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862BE121-495E-41AC-971C-7B1AD68EDD61}" xr6:coauthVersionLast="45" xr6:coauthVersionMax="45" xr10:uidLastSave="{00000000-0000-0000-0000-000000000000}"/>
  <bookViews>
    <workbookView xWindow="-120" yWindow="-120" windowWidth="29040" windowHeight="15840" tabRatio="814" xr2:uid="{00000000-000D-0000-FFFF-FFFF00000000}"/>
  </bookViews>
  <sheets>
    <sheet name="Kickstarter" sheetId="1" r:id="rId1"/>
    <sheet name="Theater Outcomes Launch Date" sheetId="6" r:id="rId2"/>
    <sheet name="Outcomes Based on Goals" sheetId="19" r:id="rId3"/>
    <sheet name="Descriptive Statistics" sheetId="11" r:id="rId4"/>
    <sheet name="Edinburgh Research" sheetId="8" r:id="rId5"/>
    <sheet name="Pivot Parent" sheetId="4" r:id="rId6"/>
    <sheet name="Pivot Sub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19" l="1"/>
  <c r="E4" i="19"/>
  <c r="E5" i="19"/>
  <c r="E6" i="19"/>
  <c r="E7" i="19"/>
  <c r="E8" i="19"/>
  <c r="E9" i="19"/>
  <c r="E10" i="19"/>
  <c r="E11" i="19"/>
  <c r="E12" i="19"/>
  <c r="E13" i="19"/>
  <c r="E2" i="19"/>
  <c r="D2" i="19" l="1"/>
  <c r="D15" i="19" s="1"/>
  <c r="D3" i="19"/>
  <c r="D4" i="19"/>
  <c r="D5" i="19"/>
  <c r="D6" i="19"/>
  <c r="D7" i="19"/>
  <c r="D8" i="19"/>
  <c r="D9" i="19"/>
  <c r="D10" i="19"/>
  <c r="D11" i="19"/>
  <c r="D12" i="19"/>
  <c r="D13" i="19"/>
  <c r="D18" i="19" l="1"/>
  <c r="D20" i="19"/>
  <c r="D19" i="19"/>
  <c r="B13" i="19" l="1"/>
  <c r="C13" i="19"/>
  <c r="B12" i="19"/>
  <c r="C12" i="19"/>
  <c r="B11" i="19"/>
  <c r="C11" i="19"/>
  <c r="B10" i="19"/>
  <c r="C10" i="19"/>
  <c r="B9" i="19"/>
  <c r="C9" i="19"/>
  <c r="B8" i="19"/>
  <c r="C8" i="19"/>
  <c r="B7" i="19"/>
  <c r="C7" i="19"/>
  <c r="B6" i="19"/>
  <c r="C6" i="19"/>
  <c r="B5" i="19"/>
  <c r="C5" i="19"/>
  <c r="B4" i="19"/>
  <c r="C4" i="19"/>
  <c r="B3" i="19"/>
  <c r="C3" i="19"/>
  <c r="B2" i="19"/>
  <c r="C2" i="19"/>
  <c r="E1048576" i="1"/>
  <c r="T4115" i="1"/>
  <c r="S4115" i="1"/>
  <c r="U4115" i="1" s="1"/>
  <c r="R4115" i="1"/>
  <c r="Q4115" i="1"/>
  <c r="T4114" i="1"/>
  <c r="S4114" i="1"/>
  <c r="U4114" i="1" s="1"/>
  <c r="R4114" i="1"/>
  <c r="Q4114" i="1"/>
  <c r="T4113" i="1"/>
  <c r="S4113" i="1"/>
  <c r="U4113" i="1" s="1"/>
  <c r="R4113" i="1"/>
  <c r="Q4113" i="1"/>
  <c r="T4112" i="1"/>
  <c r="S4112" i="1"/>
  <c r="U4112" i="1" s="1"/>
  <c r="R4112" i="1"/>
  <c r="Q4112" i="1"/>
  <c r="T4111" i="1"/>
  <c r="S4111" i="1"/>
  <c r="U4111" i="1" s="1"/>
  <c r="R4111" i="1"/>
  <c r="Q4111" i="1"/>
  <c r="T4110" i="1"/>
  <c r="S4110" i="1"/>
  <c r="U4110" i="1" s="1"/>
  <c r="R4110" i="1"/>
  <c r="Q4110" i="1"/>
  <c r="T4109" i="1"/>
  <c r="S4109" i="1"/>
  <c r="U4109" i="1" s="1"/>
  <c r="R4109" i="1"/>
  <c r="Q4109" i="1"/>
  <c r="T4108" i="1"/>
  <c r="S4108" i="1"/>
  <c r="U4108" i="1" s="1"/>
  <c r="R4108" i="1"/>
  <c r="Q4108" i="1"/>
  <c r="T4107" i="1"/>
  <c r="S4107" i="1"/>
  <c r="U4107" i="1" s="1"/>
  <c r="R4107" i="1"/>
  <c r="Q4107" i="1"/>
  <c r="U4106" i="1"/>
  <c r="T4106" i="1"/>
  <c r="S4106" i="1"/>
  <c r="R4106" i="1"/>
  <c r="Q4106" i="1"/>
  <c r="T4105" i="1"/>
  <c r="S4105" i="1"/>
  <c r="U4105" i="1" s="1"/>
  <c r="R4105" i="1"/>
  <c r="Q4105" i="1"/>
  <c r="T4104" i="1"/>
  <c r="S4104" i="1"/>
  <c r="U4104" i="1" s="1"/>
  <c r="R4104" i="1"/>
  <c r="Q4104" i="1"/>
  <c r="T4103" i="1"/>
  <c r="S4103" i="1"/>
  <c r="U4103" i="1" s="1"/>
  <c r="R4103" i="1"/>
  <c r="Q4103" i="1"/>
  <c r="T4102" i="1"/>
  <c r="S4102" i="1"/>
  <c r="U4102" i="1" s="1"/>
  <c r="R4102" i="1"/>
  <c r="Q4102" i="1"/>
  <c r="T4101" i="1"/>
  <c r="S4101" i="1"/>
  <c r="U4101" i="1" s="1"/>
  <c r="R4101" i="1"/>
  <c r="Q4101" i="1"/>
  <c r="T4100" i="1"/>
  <c r="S4100" i="1"/>
  <c r="U4100" i="1" s="1"/>
  <c r="R4100" i="1"/>
  <c r="Q4100" i="1"/>
  <c r="T4099" i="1"/>
  <c r="S4099" i="1"/>
  <c r="U4099" i="1" s="1"/>
  <c r="R4099" i="1"/>
  <c r="Q4099" i="1"/>
  <c r="T4098" i="1"/>
  <c r="S4098" i="1"/>
  <c r="U4098" i="1" s="1"/>
  <c r="R4098" i="1"/>
  <c r="Q4098" i="1"/>
  <c r="T4097" i="1"/>
  <c r="S4097" i="1"/>
  <c r="U4097" i="1" s="1"/>
  <c r="R4097" i="1"/>
  <c r="Q4097" i="1"/>
  <c r="U4096" i="1"/>
  <c r="T4096" i="1"/>
  <c r="S4096" i="1"/>
  <c r="R4096" i="1"/>
  <c r="Q4096" i="1"/>
  <c r="T4095" i="1"/>
  <c r="S4095" i="1"/>
  <c r="U4095" i="1" s="1"/>
  <c r="R4095" i="1"/>
  <c r="Q4095" i="1"/>
  <c r="T4094" i="1"/>
  <c r="S4094" i="1"/>
  <c r="U4094" i="1" s="1"/>
  <c r="R4094" i="1"/>
  <c r="Q4094" i="1"/>
  <c r="T4093" i="1"/>
  <c r="S4093" i="1"/>
  <c r="U4093" i="1" s="1"/>
  <c r="R4093" i="1"/>
  <c r="Q4093" i="1"/>
  <c r="T4092" i="1"/>
  <c r="S4092" i="1"/>
  <c r="U4092" i="1" s="1"/>
  <c r="R4092" i="1"/>
  <c r="Q4092" i="1"/>
  <c r="T4091" i="1"/>
  <c r="S4091" i="1"/>
  <c r="U4091" i="1" s="1"/>
  <c r="R4091" i="1"/>
  <c r="Q4091" i="1"/>
  <c r="T4090" i="1"/>
  <c r="S4090" i="1"/>
  <c r="U4090" i="1" s="1"/>
  <c r="R4090" i="1"/>
  <c r="Q4090" i="1"/>
  <c r="T4089" i="1"/>
  <c r="S4089" i="1"/>
  <c r="U4089" i="1" s="1"/>
  <c r="R4089" i="1"/>
  <c r="Q4089" i="1"/>
  <c r="T4088" i="1"/>
  <c r="S4088" i="1"/>
  <c r="U4088" i="1" s="1"/>
  <c r="R4088" i="1"/>
  <c r="Q4088" i="1"/>
  <c r="T4087" i="1"/>
  <c r="S4087" i="1"/>
  <c r="U4087" i="1" s="1"/>
  <c r="R4087" i="1"/>
  <c r="Q4087" i="1"/>
  <c r="T4086" i="1"/>
  <c r="S4086" i="1"/>
  <c r="U4086" i="1" s="1"/>
  <c r="R4086" i="1"/>
  <c r="Q4086" i="1"/>
  <c r="T4085" i="1"/>
  <c r="S4085" i="1"/>
  <c r="U4085" i="1" s="1"/>
  <c r="R4085" i="1"/>
  <c r="Q4085" i="1"/>
  <c r="T4084" i="1"/>
  <c r="S4084" i="1"/>
  <c r="U4084" i="1" s="1"/>
  <c r="R4084" i="1"/>
  <c r="Q4084" i="1"/>
  <c r="T4083" i="1"/>
  <c r="S4083" i="1"/>
  <c r="U4083" i="1" s="1"/>
  <c r="R4083" i="1"/>
  <c r="Q4083" i="1"/>
  <c r="T4082" i="1"/>
  <c r="S4082" i="1"/>
  <c r="U4082" i="1" s="1"/>
  <c r="R4082" i="1"/>
  <c r="Q4082" i="1"/>
  <c r="T4081" i="1"/>
  <c r="S4081" i="1"/>
  <c r="U4081" i="1" s="1"/>
  <c r="R4081" i="1"/>
  <c r="Q4081" i="1"/>
  <c r="T4080" i="1"/>
  <c r="S4080" i="1"/>
  <c r="U4080" i="1" s="1"/>
  <c r="R4080" i="1"/>
  <c r="Q4080" i="1"/>
  <c r="T4079" i="1"/>
  <c r="S4079" i="1"/>
  <c r="U4079" i="1" s="1"/>
  <c r="R4079" i="1"/>
  <c r="Q4079" i="1"/>
  <c r="T4078" i="1"/>
  <c r="S4078" i="1"/>
  <c r="U4078" i="1" s="1"/>
  <c r="R4078" i="1"/>
  <c r="Q4078" i="1"/>
  <c r="T4077" i="1"/>
  <c r="S4077" i="1"/>
  <c r="U4077" i="1" s="1"/>
  <c r="R4077" i="1"/>
  <c r="Q4077" i="1"/>
  <c r="T4076" i="1"/>
  <c r="S4076" i="1"/>
  <c r="U4076" i="1" s="1"/>
  <c r="R4076" i="1"/>
  <c r="Q4076" i="1"/>
  <c r="T4075" i="1"/>
  <c r="S4075" i="1"/>
  <c r="U4075" i="1" s="1"/>
  <c r="R4075" i="1"/>
  <c r="Q4075" i="1"/>
  <c r="T4074" i="1"/>
  <c r="S4074" i="1"/>
  <c r="U4074" i="1" s="1"/>
  <c r="R4074" i="1"/>
  <c r="Q4074" i="1"/>
  <c r="T4073" i="1"/>
  <c r="S4073" i="1"/>
  <c r="U4073" i="1" s="1"/>
  <c r="R4073" i="1"/>
  <c r="Q4073" i="1"/>
  <c r="T4072" i="1"/>
  <c r="S4072" i="1"/>
  <c r="U4072" i="1" s="1"/>
  <c r="R4072" i="1"/>
  <c r="Q4072" i="1"/>
  <c r="T4071" i="1"/>
  <c r="S4071" i="1"/>
  <c r="U4071" i="1" s="1"/>
  <c r="R4071" i="1"/>
  <c r="Q4071" i="1"/>
  <c r="T4070" i="1"/>
  <c r="S4070" i="1"/>
  <c r="U4070" i="1" s="1"/>
  <c r="R4070" i="1"/>
  <c r="Q4070" i="1"/>
  <c r="T4069" i="1"/>
  <c r="S4069" i="1"/>
  <c r="U4069" i="1" s="1"/>
  <c r="R4069" i="1"/>
  <c r="Q4069" i="1"/>
  <c r="T4068" i="1"/>
  <c r="S4068" i="1"/>
  <c r="U4068" i="1" s="1"/>
  <c r="R4068" i="1"/>
  <c r="Q4068" i="1"/>
  <c r="T4067" i="1"/>
  <c r="S4067" i="1"/>
  <c r="U4067" i="1" s="1"/>
  <c r="R4067" i="1"/>
  <c r="Q4067" i="1"/>
  <c r="T4066" i="1"/>
  <c r="S4066" i="1"/>
  <c r="U4066" i="1" s="1"/>
  <c r="R4066" i="1"/>
  <c r="Q4066" i="1"/>
  <c r="T4065" i="1"/>
  <c r="S4065" i="1"/>
  <c r="U4065" i="1" s="1"/>
  <c r="R4065" i="1"/>
  <c r="Q4065" i="1"/>
  <c r="T4064" i="1"/>
  <c r="S4064" i="1"/>
  <c r="U4064" i="1" s="1"/>
  <c r="R4064" i="1"/>
  <c r="Q4064" i="1"/>
  <c r="T4063" i="1"/>
  <c r="S4063" i="1"/>
  <c r="U4063" i="1" s="1"/>
  <c r="R4063" i="1"/>
  <c r="Q4063" i="1"/>
  <c r="T4062" i="1"/>
  <c r="S4062" i="1"/>
  <c r="U4062" i="1" s="1"/>
  <c r="R4062" i="1"/>
  <c r="Q4062" i="1"/>
  <c r="T4061" i="1"/>
  <c r="S4061" i="1"/>
  <c r="U4061" i="1" s="1"/>
  <c r="R4061" i="1"/>
  <c r="Q4061" i="1"/>
  <c r="T4060" i="1"/>
  <c r="S4060" i="1"/>
  <c r="U4060" i="1" s="1"/>
  <c r="R4060" i="1"/>
  <c r="Q4060" i="1"/>
  <c r="T4059" i="1"/>
  <c r="S4059" i="1"/>
  <c r="U4059" i="1" s="1"/>
  <c r="R4059" i="1"/>
  <c r="Q4059" i="1"/>
  <c r="T4058" i="1"/>
  <c r="S4058" i="1"/>
  <c r="U4058" i="1" s="1"/>
  <c r="R4058" i="1"/>
  <c r="Q4058" i="1"/>
  <c r="T4057" i="1"/>
  <c r="S4057" i="1"/>
  <c r="U4057" i="1" s="1"/>
  <c r="R4057" i="1"/>
  <c r="Q4057" i="1"/>
  <c r="T4056" i="1"/>
  <c r="S4056" i="1"/>
  <c r="U4056" i="1" s="1"/>
  <c r="R4056" i="1"/>
  <c r="Q4056" i="1"/>
  <c r="T4055" i="1"/>
  <c r="S4055" i="1"/>
  <c r="U4055" i="1" s="1"/>
  <c r="R4055" i="1"/>
  <c r="Q4055" i="1"/>
  <c r="T4054" i="1"/>
  <c r="S4054" i="1"/>
  <c r="U4054" i="1" s="1"/>
  <c r="R4054" i="1"/>
  <c r="Q4054" i="1"/>
  <c r="T4053" i="1"/>
  <c r="S4053" i="1"/>
  <c r="U4053" i="1" s="1"/>
  <c r="R4053" i="1"/>
  <c r="Q4053" i="1"/>
  <c r="T4052" i="1"/>
  <c r="S4052" i="1"/>
  <c r="U4052" i="1" s="1"/>
  <c r="R4052" i="1"/>
  <c r="Q4052" i="1"/>
  <c r="T4051" i="1"/>
  <c r="S4051" i="1"/>
  <c r="U4051" i="1" s="1"/>
  <c r="R4051" i="1"/>
  <c r="Q4051" i="1"/>
  <c r="T4050" i="1"/>
  <c r="S4050" i="1"/>
  <c r="U4050" i="1" s="1"/>
  <c r="R4050" i="1"/>
  <c r="Q4050" i="1"/>
  <c r="T4049" i="1"/>
  <c r="S4049" i="1"/>
  <c r="U4049" i="1" s="1"/>
  <c r="R4049" i="1"/>
  <c r="Q4049" i="1"/>
  <c r="T4048" i="1"/>
  <c r="S4048" i="1"/>
  <c r="U4048" i="1" s="1"/>
  <c r="R4048" i="1"/>
  <c r="Q4048" i="1"/>
  <c r="U4047" i="1"/>
  <c r="T4047" i="1"/>
  <c r="S4047" i="1"/>
  <c r="R4047" i="1"/>
  <c r="Q4047" i="1"/>
  <c r="T4046" i="1"/>
  <c r="S4046" i="1"/>
  <c r="U4046" i="1" s="1"/>
  <c r="R4046" i="1"/>
  <c r="Q4046" i="1"/>
  <c r="T4045" i="1"/>
  <c r="S4045" i="1"/>
  <c r="U4045" i="1" s="1"/>
  <c r="R4045" i="1"/>
  <c r="Q4045" i="1"/>
  <c r="T4044" i="1"/>
  <c r="S4044" i="1"/>
  <c r="U4044" i="1" s="1"/>
  <c r="R4044" i="1"/>
  <c r="Q4044" i="1"/>
  <c r="T4043" i="1"/>
  <c r="S4043" i="1"/>
  <c r="U4043" i="1" s="1"/>
  <c r="R4043" i="1"/>
  <c r="Q4043" i="1"/>
  <c r="T4042" i="1"/>
  <c r="S4042" i="1"/>
  <c r="U4042" i="1" s="1"/>
  <c r="R4042" i="1"/>
  <c r="Q4042" i="1"/>
  <c r="T4041" i="1"/>
  <c r="S4041" i="1"/>
  <c r="U4041" i="1" s="1"/>
  <c r="R4041" i="1"/>
  <c r="Q4041" i="1"/>
  <c r="T4040" i="1"/>
  <c r="S4040" i="1"/>
  <c r="U4040" i="1" s="1"/>
  <c r="R4040" i="1"/>
  <c r="Q4040" i="1"/>
  <c r="T4039" i="1"/>
  <c r="S4039" i="1"/>
  <c r="U4039" i="1" s="1"/>
  <c r="R4039" i="1"/>
  <c r="Q4039" i="1"/>
  <c r="T4038" i="1"/>
  <c r="S4038" i="1"/>
  <c r="U4038" i="1" s="1"/>
  <c r="R4038" i="1"/>
  <c r="Q4038" i="1"/>
  <c r="T4037" i="1"/>
  <c r="S4037" i="1"/>
  <c r="U4037" i="1" s="1"/>
  <c r="R4037" i="1"/>
  <c r="Q4037" i="1"/>
  <c r="T4036" i="1"/>
  <c r="S4036" i="1"/>
  <c r="U4036" i="1" s="1"/>
  <c r="R4036" i="1"/>
  <c r="Q4036" i="1"/>
  <c r="T4035" i="1"/>
  <c r="S4035" i="1"/>
  <c r="U4035" i="1" s="1"/>
  <c r="R4035" i="1"/>
  <c r="Q4035" i="1"/>
  <c r="U4034" i="1"/>
  <c r="T4034" i="1"/>
  <c r="S4034" i="1"/>
  <c r="R4034" i="1"/>
  <c r="Q4034" i="1"/>
  <c r="T4033" i="1"/>
  <c r="S4033" i="1"/>
  <c r="U4033" i="1" s="1"/>
  <c r="R4033" i="1"/>
  <c r="Q4033" i="1"/>
  <c r="U4032" i="1"/>
  <c r="T4032" i="1"/>
  <c r="S4032" i="1"/>
  <c r="R4032" i="1"/>
  <c r="Q4032" i="1"/>
  <c r="T4031" i="1"/>
  <c r="S4031" i="1"/>
  <c r="U4031" i="1" s="1"/>
  <c r="R4031" i="1"/>
  <c r="Q4031" i="1"/>
  <c r="T4030" i="1"/>
  <c r="S4030" i="1"/>
  <c r="U4030" i="1" s="1"/>
  <c r="R4030" i="1"/>
  <c r="Q4030" i="1"/>
  <c r="U4029" i="1"/>
  <c r="T4029" i="1"/>
  <c r="S4029" i="1"/>
  <c r="R4029" i="1"/>
  <c r="Q4029" i="1"/>
  <c r="T4028" i="1"/>
  <c r="S4028" i="1"/>
  <c r="U4028" i="1" s="1"/>
  <c r="R4028" i="1"/>
  <c r="Q4028" i="1"/>
  <c r="T4027" i="1"/>
  <c r="S4027" i="1"/>
  <c r="U4027" i="1" s="1"/>
  <c r="R4027" i="1"/>
  <c r="Q4027" i="1"/>
  <c r="T4026" i="1"/>
  <c r="S4026" i="1"/>
  <c r="U4026" i="1" s="1"/>
  <c r="R4026" i="1"/>
  <c r="Q4026" i="1"/>
  <c r="T4025" i="1"/>
  <c r="S4025" i="1"/>
  <c r="U4025" i="1" s="1"/>
  <c r="R4025" i="1"/>
  <c r="Q4025" i="1"/>
  <c r="T4024" i="1"/>
  <c r="S4024" i="1"/>
  <c r="U4024" i="1" s="1"/>
  <c r="R4024" i="1"/>
  <c r="Q4024" i="1"/>
  <c r="T4023" i="1"/>
  <c r="S4023" i="1"/>
  <c r="U4023" i="1" s="1"/>
  <c r="R4023" i="1"/>
  <c r="Q4023" i="1"/>
  <c r="T4022" i="1"/>
  <c r="S4022" i="1"/>
  <c r="U4022" i="1" s="1"/>
  <c r="R4022" i="1"/>
  <c r="Q4022" i="1"/>
  <c r="T4021" i="1"/>
  <c r="S4021" i="1"/>
  <c r="U4021" i="1" s="1"/>
  <c r="R4021" i="1"/>
  <c r="Q4021" i="1"/>
  <c r="T4020" i="1"/>
  <c r="S4020" i="1"/>
  <c r="U4020" i="1" s="1"/>
  <c r="R4020" i="1"/>
  <c r="Q4020" i="1"/>
  <c r="T4019" i="1"/>
  <c r="S4019" i="1"/>
  <c r="U4019" i="1" s="1"/>
  <c r="R4019" i="1"/>
  <c r="Q4019" i="1"/>
  <c r="T4018" i="1"/>
  <c r="S4018" i="1"/>
  <c r="U4018" i="1" s="1"/>
  <c r="R4018" i="1"/>
  <c r="Q4018" i="1"/>
  <c r="T4017" i="1"/>
  <c r="S4017" i="1"/>
  <c r="U4017" i="1" s="1"/>
  <c r="R4017" i="1"/>
  <c r="Q4017" i="1"/>
  <c r="U4016" i="1"/>
  <c r="T4016" i="1"/>
  <c r="S4016" i="1"/>
  <c r="R4016" i="1"/>
  <c r="Q4016" i="1"/>
  <c r="T4015" i="1"/>
  <c r="S4015" i="1"/>
  <c r="U4015" i="1" s="1"/>
  <c r="R4015" i="1"/>
  <c r="Q4015" i="1"/>
  <c r="T4014" i="1"/>
  <c r="S4014" i="1"/>
  <c r="U4014" i="1" s="1"/>
  <c r="R4014" i="1"/>
  <c r="Q4014" i="1"/>
  <c r="T4013" i="1"/>
  <c r="S4013" i="1"/>
  <c r="U4013" i="1" s="1"/>
  <c r="R4013" i="1"/>
  <c r="Q4013" i="1"/>
  <c r="T4012" i="1"/>
  <c r="S4012" i="1"/>
  <c r="U4012" i="1" s="1"/>
  <c r="R4012" i="1"/>
  <c r="Q4012" i="1"/>
  <c r="T4011" i="1"/>
  <c r="S4011" i="1"/>
  <c r="U4011" i="1" s="1"/>
  <c r="R4011" i="1"/>
  <c r="Q4011" i="1"/>
  <c r="U4010" i="1"/>
  <c r="T4010" i="1"/>
  <c r="S4010" i="1"/>
  <c r="R4010" i="1"/>
  <c r="Q4010" i="1"/>
  <c r="T4009" i="1"/>
  <c r="S4009" i="1"/>
  <c r="U4009" i="1" s="1"/>
  <c r="R4009" i="1"/>
  <c r="Q4009" i="1"/>
  <c r="T4008" i="1"/>
  <c r="S4008" i="1"/>
  <c r="U4008" i="1" s="1"/>
  <c r="R4008" i="1"/>
  <c r="Q4008" i="1"/>
  <c r="T4007" i="1"/>
  <c r="S4007" i="1"/>
  <c r="U4007" i="1" s="1"/>
  <c r="R4007" i="1"/>
  <c r="Q4007" i="1"/>
  <c r="T4006" i="1"/>
  <c r="S4006" i="1"/>
  <c r="U4006" i="1" s="1"/>
  <c r="R4006" i="1"/>
  <c r="Q4006" i="1"/>
  <c r="T4005" i="1"/>
  <c r="S4005" i="1"/>
  <c r="U4005" i="1" s="1"/>
  <c r="R4005" i="1"/>
  <c r="Q4005" i="1"/>
  <c r="T4004" i="1"/>
  <c r="S4004" i="1"/>
  <c r="U4004" i="1" s="1"/>
  <c r="R4004" i="1"/>
  <c r="Q4004" i="1"/>
  <c r="T4003" i="1"/>
  <c r="S4003" i="1"/>
  <c r="U4003" i="1" s="1"/>
  <c r="R4003" i="1"/>
  <c r="Q4003" i="1"/>
  <c r="T4002" i="1"/>
  <c r="S4002" i="1"/>
  <c r="U4002" i="1" s="1"/>
  <c r="R4002" i="1"/>
  <c r="Q4002" i="1"/>
  <c r="T4001" i="1"/>
  <c r="S4001" i="1"/>
  <c r="U4001" i="1" s="1"/>
  <c r="R4001" i="1"/>
  <c r="Q4001" i="1"/>
  <c r="T4000" i="1"/>
  <c r="S4000" i="1"/>
  <c r="U4000" i="1" s="1"/>
  <c r="R4000" i="1"/>
  <c r="Q4000" i="1"/>
  <c r="T3999" i="1"/>
  <c r="S3999" i="1"/>
  <c r="U3999" i="1" s="1"/>
  <c r="R3999" i="1"/>
  <c r="Q3999" i="1"/>
  <c r="T3998" i="1"/>
  <c r="S3998" i="1"/>
  <c r="U3998" i="1" s="1"/>
  <c r="R3998" i="1"/>
  <c r="Q3998" i="1"/>
  <c r="T3997" i="1"/>
  <c r="S3997" i="1"/>
  <c r="U3997" i="1" s="1"/>
  <c r="R3997" i="1"/>
  <c r="Q3997" i="1"/>
  <c r="T3996" i="1"/>
  <c r="S3996" i="1"/>
  <c r="U3996" i="1" s="1"/>
  <c r="R3996" i="1"/>
  <c r="Q3996" i="1"/>
  <c r="T3995" i="1"/>
  <c r="S3995" i="1"/>
  <c r="U3995" i="1" s="1"/>
  <c r="R3995" i="1"/>
  <c r="Q3995" i="1"/>
  <c r="T3994" i="1"/>
  <c r="S3994" i="1"/>
  <c r="U3994" i="1" s="1"/>
  <c r="R3994" i="1"/>
  <c r="Q3994" i="1"/>
  <c r="T3993" i="1"/>
  <c r="S3993" i="1"/>
  <c r="U3993" i="1" s="1"/>
  <c r="R3993" i="1"/>
  <c r="Q3993" i="1"/>
  <c r="T3992" i="1"/>
  <c r="S3992" i="1"/>
  <c r="U3992" i="1" s="1"/>
  <c r="R3992" i="1"/>
  <c r="Q3992" i="1"/>
  <c r="T3991" i="1"/>
  <c r="S3991" i="1"/>
  <c r="U3991" i="1" s="1"/>
  <c r="R3991" i="1"/>
  <c r="Q3991" i="1"/>
  <c r="T3990" i="1"/>
  <c r="S3990" i="1"/>
  <c r="U3990" i="1" s="1"/>
  <c r="R3990" i="1"/>
  <c r="Q3990" i="1"/>
  <c r="T3989" i="1"/>
  <c r="S3989" i="1"/>
  <c r="U3989" i="1" s="1"/>
  <c r="R3989" i="1"/>
  <c r="Q3989" i="1"/>
  <c r="T3988" i="1"/>
  <c r="S3988" i="1"/>
  <c r="U3988" i="1" s="1"/>
  <c r="R3988" i="1"/>
  <c r="Q3988" i="1"/>
  <c r="T3987" i="1"/>
  <c r="S3987" i="1"/>
  <c r="U3987" i="1" s="1"/>
  <c r="R3987" i="1"/>
  <c r="Q3987" i="1"/>
  <c r="T3986" i="1"/>
  <c r="S3986" i="1"/>
  <c r="U3986" i="1" s="1"/>
  <c r="R3986" i="1"/>
  <c r="Q3986" i="1"/>
  <c r="T3985" i="1"/>
  <c r="S3985" i="1"/>
  <c r="U3985" i="1" s="1"/>
  <c r="R3985" i="1"/>
  <c r="Q3985" i="1"/>
  <c r="T3984" i="1"/>
  <c r="S3984" i="1"/>
  <c r="U3984" i="1" s="1"/>
  <c r="R3984" i="1"/>
  <c r="Q3984" i="1"/>
  <c r="T3983" i="1"/>
  <c r="S3983" i="1"/>
  <c r="U3983" i="1" s="1"/>
  <c r="R3983" i="1"/>
  <c r="Q3983" i="1"/>
  <c r="T3982" i="1"/>
  <c r="S3982" i="1"/>
  <c r="U3982" i="1" s="1"/>
  <c r="R3982" i="1"/>
  <c r="Q3982" i="1"/>
  <c r="T3981" i="1"/>
  <c r="S3981" i="1"/>
  <c r="U3981" i="1" s="1"/>
  <c r="R3981" i="1"/>
  <c r="Q3981" i="1"/>
  <c r="T3980" i="1"/>
  <c r="S3980" i="1"/>
  <c r="U3980" i="1" s="1"/>
  <c r="R3980" i="1"/>
  <c r="Q3980" i="1"/>
  <c r="T3979" i="1"/>
  <c r="S3979" i="1"/>
  <c r="U3979" i="1" s="1"/>
  <c r="R3979" i="1"/>
  <c r="Q3979" i="1"/>
  <c r="T3978" i="1"/>
  <c r="S3978" i="1"/>
  <c r="U3978" i="1" s="1"/>
  <c r="R3978" i="1"/>
  <c r="Q3978" i="1"/>
  <c r="T3977" i="1"/>
  <c r="S3977" i="1"/>
  <c r="U3977" i="1" s="1"/>
  <c r="R3977" i="1"/>
  <c r="Q3977" i="1"/>
  <c r="T3976" i="1"/>
  <c r="S3976" i="1"/>
  <c r="U3976" i="1" s="1"/>
  <c r="R3976" i="1"/>
  <c r="Q3976" i="1"/>
  <c r="T3975" i="1"/>
  <c r="S3975" i="1"/>
  <c r="U3975" i="1" s="1"/>
  <c r="R3975" i="1"/>
  <c r="Q3975" i="1"/>
  <c r="T3974" i="1"/>
  <c r="S3974" i="1"/>
  <c r="U3974" i="1" s="1"/>
  <c r="R3974" i="1"/>
  <c r="Q3974" i="1"/>
  <c r="T3973" i="1"/>
  <c r="S3973" i="1"/>
  <c r="U3973" i="1" s="1"/>
  <c r="R3973" i="1"/>
  <c r="Q3973" i="1"/>
  <c r="T3972" i="1"/>
  <c r="S3972" i="1"/>
  <c r="U3972" i="1" s="1"/>
  <c r="R3972" i="1"/>
  <c r="Q3972" i="1"/>
  <c r="T3971" i="1"/>
  <c r="S3971" i="1"/>
  <c r="U3971" i="1" s="1"/>
  <c r="R3971" i="1"/>
  <c r="Q3971" i="1"/>
  <c r="U3970" i="1"/>
  <c r="T3970" i="1"/>
  <c r="S3970" i="1"/>
  <c r="R3970" i="1"/>
  <c r="Q3970" i="1"/>
  <c r="T3969" i="1"/>
  <c r="S3969" i="1"/>
  <c r="U3969" i="1" s="1"/>
  <c r="R3969" i="1"/>
  <c r="Q3969" i="1"/>
  <c r="U3968" i="1"/>
  <c r="T3968" i="1"/>
  <c r="S3968" i="1"/>
  <c r="R3968" i="1"/>
  <c r="Q3968" i="1"/>
  <c r="T3967" i="1"/>
  <c r="S3967" i="1"/>
  <c r="U3967" i="1" s="1"/>
  <c r="R3967" i="1"/>
  <c r="Q3967" i="1"/>
  <c r="T3966" i="1"/>
  <c r="S3966" i="1"/>
  <c r="U3966" i="1" s="1"/>
  <c r="R3966" i="1"/>
  <c r="Q3966" i="1"/>
  <c r="U3965" i="1"/>
  <c r="T3965" i="1"/>
  <c r="S3965" i="1"/>
  <c r="R3965" i="1"/>
  <c r="Q3965" i="1"/>
  <c r="T3964" i="1"/>
  <c r="S3964" i="1"/>
  <c r="U3964" i="1" s="1"/>
  <c r="R3964" i="1"/>
  <c r="Q3964" i="1"/>
  <c r="U3963" i="1"/>
  <c r="T3963" i="1"/>
  <c r="S3963" i="1"/>
  <c r="R3963" i="1"/>
  <c r="Q3963" i="1"/>
  <c r="T3962" i="1"/>
  <c r="S3962" i="1"/>
  <c r="U3962" i="1" s="1"/>
  <c r="R3962" i="1"/>
  <c r="Q3962" i="1"/>
  <c r="T3961" i="1"/>
  <c r="S3961" i="1"/>
  <c r="U3961" i="1" s="1"/>
  <c r="R3961" i="1"/>
  <c r="Q3961" i="1"/>
  <c r="T3960" i="1"/>
  <c r="S3960" i="1"/>
  <c r="U3960" i="1" s="1"/>
  <c r="R3960" i="1"/>
  <c r="Q3960" i="1"/>
  <c r="T3959" i="1"/>
  <c r="S3959" i="1"/>
  <c r="U3959" i="1" s="1"/>
  <c r="R3959" i="1"/>
  <c r="Q3959" i="1"/>
  <c r="T3958" i="1"/>
  <c r="S3958" i="1"/>
  <c r="U3958" i="1" s="1"/>
  <c r="R3958" i="1"/>
  <c r="Q3958" i="1"/>
  <c r="T3957" i="1"/>
  <c r="S3957" i="1"/>
  <c r="U3957" i="1" s="1"/>
  <c r="R3957" i="1"/>
  <c r="Q3957" i="1"/>
  <c r="T3956" i="1"/>
  <c r="S3956" i="1"/>
  <c r="U3956" i="1" s="1"/>
  <c r="R3956" i="1"/>
  <c r="Q3956" i="1"/>
  <c r="T3955" i="1"/>
  <c r="S3955" i="1"/>
  <c r="U3955" i="1" s="1"/>
  <c r="R3955" i="1"/>
  <c r="Q3955" i="1"/>
  <c r="T3954" i="1"/>
  <c r="S3954" i="1"/>
  <c r="U3954" i="1" s="1"/>
  <c r="R3954" i="1"/>
  <c r="Q3954" i="1"/>
  <c r="T3953" i="1"/>
  <c r="S3953" i="1"/>
  <c r="U3953" i="1" s="1"/>
  <c r="R3953" i="1"/>
  <c r="Q3953" i="1"/>
  <c r="U3952" i="1"/>
  <c r="T3952" i="1"/>
  <c r="S3952" i="1"/>
  <c r="R3952" i="1"/>
  <c r="Q3952" i="1"/>
  <c r="T3951" i="1"/>
  <c r="S3951" i="1"/>
  <c r="U3951" i="1" s="1"/>
  <c r="R3951" i="1"/>
  <c r="Q3951" i="1"/>
  <c r="T3950" i="1"/>
  <c r="S3950" i="1"/>
  <c r="U3950" i="1" s="1"/>
  <c r="R3950" i="1"/>
  <c r="Q3950" i="1"/>
  <c r="T3949" i="1"/>
  <c r="S3949" i="1"/>
  <c r="U3949" i="1" s="1"/>
  <c r="R3949" i="1"/>
  <c r="Q3949" i="1"/>
  <c r="T3948" i="1"/>
  <c r="S3948" i="1"/>
  <c r="U3948" i="1" s="1"/>
  <c r="R3948" i="1"/>
  <c r="Q3948" i="1"/>
  <c r="T3947" i="1"/>
  <c r="S3947" i="1"/>
  <c r="U3947" i="1" s="1"/>
  <c r="R3947" i="1"/>
  <c r="Q3947" i="1"/>
  <c r="U3946" i="1"/>
  <c r="T3946" i="1"/>
  <c r="S3946" i="1"/>
  <c r="R3946" i="1"/>
  <c r="Q3946" i="1"/>
  <c r="T3945" i="1"/>
  <c r="S3945" i="1"/>
  <c r="U3945" i="1" s="1"/>
  <c r="R3945" i="1"/>
  <c r="Q3945" i="1"/>
  <c r="T3944" i="1"/>
  <c r="S3944" i="1"/>
  <c r="U3944" i="1" s="1"/>
  <c r="R3944" i="1"/>
  <c r="Q3944" i="1"/>
  <c r="T3943" i="1"/>
  <c r="S3943" i="1"/>
  <c r="U3943" i="1" s="1"/>
  <c r="R3943" i="1"/>
  <c r="Q3943" i="1"/>
  <c r="T3942" i="1"/>
  <c r="S3942" i="1"/>
  <c r="U3942" i="1" s="1"/>
  <c r="R3942" i="1"/>
  <c r="Q3942" i="1"/>
  <c r="T3941" i="1"/>
  <c r="S3941" i="1"/>
  <c r="U3941" i="1" s="1"/>
  <c r="R3941" i="1"/>
  <c r="Q3941" i="1"/>
  <c r="T3940" i="1"/>
  <c r="S3940" i="1"/>
  <c r="U3940" i="1" s="1"/>
  <c r="R3940" i="1"/>
  <c r="Q3940" i="1"/>
  <c r="T3939" i="1"/>
  <c r="S3939" i="1"/>
  <c r="U3939" i="1" s="1"/>
  <c r="R3939" i="1"/>
  <c r="Q3939" i="1"/>
  <c r="T3938" i="1"/>
  <c r="S3938" i="1"/>
  <c r="U3938" i="1" s="1"/>
  <c r="R3938" i="1"/>
  <c r="Q3938" i="1"/>
  <c r="T3937" i="1"/>
  <c r="S3937" i="1"/>
  <c r="U3937" i="1" s="1"/>
  <c r="R3937" i="1"/>
  <c r="Q3937" i="1"/>
  <c r="T3936" i="1"/>
  <c r="S3936" i="1"/>
  <c r="U3936" i="1" s="1"/>
  <c r="R3936" i="1"/>
  <c r="Q3936" i="1"/>
  <c r="T3935" i="1"/>
  <c r="S3935" i="1"/>
  <c r="U3935" i="1" s="1"/>
  <c r="R3935" i="1"/>
  <c r="Q3935" i="1"/>
  <c r="U3934" i="1"/>
  <c r="T3934" i="1"/>
  <c r="S3934" i="1"/>
  <c r="R3934" i="1"/>
  <c r="Q3934" i="1"/>
  <c r="T3933" i="1"/>
  <c r="S3933" i="1"/>
  <c r="U3933" i="1" s="1"/>
  <c r="R3933" i="1"/>
  <c r="Q3933" i="1"/>
  <c r="T3932" i="1"/>
  <c r="S3932" i="1"/>
  <c r="U3932" i="1" s="1"/>
  <c r="R3932" i="1"/>
  <c r="Q3932" i="1"/>
  <c r="U3931" i="1"/>
  <c r="T3931" i="1"/>
  <c r="S3931" i="1"/>
  <c r="R3931" i="1"/>
  <c r="Q3931" i="1"/>
  <c r="T3930" i="1"/>
  <c r="S3930" i="1"/>
  <c r="U3930" i="1" s="1"/>
  <c r="R3930" i="1"/>
  <c r="Q3930" i="1"/>
  <c r="T3929" i="1"/>
  <c r="S3929" i="1"/>
  <c r="U3929" i="1" s="1"/>
  <c r="R3929" i="1"/>
  <c r="Q3929" i="1"/>
  <c r="T3928" i="1"/>
  <c r="S3928" i="1"/>
  <c r="U3928" i="1" s="1"/>
  <c r="R3928" i="1"/>
  <c r="Q3928" i="1"/>
  <c r="T3927" i="1"/>
  <c r="S3927" i="1"/>
  <c r="U3927" i="1" s="1"/>
  <c r="R3927" i="1"/>
  <c r="Q3927" i="1"/>
  <c r="T3926" i="1"/>
  <c r="S3926" i="1"/>
  <c r="U3926" i="1" s="1"/>
  <c r="R3926" i="1"/>
  <c r="Q3926" i="1"/>
  <c r="T3925" i="1"/>
  <c r="S3925" i="1"/>
  <c r="U3925" i="1" s="1"/>
  <c r="R3925" i="1"/>
  <c r="Q3925" i="1"/>
  <c r="T3924" i="1"/>
  <c r="S3924" i="1"/>
  <c r="U3924" i="1" s="1"/>
  <c r="R3924" i="1"/>
  <c r="Q3924" i="1"/>
  <c r="T3923" i="1"/>
  <c r="S3923" i="1"/>
  <c r="U3923" i="1" s="1"/>
  <c r="R3923" i="1"/>
  <c r="Q3923" i="1"/>
  <c r="T3922" i="1"/>
  <c r="S3922" i="1"/>
  <c r="U3922" i="1" s="1"/>
  <c r="R3922" i="1"/>
  <c r="Q3922" i="1"/>
  <c r="T3921" i="1"/>
  <c r="S3921" i="1"/>
  <c r="U3921" i="1" s="1"/>
  <c r="R3921" i="1"/>
  <c r="Q3921" i="1"/>
  <c r="U3920" i="1"/>
  <c r="T3920" i="1"/>
  <c r="S3920" i="1"/>
  <c r="R3920" i="1"/>
  <c r="Q3920" i="1"/>
  <c r="T3919" i="1"/>
  <c r="S3919" i="1"/>
  <c r="U3919" i="1" s="1"/>
  <c r="R3919" i="1"/>
  <c r="Q3919" i="1"/>
  <c r="U3918" i="1"/>
  <c r="T3918" i="1"/>
  <c r="S3918" i="1"/>
  <c r="R3918" i="1"/>
  <c r="Q3918" i="1"/>
  <c r="U3917" i="1"/>
  <c r="T3917" i="1"/>
  <c r="S3917" i="1"/>
  <c r="R3917" i="1"/>
  <c r="Q3917" i="1"/>
  <c r="T3916" i="1"/>
  <c r="S3916" i="1"/>
  <c r="U3916" i="1" s="1"/>
  <c r="R3916" i="1"/>
  <c r="Q3916" i="1"/>
  <c r="T3915" i="1"/>
  <c r="S3915" i="1"/>
  <c r="U3915" i="1" s="1"/>
  <c r="R3915" i="1"/>
  <c r="Q3915" i="1"/>
  <c r="T3914" i="1"/>
  <c r="S3914" i="1"/>
  <c r="U3914" i="1" s="1"/>
  <c r="R3914" i="1"/>
  <c r="Q3914" i="1"/>
  <c r="T3913" i="1"/>
  <c r="S3913" i="1"/>
  <c r="U3913" i="1" s="1"/>
  <c r="R3913" i="1"/>
  <c r="Q3913" i="1"/>
  <c r="T3912" i="1"/>
  <c r="S3912" i="1"/>
  <c r="U3912" i="1" s="1"/>
  <c r="R3912" i="1"/>
  <c r="Q3912" i="1"/>
  <c r="T3911" i="1"/>
  <c r="S3911" i="1"/>
  <c r="U3911" i="1" s="1"/>
  <c r="R3911" i="1"/>
  <c r="Q3911" i="1"/>
  <c r="T3910" i="1"/>
  <c r="S3910" i="1"/>
  <c r="U3910" i="1" s="1"/>
  <c r="R3910" i="1"/>
  <c r="Q3910" i="1"/>
  <c r="T3909" i="1"/>
  <c r="S3909" i="1"/>
  <c r="U3909" i="1" s="1"/>
  <c r="R3909" i="1"/>
  <c r="Q3909" i="1"/>
  <c r="T3908" i="1"/>
  <c r="S3908" i="1"/>
  <c r="U3908" i="1" s="1"/>
  <c r="R3908" i="1"/>
  <c r="Q3908" i="1"/>
  <c r="T3907" i="1"/>
  <c r="S3907" i="1"/>
  <c r="U3907" i="1" s="1"/>
  <c r="R3907" i="1"/>
  <c r="Q3907" i="1"/>
  <c r="T3906" i="1"/>
  <c r="S3906" i="1"/>
  <c r="U3906" i="1" s="1"/>
  <c r="R3906" i="1"/>
  <c r="Q3906" i="1"/>
  <c r="T3905" i="1"/>
  <c r="S3905" i="1"/>
  <c r="U3905" i="1" s="1"/>
  <c r="R3905" i="1"/>
  <c r="Q3905" i="1"/>
  <c r="T3904" i="1"/>
  <c r="S3904" i="1"/>
  <c r="U3904" i="1" s="1"/>
  <c r="R3904" i="1"/>
  <c r="Q3904" i="1"/>
  <c r="T3903" i="1"/>
  <c r="S3903" i="1"/>
  <c r="U3903" i="1" s="1"/>
  <c r="R3903" i="1"/>
  <c r="Q3903" i="1"/>
  <c r="T3902" i="1"/>
  <c r="S3902" i="1"/>
  <c r="U3902" i="1" s="1"/>
  <c r="R3902" i="1"/>
  <c r="Q3902" i="1"/>
  <c r="U3901" i="1"/>
  <c r="T3901" i="1"/>
  <c r="S3901" i="1"/>
  <c r="R3901" i="1"/>
  <c r="Q3901" i="1"/>
  <c r="T3900" i="1"/>
  <c r="S3900" i="1"/>
  <c r="U3900" i="1" s="1"/>
  <c r="R3900" i="1"/>
  <c r="Q3900" i="1"/>
  <c r="T3899" i="1"/>
  <c r="S3899" i="1"/>
  <c r="U3899" i="1" s="1"/>
  <c r="R3899" i="1"/>
  <c r="Q3899" i="1"/>
  <c r="T3898" i="1"/>
  <c r="S3898" i="1"/>
  <c r="U3898" i="1" s="1"/>
  <c r="R3898" i="1"/>
  <c r="Q3898" i="1"/>
  <c r="T3897" i="1"/>
  <c r="S3897" i="1"/>
  <c r="U3897" i="1" s="1"/>
  <c r="R3897" i="1"/>
  <c r="Q3897" i="1"/>
  <c r="T3896" i="1"/>
  <c r="S3896" i="1"/>
  <c r="U3896" i="1" s="1"/>
  <c r="R3896" i="1"/>
  <c r="Q3896" i="1"/>
  <c r="T3895" i="1"/>
  <c r="S3895" i="1"/>
  <c r="U3895" i="1" s="1"/>
  <c r="R3895" i="1"/>
  <c r="Q3895" i="1"/>
  <c r="T3894" i="1"/>
  <c r="S3894" i="1"/>
  <c r="U3894" i="1" s="1"/>
  <c r="R3894" i="1"/>
  <c r="Q3894" i="1"/>
  <c r="T3893" i="1"/>
  <c r="S3893" i="1"/>
  <c r="U3893" i="1" s="1"/>
  <c r="R3893" i="1"/>
  <c r="Q3893" i="1"/>
  <c r="T3892" i="1"/>
  <c r="S3892" i="1"/>
  <c r="U3892" i="1" s="1"/>
  <c r="R3892" i="1"/>
  <c r="Q3892" i="1"/>
  <c r="T3891" i="1"/>
  <c r="S3891" i="1"/>
  <c r="U3891" i="1" s="1"/>
  <c r="R3891" i="1"/>
  <c r="Q3891" i="1"/>
  <c r="T3890" i="1"/>
  <c r="S3890" i="1"/>
  <c r="U3890" i="1" s="1"/>
  <c r="R3890" i="1"/>
  <c r="Q3890" i="1"/>
  <c r="T3889" i="1"/>
  <c r="S3889" i="1"/>
  <c r="U3889" i="1" s="1"/>
  <c r="R3889" i="1"/>
  <c r="Q3889" i="1"/>
  <c r="T3888" i="1"/>
  <c r="S3888" i="1"/>
  <c r="U3888" i="1" s="1"/>
  <c r="R3888" i="1"/>
  <c r="Q3888" i="1"/>
  <c r="T3887" i="1"/>
  <c r="S3887" i="1"/>
  <c r="U3887" i="1" s="1"/>
  <c r="R3887" i="1"/>
  <c r="Q3887" i="1"/>
  <c r="T3886" i="1"/>
  <c r="S3886" i="1"/>
  <c r="U3886" i="1" s="1"/>
  <c r="R3886" i="1"/>
  <c r="Q3886" i="1"/>
  <c r="T3885" i="1"/>
  <c r="S3885" i="1"/>
  <c r="U3885" i="1" s="1"/>
  <c r="R3885" i="1"/>
  <c r="Q3885" i="1"/>
  <c r="T3884" i="1"/>
  <c r="S3884" i="1"/>
  <c r="U3884" i="1" s="1"/>
  <c r="R3884" i="1"/>
  <c r="Q3884" i="1"/>
  <c r="T3883" i="1"/>
  <c r="S3883" i="1"/>
  <c r="U3883" i="1" s="1"/>
  <c r="R3883" i="1"/>
  <c r="Q3883" i="1"/>
  <c r="T3882" i="1"/>
  <c r="S3882" i="1"/>
  <c r="U3882" i="1" s="1"/>
  <c r="R3882" i="1"/>
  <c r="Q3882" i="1"/>
  <c r="T3881" i="1"/>
  <c r="S3881" i="1"/>
  <c r="U3881" i="1" s="1"/>
  <c r="R3881" i="1"/>
  <c r="Q3881" i="1"/>
  <c r="T3880" i="1"/>
  <c r="S3880" i="1"/>
  <c r="U3880" i="1" s="1"/>
  <c r="R3880" i="1"/>
  <c r="Q3880" i="1"/>
  <c r="T3879" i="1"/>
  <c r="S3879" i="1"/>
  <c r="U3879" i="1" s="1"/>
  <c r="R3879" i="1"/>
  <c r="Q3879" i="1"/>
  <c r="T3878" i="1"/>
  <c r="S3878" i="1"/>
  <c r="U3878" i="1" s="1"/>
  <c r="R3878" i="1"/>
  <c r="Q3878" i="1"/>
  <c r="T3877" i="1"/>
  <c r="S3877" i="1"/>
  <c r="U3877" i="1" s="1"/>
  <c r="R3877" i="1"/>
  <c r="Q3877" i="1"/>
  <c r="T3876" i="1"/>
  <c r="S3876" i="1"/>
  <c r="U3876" i="1" s="1"/>
  <c r="R3876" i="1"/>
  <c r="Q3876" i="1"/>
  <c r="T3875" i="1"/>
  <c r="S3875" i="1"/>
  <c r="U3875" i="1" s="1"/>
  <c r="R3875" i="1"/>
  <c r="Q3875" i="1"/>
  <c r="T3874" i="1"/>
  <c r="S3874" i="1"/>
  <c r="U3874" i="1" s="1"/>
  <c r="R3874" i="1"/>
  <c r="Q3874" i="1"/>
  <c r="T3873" i="1"/>
  <c r="S3873" i="1"/>
  <c r="U3873" i="1" s="1"/>
  <c r="R3873" i="1"/>
  <c r="Q3873" i="1"/>
  <c r="T3872" i="1"/>
  <c r="S3872" i="1"/>
  <c r="U3872" i="1" s="1"/>
  <c r="R3872" i="1"/>
  <c r="Q3872" i="1"/>
  <c r="T3871" i="1"/>
  <c r="S3871" i="1"/>
  <c r="U3871" i="1" s="1"/>
  <c r="R3871" i="1"/>
  <c r="Q3871" i="1"/>
  <c r="T3870" i="1"/>
  <c r="S3870" i="1"/>
  <c r="U3870" i="1" s="1"/>
  <c r="R3870" i="1"/>
  <c r="Q3870" i="1"/>
  <c r="T3869" i="1"/>
  <c r="S3869" i="1"/>
  <c r="U3869" i="1" s="1"/>
  <c r="R3869" i="1"/>
  <c r="Q3869" i="1"/>
  <c r="T3868" i="1"/>
  <c r="S3868" i="1"/>
  <c r="U3868" i="1" s="1"/>
  <c r="R3868" i="1"/>
  <c r="Q3868" i="1"/>
  <c r="T3867" i="1"/>
  <c r="S3867" i="1"/>
  <c r="U3867" i="1" s="1"/>
  <c r="R3867" i="1"/>
  <c r="Q3867" i="1"/>
  <c r="T3866" i="1"/>
  <c r="S3866" i="1"/>
  <c r="U3866" i="1" s="1"/>
  <c r="R3866" i="1"/>
  <c r="Q3866" i="1"/>
  <c r="T3865" i="1"/>
  <c r="S3865" i="1"/>
  <c r="U3865" i="1" s="1"/>
  <c r="R3865" i="1"/>
  <c r="Q3865" i="1"/>
  <c r="T3864" i="1"/>
  <c r="S3864" i="1"/>
  <c r="U3864" i="1" s="1"/>
  <c r="R3864" i="1"/>
  <c r="Q3864" i="1"/>
  <c r="T3863" i="1"/>
  <c r="S3863" i="1"/>
  <c r="U3863" i="1" s="1"/>
  <c r="R3863" i="1"/>
  <c r="Q3863" i="1"/>
  <c r="T3862" i="1"/>
  <c r="S3862" i="1"/>
  <c r="U3862" i="1" s="1"/>
  <c r="R3862" i="1"/>
  <c r="Q3862" i="1"/>
  <c r="T3861" i="1"/>
  <c r="S3861" i="1"/>
  <c r="U3861" i="1" s="1"/>
  <c r="R3861" i="1"/>
  <c r="Q3861" i="1"/>
  <c r="T3860" i="1"/>
  <c r="S3860" i="1"/>
  <c r="U3860" i="1" s="1"/>
  <c r="R3860" i="1"/>
  <c r="Q3860" i="1"/>
  <c r="T3859" i="1"/>
  <c r="S3859" i="1"/>
  <c r="U3859" i="1" s="1"/>
  <c r="R3859" i="1"/>
  <c r="Q3859" i="1"/>
  <c r="U3858" i="1"/>
  <c r="T3858" i="1"/>
  <c r="S3858" i="1"/>
  <c r="R3858" i="1"/>
  <c r="Q3858" i="1"/>
  <c r="T3857" i="1"/>
  <c r="S3857" i="1"/>
  <c r="U3857" i="1" s="1"/>
  <c r="R3857" i="1"/>
  <c r="Q3857" i="1"/>
  <c r="T3856" i="1"/>
  <c r="S3856" i="1"/>
  <c r="U3856" i="1" s="1"/>
  <c r="R3856" i="1"/>
  <c r="Q3856" i="1"/>
  <c r="U3855" i="1"/>
  <c r="T3855" i="1"/>
  <c r="S3855" i="1"/>
  <c r="R3855" i="1"/>
  <c r="Q3855" i="1"/>
  <c r="T3854" i="1"/>
  <c r="S3854" i="1"/>
  <c r="U3854" i="1" s="1"/>
  <c r="R3854" i="1"/>
  <c r="Q3854" i="1"/>
  <c r="T3853" i="1"/>
  <c r="S3853" i="1"/>
  <c r="U3853" i="1" s="1"/>
  <c r="R3853" i="1"/>
  <c r="Q3853" i="1"/>
  <c r="T3852" i="1"/>
  <c r="S3852" i="1"/>
  <c r="U3852" i="1" s="1"/>
  <c r="R3852" i="1"/>
  <c r="Q3852" i="1"/>
  <c r="T3851" i="1"/>
  <c r="S3851" i="1"/>
  <c r="U3851" i="1" s="1"/>
  <c r="R3851" i="1"/>
  <c r="Q3851" i="1"/>
  <c r="T3850" i="1"/>
  <c r="S3850" i="1"/>
  <c r="U3850" i="1" s="1"/>
  <c r="R3850" i="1"/>
  <c r="Q3850" i="1"/>
  <c r="T3849" i="1"/>
  <c r="S3849" i="1"/>
  <c r="U3849" i="1" s="1"/>
  <c r="R3849" i="1"/>
  <c r="Q3849" i="1"/>
  <c r="T3848" i="1"/>
  <c r="S3848" i="1"/>
  <c r="U3848" i="1" s="1"/>
  <c r="R3848" i="1"/>
  <c r="Q3848" i="1"/>
  <c r="T3847" i="1"/>
  <c r="S3847" i="1"/>
  <c r="U3847" i="1" s="1"/>
  <c r="R3847" i="1"/>
  <c r="Q3847" i="1"/>
  <c r="T3846" i="1"/>
  <c r="S3846" i="1"/>
  <c r="U3846" i="1" s="1"/>
  <c r="R3846" i="1"/>
  <c r="Q3846" i="1"/>
  <c r="T3845" i="1"/>
  <c r="S3845" i="1"/>
  <c r="U3845" i="1" s="1"/>
  <c r="R3845" i="1"/>
  <c r="Q3845" i="1"/>
  <c r="T3844" i="1"/>
  <c r="S3844" i="1"/>
  <c r="U3844" i="1" s="1"/>
  <c r="R3844" i="1"/>
  <c r="Q3844" i="1"/>
  <c r="T3843" i="1"/>
  <c r="S3843" i="1"/>
  <c r="U3843" i="1" s="1"/>
  <c r="R3843" i="1"/>
  <c r="Q3843" i="1"/>
  <c r="U3842" i="1"/>
  <c r="T3842" i="1"/>
  <c r="S3842" i="1"/>
  <c r="R3842" i="1"/>
  <c r="Q3842" i="1"/>
  <c r="T3841" i="1"/>
  <c r="S3841" i="1"/>
  <c r="U3841" i="1" s="1"/>
  <c r="R3841" i="1"/>
  <c r="Q3841" i="1"/>
  <c r="U3840" i="1"/>
  <c r="T3840" i="1"/>
  <c r="S3840" i="1"/>
  <c r="R3840" i="1"/>
  <c r="Q3840" i="1"/>
  <c r="T3839" i="1"/>
  <c r="S3839" i="1"/>
  <c r="U3839" i="1" s="1"/>
  <c r="R3839" i="1"/>
  <c r="Q3839" i="1"/>
  <c r="T3838" i="1"/>
  <c r="S3838" i="1"/>
  <c r="U3838" i="1" s="1"/>
  <c r="R3838" i="1"/>
  <c r="Q3838" i="1"/>
  <c r="U3837" i="1"/>
  <c r="T3837" i="1"/>
  <c r="S3837" i="1"/>
  <c r="R3837" i="1"/>
  <c r="Q3837" i="1"/>
  <c r="T3836" i="1"/>
  <c r="S3836" i="1"/>
  <c r="U3836" i="1" s="1"/>
  <c r="R3836" i="1"/>
  <c r="Q3836" i="1"/>
  <c r="T3835" i="1"/>
  <c r="S3835" i="1"/>
  <c r="U3835" i="1" s="1"/>
  <c r="R3835" i="1"/>
  <c r="Q3835" i="1"/>
  <c r="T3834" i="1"/>
  <c r="S3834" i="1"/>
  <c r="U3834" i="1" s="1"/>
  <c r="R3834" i="1"/>
  <c r="Q3834" i="1"/>
  <c r="T3833" i="1"/>
  <c r="S3833" i="1"/>
  <c r="U3833" i="1" s="1"/>
  <c r="R3833" i="1"/>
  <c r="Q3833" i="1"/>
  <c r="T3832" i="1"/>
  <c r="S3832" i="1"/>
  <c r="U3832" i="1" s="1"/>
  <c r="R3832" i="1"/>
  <c r="Q3832" i="1"/>
  <c r="T3831" i="1"/>
  <c r="S3831" i="1"/>
  <c r="U3831" i="1" s="1"/>
  <c r="R3831" i="1"/>
  <c r="Q3831" i="1"/>
  <c r="T3830" i="1"/>
  <c r="S3830" i="1"/>
  <c r="U3830" i="1" s="1"/>
  <c r="R3830" i="1"/>
  <c r="Q3830" i="1"/>
  <c r="T3829" i="1"/>
  <c r="S3829" i="1"/>
  <c r="U3829" i="1" s="1"/>
  <c r="R3829" i="1"/>
  <c r="Q3829" i="1"/>
  <c r="T3828" i="1"/>
  <c r="S3828" i="1"/>
  <c r="U3828" i="1" s="1"/>
  <c r="R3828" i="1"/>
  <c r="Q3828" i="1"/>
  <c r="T3827" i="1"/>
  <c r="S3827" i="1"/>
  <c r="U3827" i="1" s="1"/>
  <c r="R3827" i="1"/>
  <c r="Q3827" i="1"/>
  <c r="T3826" i="1"/>
  <c r="S3826" i="1"/>
  <c r="U3826" i="1" s="1"/>
  <c r="R3826" i="1"/>
  <c r="Q3826" i="1"/>
  <c r="T3825" i="1"/>
  <c r="S3825" i="1"/>
  <c r="U3825" i="1" s="1"/>
  <c r="R3825" i="1"/>
  <c r="Q3825" i="1"/>
  <c r="U3824" i="1"/>
  <c r="T3824" i="1"/>
  <c r="S3824" i="1"/>
  <c r="R3824" i="1"/>
  <c r="Q3824" i="1"/>
  <c r="T3823" i="1"/>
  <c r="S3823" i="1"/>
  <c r="U3823" i="1" s="1"/>
  <c r="R3823" i="1"/>
  <c r="Q3823" i="1"/>
  <c r="T3822" i="1"/>
  <c r="S3822" i="1"/>
  <c r="U3822" i="1" s="1"/>
  <c r="R3822" i="1"/>
  <c r="Q3822" i="1"/>
  <c r="T3821" i="1"/>
  <c r="S3821" i="1"/>
  <c r="U3821" i="1" s="1"/>
  <c r="R3821" i="1"/>
  <c r="Q3821" i="1"/>
  <c r="T3820" i="1"/>
  <c r="S3820" i="1"/>
  <c r="U3820" i="1" s="1"/>
  <c r="R3820" i="1"/>
  <c r="Q3820" i="1"/>
  <c r="T3819" i="1"/>
  <c r="S3819" i="1"/>
  <c r="U3819" i="1" s="1"/>
  <c r="R3819" i="1"/>
  <c r="Q3819" i="1"/>
  <c r="U3818" i="1"/>
  <c r="T3818" i="1"/>
  <c r="S3818" i="1"/>
  <c r="R3818" i="1"/>
  <c r="Q3818" i="1"/>
  <c r="T3817" i="1"/>
  <c r="S3817" i="1"/>
  <c r="U3817" i="1" s="1"/>
  <c r="R3817" i="1"/>
  <c r="Q3817" i="1"/>
  <c r="T3816" i="1"/>
  <c r="S3816" i="1"/>
  <c r="U3816" i="1" s="1"/>
  <c r="R3816" i="1"/>
  <c r="Q3816" i="1"/>
  <c r="T3815" i="1"/>
  <c r="S3815" i="1"/>
  <c r="U3815" i="1" s="1"/>
  <c r="R3815" i="1"/>
  <c r="Q3815" i="1"/>
  <c r="T3814" i="1"/>
  <c r="S3814" i="1"/>
  <c r="U3814" i="1" s="1"/>
  <c r="R3814" i="1"/>
  <c r="Q3814" i="1"/>
  <c r="T3813" i="1"/>
  <c r="S3813" i="1"/>
  <c r="U3813" i="1" s="1"/>
  <c r="R3813" i="1"/>
  <c r="Q3813" i="1"/>
  <c r="T3812" i="1"/>
  <c r="S3812" i="1"/>
  <c r="U3812" i="1" s="1"/>
  <c r="R3812" i="1"/>
  <c r="Q3812" i="1"/>
  <c r="T3811" i="1"/>
  <c r="S3811" i="1"/>
  <c r="U3811" i="1" s="1"/>
  <c r="R3811" i="1"/>
  <c r="Q3811" i="1"/>
  <c r="T3810" i="1"/>
  <c r="S3810" i="1"/>
  <c r="U3810" i="1" s="1"/>
  <c r="R3810" i="1"/>
  <c r="Q3810" i="1"/>
  <c r="T3809" i="1"/>
  <c r="S3809" i="1"/>
  <c r="U3809" i="1" s="1"/>
  <c r="R3809" i="1"/>
  <c r="Q3809" i="1"/>
  <c r="T3808" i="1"/>
  <c r="S3808" i="1"/>
  <c r="U3808" i="1" s="1"/>
  <c r="R3808" i="1"/>
  <c r="Q3808" i="1"/>
  <c r="U3807" i="1"/>
  <c r="T3807" i="1"/>
  <c r="S3807" i="1"/>
  <c r="R3807" i="1"/>
  <c r="Q3807" i="1"/>
  <c r="T3806" i="1"/>
  <c r="S3806" i="1"/>
  <c r="U3806" i="1" s="1"/>
  <c r="R3806" i="1"/>
  <c r="Q3806" i="1"/>
  <c r="U3805" i="1"/>
  <c r="T3805" i="1"/>
  <c r="S3805" i="1"/>
  <c r="R3805" i="1"/>
  <c r="Q3805" i="1"/>
  <c r="T3804" i="1"/>
  <c r="S3804" i="1"/>
  <c r="U3804" i="1" s="1"/>
  <c r="R3804" i="1"/>
  <c r="Q3804" i="1"/>
  <c r="U3803" i="1"/>
  <c r="T3803" i="1"/>
  <c r="S3803" i="1"/>
  <c r="R3803" i="1"/>
  <c r="Q3803" i="1"/>
  <c r="T3802" i="1"/>
  <c r="S3802" i="1"/>
  <c r="U3802" i="1" s="1"/>
  <c r="R3802" i="1"/>
  <c r="Q3802" i="1"/>
  <c r="T3801" i="1"/>
  <c r="S3801" i="1"/>
  <c r="U3801" i="1" s="1"/>
  <c r="R3801" i="1"/>
  <c r="Q3801" i="1"/>
  <c r="T3800" i="1"/>
  <c r="S3800" i="1"/>
  <c r="U3800" i="1" s="1"/>
  <c r="R3800" i="1"/>
  <c r="Q3800" i="1"/>
  <c r="T3799" i="1"/>
  <c r="S3799" i="1"/>
  <c r="U3799" i="1" s="1"/>
  <c r="R3799" i="1"/>
  <c r="Q3799" i="1"/>
  <c r="T3798" i="1"/>
  <c r="S3798" i="1"/>
  <c r="U3798" i="1" s="1"/>
  <c r="R3798" i="1"/>
  <c r="Q3798" i="1"/>
  <c r="T3797" i="1"/>
  <c r="S3797" i="1"/>
  <c r="U3797" i="1" s="1"/>
  <c r="R3797" i="1"/>
  <c r="Q3797" i="1"/>
  <c r="T3796" i="1"/>
  <c r="S3796" i="1"/>
  <c r="U3796" i="1" s="1"/>
  <c r="R3796" i="1"/>
  <c r="Q3796" i="1"/>
  <c r="T3795" i="1"/>
  <c r="S3795" i="1"/>
  <c r="U3795" i="1" s="1"/>
  <c r="R3795" i="1"/>
  <c r="Q3795" i="1"/>
  <c r="T3794" i="1"/>
  <c r="S3794" i="1"/>
  <c r="U3794" i="1" s="1"/>
  <c r="R3794" i="1"/>
  <c r="Q3794" i="1"/>
  <c r="T3793" i="1"/>
  <c r="S3793" i="1"/>
  <c r="U3793" i="1" s="1"/>
  <c r="R3793" i="1"/>
  <c r="Q3793" i="1"/>
  <c r="T3792" i="1"/>
  <c r="S3792" i="1"/>
  <c r="U3792" i="1" s="1"/>
  <c r="R3792" i="1"/>
  <c r="Q3792" i="1"/>
  <c r="T3791" i="1"/>
  <c r="S3791" i="1"/>
  <c r="U3791" i="1" s="1"/>
  <c r="R3791" i="1"/>
  <c r="Q3791" i="1"/>
  <c r="T3790" i="1"/>
  <c r="S3790" i="1"/>
  <c r="U3790" i="1" s="1"/>
  <c r="R3790" i="1"/>
  <c r="Q3790" i="1"/>
  <c r="T3789" i="1"/>
  <c r="S3789" i="1"/>
  <c r="U3789" i="1" s="1"/>
  <c r="R3789" i="1"/>
  <c r="Q3789" i="1"/>
  <c r="T3788" i="1"/>
  <c r="S3788" i="1"/>
  <c r="U3788" i="1" s="1"/>
  <c r="R3788" i="1"/>
  <c r="Q3788" i="1"/>
  <c r="U3787" i="1"/>
  <c r="T3787" i="1"/>
  <c r="S3787" i="1"/>
  <c r="R3787" i="1"/>
  <c r="Q3787" i="1"/>
  <c r="T3786" i="1"/>
  <c r="S3786" i="1"/>
  <c r="U3786" i="1" s="1"/>
  <c r="R3786" i="1"/>
  <c r="Q3786" i="1"/>
  <c r="T3785" i="1"/>
  <c r="S3785" i="1"/>
  <c r="U3785" i="1" s="1"/>
  <c r="R3785" i="1"/>
  <c r="Q3785" i="1"/>
  <c r="T3784" i="1"/>
  <c r="S3784" i="1"/>
  <c r="U3784" i="1" s="1"/>
  <c r="R3784" i="1"/>
  <c r="Q3784" i="1"/>
  <c r="T3783" i="1"/>
  <c r="S3783" i="1"/>
  <c r="U3783" i="1" s="1"/>
  <c r="R3783" i="1"/>
  <c r="Q3783" i="1"/>
  <c r="T3782" i="1"/>
  <c r="S3782" i="1"/>
  <c r="U3782" i="1" s="1"/>
  <c r="R3782" i="1"/>
  <c r="Q3782" i="1"/>
  <c r="T3781" i="1"/>
  <c r="S3781" i="1"/>
  <c r="U3781" i="1" s="1"/>
  <c r="R3781" i="1"/>
  <c r="Q3781" i="1"/>
  <c r="T3780" i="1"/>
  <c r="S3780" i="1"/>
  <c r="U3780" i="1" s="1"/>
  <c r="R3780" i="1"/>
  <c r="Q3780" i="1"/>
  <c r="T3779" i="1"/>
  <c r="S3779" i="1"/>
  <c r="U3779" i="1" s="1"/>
  <c r="R3779" i="1"/>
  <c r="Q3779" i="1"/>
  <c r="T3778" i="1"/>
  <c r="S3778" i="1"/>
  <c r="U3778" i="1" s="1"/>
  <c r="R3778" i="1"/>
  <c r="Q3778" i="1"/>
  <c r="T3777" i="1"/>
  <c r="S3777" i="1"/>
  <c r="U3777" i="1" s="1"/>
  <c r="R3777" i="1"/>
  <c r="Q3777" i="1"/>
  <c r="T3776" i="1"/>
  <c r="S3776" i="1"/>
  <c r="U3776" i="1" s="1"/>
  <c r="R3776" i="1"/>
  <c r="Q3776" i="1"/>
  <c r="T3775" i="1"/>
  <c r="S3775" i="1"/>
  <c r="U3775" i="1" s="1"/>
  <c r="R3775" i="1"/>
  <c r="Q3775" i="1"/>
  <c r="T3774" i="1"/>
  <c r="S3774" i="1"/>
  <c r="U3774" i="1" s="1"/>
  <c r="R3774" i="1"/>
  <c r="Q3774" i="1"/>
  <c r="T3773" i="1"/>
  <c r="S3773" i="1"/>
  <c r="U3773" i="1" s="1"/>
  <c r="R3773" i="1"/>
  <c r="Q3773" i="1"/>
  <c r="T3772" i="1"/>
  <c r="S3772" i="1"/>
  <c r="U3772" i="1" s="1"/>
  <c r="R3772" i="1"/>
  <c r="Q3772" i="1"/>
  <c r="U3771" i="1"/>
  <c r="T3771" i="1"/>
  <c r="S3771" i="1"/>
  <c r="R3771" i="1"/>
  <c r="Q3771" i="1"/>
  <c r="T3770" i="1"/>
  <c r="S3770" i="1"/>
  <c r="U3770" i="1" s="1"/>
  <c r="R3770" i="1"/>
  <c r="Q3770" i="1"/>
  <c r="T3769" i="1"/>
  <c r="S3769" i="1"/>
  <c r="U3769" i="1" s="1"/>
  <c r="R3769" i="1"/>
  <c r="Q3769" i="1"/>
  <c r="T3768" i="1"/>
  <c r="S3768" i="1"/>
  <c r="U3768" i="1" s="1"/>
  <c r="R3768" i="1"/>
  <c r="Q3768" i="1"/>
  <c r="T3767" i="1"/>
  <c r="S3767" i="1"/>
  <c r="U3767" i="1" s="1"/>
  <c r="R3767" i="1"/>
  <c r="Q3767" i="1"/>
  <c r="T3766" i="1"/>
  <c r="S3766" i="1"/>
  <c r="U3766" i="1" s="1"/>
  <c r="R3766" i="1"/>
  <c r="Q3766" i="1"/>
  <c r="T3765" i="1"/>
  <c r="S3765" i="1"/>
  <c r="U3765" i="1" s="1"/>
  <c r="R3765" i="1"/>
  <c r="Q3765" i="1"/>
  <c r="T3764" i="1"/>
  <c r="S3764" i="1"/>
  <c r="U3764" i="1" s="1"/>
  <c r="R3764" i="1"/>
  <c r="Q3764" i="1"/>
  <c r="T3763" i="1"/>
  <c r="S3763" i="1"/>
  <c r="U3763" i="1" s="1"/>
  <c r="R3763" i="1"/>
  <c r="Q3763" i="1"/>
  <c r="T3762" i="1"/>
  <c r="S3762" i="1"/>
  <c r="U3762" i="1" s="1"/>
  <c r="R3762" i="1"/>
  <c r="Q3762" i="1"/>
  <c r="T3761" i="1"/>
  <c r="S3761" i="1"/>
  <c r="U3761" i="1" s="1"/>
  <c r="R3761" i="1"/>
  <c r="Q3761" i="1"/>
  <c r="T3760" i="1"/>
  <c r="S3760" i="1"/>
  <c r="U3760" i="1" s="1"/>
  <c r="R3760" i="1"/>
  <c r="Q3760" i="1"/>
  <c r="T3759" i="1"/>
  <c r="S3759" i="1"/>
  <c r="U3759" i="1" s="1"/>
  <c r="R3759" i="1"/>
  <c r="Q3759" i="1"/>
  <c r="U3758" i="1"/>
  <c r="T3758" i="1"/>
  <c r="S3758" i="1"/>
  <c r="R3758" i="1"/>
  <c r="Q3758" i="1"/>
  <c r="T3757" i="1"/>
  <c r="S3757" i="1"/>
  <c r="U3757" i="1" s="1"/>
  <c r="R3757" i="1"/>
  <c r="Q3757" i="1"/>
  <c r="T3756" i="1"/>
  <c r="S3756" i="1"/>
  <c r="U3756" i="1" s="1"/>
  <c r="R3756" i="1"/>
  <c r="Q3756" i="1"/>
  <c r="T3755" i="1"/>
  <c r="S3755" i="1"/>
  <c r="U3755" i="1" s="1"/>
  <c r="R3755" i="1"/>
  <c r="Q3755" i="1"/>
  <c r="U3754" i="1"/>
  <c r="T3754" i="1"/>
  <c r="S3754" i="1"/>
  <c r="R3754" i="1"/>
  <c r="Q3754" i="1"/>
  <c r="T3753" i="1"/>
  <c r="S3753" i="1"/>
  <c r="U3753" i="1" s="1"/>
  <c r="R3753" i="1"/>
  <c r="Q3753" i="1"/>
  <c r="T3752" i="1"/>
  <c r="S3752" i="1"/>
  <c r="U3752" i="1" s="1"/>
  <c r="R3752" i="1"/>
  <c r="Q3752" i="1"/>
  <c r="T3751" i="1"/>
  <c r="S3751" i="1"/>
  <c r="U3751" i="1" s="1"/>
  <c r="R3751" i="1"/>
  <c r="Q3751" i="1"/>
  <c r="T3750" i="1"/>
  <c r="S3750" i="1"/>
  <c r="U3750" i="1" s="1"/>
  <c r="R3750" i="1"/>
  <c r="Q3750" i="1"/>
  <c r="T3749" i="1"/>
  <c r="S3749" i="1"/>
  <c r="U3749" i="1" s="1"/>
  <c r="R3749" i="1"/>
  <c r="Q3749" i="1"/>
  <c r="T3748" i="1"/>
  <c r="S3748" i="1"/>
  <c r="U3748" i="1" s="1"/>
  <c r="R3748" i="1"/>
  <c r="Q3748" i="1"/>
  <c r="T3747" i="1"/>
  <c r="S3747" i="1"/>
  <c r="U3747" i="1" s="1"/>
  <c r="R3747" i="1"/>
  <c r="Q3747" i="1"/>
  <c r="T3746" i="1"/>
  <c r="S3746" i="1"/>
  <c r="U3746" i="1" s="1"/>
  <c r="R3746" i="1"/>
  <c r="Q3746" i="1"/>
  <c r="T3745" i="1"/>
  <c r="S3745" i="1"/>
  <c r="U3745" i="1" s="1"/>
  <c r="R3745" i="1"/>
  <c r="Q3745" i="1"/>
  <c r="T3744" i="1"/>
  <c r="S3744" i="1"/>
  <c r="U3744" i="1" s="1"/>
  <c r="R3744" i="1"/>
  <c r="Q3744" i="1"/>
  <c r="T3743" i="1"/>
  <c r="S3743" i="1"/>
  <c r="U3743" i="1" s="1"/>
  <c r="R3743" i="1"/>
  <c r="Q3743" i="1"/>
  <c r="T3742" i="1"/>
  <c r="S3742" i="1"/>
  <c r="U3742" i="1" s="1"/>
  <c r="R3742" i="1"/>
  <c r="Q3742" i="1"/>
  <c r="T3741" i="1"/>
  <c r="S3741" i="1"/>
  <c r="U3741" i="1" s="1"/>
  <c r="R3741" i="1"/>
  <c r="Q3741" i="1"/>
  <c r="T3740" i="1"/>
  <c r="S3740" i="1"/>
  <c r="U3740" i="1" s="1"/>
  <c r="R3740" i="1"/>
  <c r="Q3740" i="1"/>
  <c r="T3739" i="1"/>
  <c r="S3739" i="1"/>
  <c r="U3739" i="1" s="1"/>
  <c r="R3739" i="1"/>
  <c r="Q3739" i="1"/>
  <c r="T3738" i="1"/>
  <c r="S3738" i="1"/>
  <c r="U3738" i="1" s="1"/>
  <c r="R3738" i="1"/>
  <c r="Q3738" i="1"/>
  <c r="T3737" i="1"/>
  <c r="S3737" i="1"/>
  <c r="U3737" i="1" s="1"/>
  <c r="R3737" i="1"/>
  <c r="Q3737" i="1"/>
  <c r="T3736" i="1"/>
  <c r="S3736" i="1"/>
  <c r="U3736" i="1" s="1"/>
  <c r="R3736" i="1"/>
  <c r="Q3736" i="1"/>
  <c r="T3735" i="1"/>
  <c r="S3735" i="1"/>
  <c r="U3735" i="1" s="1"/>
  <c r="R3735" i="1"/>
  <c r="Q3735" i="1"/>
  <c r="T3734" i="1"/>
  <c r="S3734" i="1"/>
  <c r="U3734" i="1" s="1"/>
  <c r="R3734" i="1"/>
  <c r="Q3734" i="1"/>
  <c r="T3733" i="1"/>
  <c r="S3733" i="1"/>
  <c r="U3733" i="1" s="1"/>
  <c r="R3733" i="1"/>
  <c r="Q3733" i="1"/>
  <c r="T3732" i="1"/>
  <c r="S3732" i="1"/>
  <c r="U3732" i="1" s="1"/>
  <c r="R3732" i="1"/>
  <c r="Q3732" i="1"/>
  <c r="T3731" i="1"/>
  <c r="S3731" i="1"/>
  <c r="U3731" i="1" s="1"/>
  <c r="R3731" i="1"/>
  <c r="Q3731" i="1"/>
  <c r="T3730" i="1"/>
  <c r="S3730" i="1"/>
  <c r="U3730" i="1" s="1"/>
  <c r="R3730" i="1"/>
  <c r="Q3730" i="1"/>
  <c r="T3729" i="1"/>
  <c r="S3729" i="1"/>
  <c r="U3729" i="1" s="1"/>
  <c r="R3729" i="1"/>
  <c r="Q3729" i="1"/>
  <c r="T3728" i="1"/>
  <c r="S3728" i="1"/>
  <c r="U3728" i="1" s="1"/>
  <c r="R3728" i="1"/>
  <c r="Q3728" i="1"/>
  <c r="U3727" i="1"/>
  <c r="T3727" i="1"/>
  <c r="S3727" i="1"/>
  <c r="R3727" i="1"/>
  <c r="Q3727" i="1"/>
  <c r="T3726" i="1"/>
  <c r="S3726" i="1"/>
  <c r="U3726" i="1" s="1"/>
  <c r="R3726" i="1"/>
  <c r="Q3726" i="1"/>
  <c r="T3725" i="1"/>
  <c r="S3725" i="1"/>
  <c r="U3725" i="1" s="1"/>
  <c r="R3725" i="1"/>
  <c r="Q3725" i="1"/>
  <c r="T3724" i="1"/>
  <c r="S3724" i="1"/>
  <c r="U3724" i="1" s="1"/>
  <c r="R3724" i="1"/>
  <c r="Q3724" i="1"/>
  <c r="T3723" i="1"/>
  <c r="S3723" i="1"/>
  <c r="U3723" i="1" s="1"/>
  <c r="R3723" i="1"/>
  <c r="Q3723" i="1"/>
  <c r="U3722" i="1"/>
  <c r="T3722" i="1"/>
  <c r="S3722" i="1"/>
  <c r="R3722" i="1"/>
  <c r="Q3722" i="1"/>
  <c r="T3721" i="1"/>
  <c r="S3721" i="1"/>
  <c r="U3721" i="1" s="1"/>
  <c r="R3721" i="1"/>
  <c r="Q3721" i="1"/>
  <c r="T3720" i="1"/>
  <c r="S3720" i="1"/>
  <c r="U3720" i="1" s="1"/>
  <c r="R3720" i="1"/>
  <c r="Q3720" i="1"/>
  <c r="T3719" i="1"/>
  <c r="S3719" i="1"/>
  <c r="U3719" i="1" s="1"/>
  <c r="R3719" i="1"/>
  <c r="Q3719" i="1"/>
  <c r="T3718" i="1"/>
  <c r="S3718" i="1"/>
  <c r="U3718" i="1" s="1"/>
  <c r="R3718" i="1"/>
  <c r="Q3718" i="1"/>
  <c r="T3717" i="1"/>
  <c r="S3717" i="1"/>
  <c r="U3717" i="1" s="1"/>
  <c r="R3717" i="1"/>
  <c r="Q3717" i="1"/>
  <c r="T3716" i="1"/>
  <c r="S3716" i="1"/>
  <c r="U3716" i="1" s="1"/>
  <c r="R3716" i="1"/>
  <c r="Q3716" i="1"/>
  <c r="T3715" i="1"/>
  <c r="S3715" i="1"/>
  <c r="U3715" i="1" s="1"/>
  <c r="R3715" i="1"/>
  <c r="Q3715" i="1"/>
  <c r="T3714" i="1"/>
  <c r="S3714" i="1"/>
  <c r="U3714" i="1" s="1"/>
  <c r="R3714" i="1"/>
  <c r="Q3714" i="1"/>
  <c r="T3713" i="1"/>
  <c r="S3713" i="1"/>
  <c r="U3713" i="1" s="1"/>
  <c r="R3713" i="1"/>
  <c r="Q3713" i="1"/>
  <c r="T3712" i="1"/>
  <c r="S3712" i="1"/>
  <c r="U3712" i="1" s="1"/>
  <c r="R3712" i="1"/>
  <c r="Q3712" i="1"/>
  <c r="T3711" i="1"/>
  <c r="S3711" i="1"/>
  <c r="U3711" i="1" s="1"/>
  <c r="R3711" i="1"/>
  <c r="Q3711" i="1"/>
  <c r="T3710" i="1"/>
  <c r="S3710" i="1"/>
  <c r="U3710" i="1" s="1"/>
  <c r="R3710" i="1"/>
  <c r="Q3710" i="1"/>
  <c r="T3709" i="1"/>
  <c r="S3709" i="1"/>
  <c r="U3709" i="1" s="1"/>
  <c r="R3709" i="1"/>
  <c r="Q3709" i="1"/>
  <c r="T3708" i="1"/>
  <c r="S3708" i="1"/>
  <c r="U3708" i="1" s="1"/>
  <c r="R3708" i="1"/>
  <c r="Q3708" i="1"/>
  <c r="U3707" i="1"/>
  <c r="T3707" i="1"/>
  <c r="S3707" i="1"/>
  <c r="R3707" i="1"/>
  <c r="Q3707" i="1"/>
  <c r="T3706" i="1"/>
  <c r="S3706" i="1"/>
  <c r="U3706" i="1" s="1"/>
  <c r="R3706" i="1"/>
  <c r="Q3706" i="1"/>
  <c r="T3705" i="1"/>
  <c r="S3705" i="1"/>
  <c r="U3705" i="1" s="1"/>
  <c r="R3705" i="1"/>
  <c r="Q3705" i="1"/>
  <c r="T3704" i="1"/>
  <c r="S3704" i="1"/>
  <c r="U3704" i="1" s="1"/>
  <c r="R3704" i="1"/>
  <c r="Q3704" i="1"/>
  <c r="T3703" i="1"/>
  <c r="S3703" i="1"/>
  <c r="U3703" i="1" s="1"/>
  <c r="R3703" i="1"/>
  <c r="Q3703" i="1"/>
  <c r="T3702" i="1"/>
  <c r="S3702" i="1"/>
  <c r="U3702" i="1" s="1"/>
  <c r="R3702" i="1"/>
  <c r="Q3702" i="1"/>
  <c r="T3701" i="1"/>
  <c r="S3701" i="1"/>
  <c r="U3701" i="1" s="1"/>
  <c r="R3701" i="1"/>
  <c r="Q3701" i="1"/>
  <c r="T3700" i="1"/>
  <c r="S3700" i="1"/>
  <c r="U3700" i="1" s="1"/>
  <c r="R3700" i="1"/>
  <c r="Q3700" i="1"/>
  <c r="T3699" i="1"/>
  <c r="S3699" i="1"/>
  <c r="U3699" i="1" s="1"/>
  <c r="R3699" i="1"/>
  <c r="Q3699" i="1"/>
  <c r="T3698" i="1"/>
  <c r="S3698" i="1"/>
  <c r="U3698" i="1" s="1"/>
  <c r="R3698" i="1"/>
  <c r="Q3698" i="1"/>
  <c r="T3697" i="1"/>
  <c r="S3697" i="1"/>
  <c r="U3697" i="1" s="1"/>
  <c r="R3697" i="1"/>
  <c r="Q3697" i="1"/>
  <c r="T3696" i="1"/>
  <c r="S3696" i="1"/>
  <c r="U3696" i="1" s="1"/>
  <c r="R3696" i="1"/>
  <c r="Q3696" i="1"/>
  <c r="U3695" i="1"/>
  <c r="T3695" i="1"/>
  <c r="S3695" i="1"/>
  <c r="R3695" i="1"/>
  <c r="Q3695" i="1"/>
  <c r="T3694" i="1"/>
  <c r="S3694" i="1"/>
  <c r="U3694" i="1" s="1"/>
  <c r="R3694" i="1"/>
  <c r="Q3694" i="1"/>
  <c r="U3693" i="1"/>
  <c r="T3693" i="1"/>
  <c r="S3693" i="1"/>
  <c r="R3693" i="1"/>
  <c r="Q3693" i="1"/>
  <c r="T3692" i="1"/>
  <c r="S3692" i="1"/>
  <c r="U3692" i="1" s="1"/>
  <c r="R3692" i="1"/>
  <c r="Q3692" i="1"/>
  <c r="T3691" i="1"/>
  <c r="S3691" i="1"/>
  <c r="U3691" i="1" s="1"/>
  <c r="R3691" i="1"/>
  <c r="Q3691" i="1"/>
  <c r="U3690" i="1"/>
  <c r="T3690" i="1"/>
  <c r="S3690" i="1"/>
  <c r="R3690" i="1"/>
  <c r="Q3690" i="1"/>
  <c r="T3689" i="1"/>
  <c r="S3689" i="1"/>
  <c r="U3689" i="1" s="1"/>
  <c r="R3689" i="1"/>
  <c r="Q3689" i="1"/>
  <c r="T3688" i="1"/>
  <c r="S3688" i="1"/>
  <c r="U3688" i="1" s="1"/>
  <c r="R3688" i="1"/>
  <c r="Q3688" i="1"/>
  <c r="T3687" i="1"/>
  <c r="S3687" i="1"/>
  <c r="U3687" i="1" s="1"/>
  <c r="R3687" i="1"/>
  <c r="Q3687" i="1"/>
  <c r="T3686" i="1"/>
  <c r="S3686" i="1"/>
  <c r="U3686" i="1" s="1"/>
  <c r="R3686" i="1"/>
  <c r="Q3686" i="1"/>
  <c r="T3685" i="1"/>
  <c r="S3685" i="1"/>
  <c r="U3685" i="1" s="1"/>
  <c r="R3685" i="1"/>
  <c r="Q3685" i="1"/>
  <c r="T3684" i="1"/>
  <c r="S3684" i="1"/>
  <c r="U3684" i="1" s="1"/>
  <c r="R3684" i="1"/>
  <c r="Q3684" i="1"/>
  <c r="T3683" i="1"/>
  <c r="S3683" i="1"/>
  <c r="U3683" i="1" s="1"/>
  <c r="R3683" i="1"/>
  <c r="Q3683" i="1"/>
  <c r="U3682" i="1"/>
  <c r="T3682" i="1"/>
  <c r="S3682" i="1"/>
  <c r="R3682" i="1"/>
  <c r="Q3682" i="1"/>
  <c r="T3681" i="1"/>
  <c r="S3681" i="1"/>
  <c r="U3681" i="1" s="1"/>
  <c r="R3681" i="1"/>
  <c r="Q3681" i="1"/>
  <c r="U3680" i="1"/>
  <c r="T3680" i="1"/>
  <c r="S3680" i="1"/>
  <c r="R3680" i="1"/>
  <c r="Q3680" i="1"/>
  <c r="T3679" i="1"/>
  <c r="S3679" i="1"/>
  <c r="U3679" i="1" s="1"/>
  <c r="R3679" i="1"/>
  <c r="Q3679" i="1"/>
  <c r="T3678" i="1"/>
  <c r="S3678" i="1"/>
  <c r="U3678" i="1" s="1"/>
  <c r="R3678" i="1"/>
  <c r="Q3678" i="1"/>
  <c r="T3677" i="1"/>
  <c r="S3677" i="1"/>
  <c r="U3677" i="1" s="1"/>
  <c r="R3677" i="1"/>
  <c r="Q3677" i="1"/>
  <c r="T3676" i="1"/>
  <c r="S3676" i="1"/>
  <c r="U3676" i="1" s="1"/>
  <c r="R3676" i="1"/>
  <c r="Q3676" i="1"/>
  <c r="U3675" i="1"/>
  <c r="T3675" i="1"/>
  <c r="S3675" i="1"/>
  <c r="R3675" i="1"/>
  <c r="Q3675" i="1"/>
  <c r="T3674" i="1"/>
  <c r="S3674" i="1"/>
  <c r="U3674" i="1" s="1"/>
  <c r="R3674" i="1"/>
  <c r="Q3674" i="1"/>
  <c r="T3673" i="1"/>
  <c r="S3673" i="1"/>
  <c r="U3673" i="1" s="1"/>
  <c r="R3673" i="1"/>
  <c r="Q3673" i="1"/>
  <c r="T3672" i="1"/>
  <c r="S3672" i="1"/>
  <c r="U3672" i="1" s="1"/>
  <c r="R3672" i="1"/>
  <c r="Q3672" i="1"/>
  <c r="T3671" i="1"/>
  <c r="S3671" i="1"/>
  <c r="U3671" i="1" s="1"/>
  <c r="R3671" i="1"/>
  <c r="Q3671" i="1"/>
  <c r="T3670" i="1"/>
  <c r="S3670" i="1"/>
  <c r="U3670" i="1" s="1"/>
  <c r="R3670" i="1"/>
  <c r="Q3670" i="1"/>
  <c r="T3669" i="1"/>
  <c r="S3669" i="1"/>
  <c r="U3669" i="1" s="1"/>
  <c r="R3669" i="1"/>
  <c r="Q3669" i="1"/>
  <c r="T3668" i="1"/>
  <c r="S3668" i="1"/>
  <c r="U3668" i="1" s="1"/>
  <c r="R3668" i="1"/>
  <c r="Q3668" i="1"/>
  <c r="T3667" i="1"/>
  <c r="S3667" i="1"/>
  <c r="U3667" i="1" s="1"/>
  <c r="R3667" i="1"/>
  <c r="Q3667" i="1"/>
  <c r="U3666" i="1"/>
  <c r="T3666" i="1"/>
  <c r="S3666" i="1"/>
  <c r="R3666" i="1"/>
  <c r="Q3666" i="1"/>
  <c r="T3665" i="1"/>
  <c r="S3665" i="1"/>
  <c r="U3665" i="1" s="1"/>
  <c r="R3665" i="1"/>
  <c r="Q3665" i="1"/>
  <c r="T3664" i="1"/>
  <c r="S3664" i="1"/>
  <c r="U3664" i="1" s="1"/>
  <c r="R3664" i="1"/>
  <c r="Q3664" i="1"/>
  <c r="T3663" i="1"/>
  <c r="S3663" i="1"/>
  <c r="U3663" i="1" s="1"/>
  <c r="R3663" i="1"/>
  <c r="Q3663" i="1"/>
  <c r="T3662" i="1"/>
  <c r="S3662" i="1"/>
  <c r="U3662" i="1" s="1"/>
  <c r="R3662" i="1"/>
  <c r="Q3662" i="1"/>
  <c r="T3661" i="1"/>
  <c r="S3661" i="1"/>
  <c r="U3661" i="1" s="1"/>
  <c r="R3661" i="1"/>
  <c r="Q3661" i="1"/>
  <c r="T3660" i="1"/>
  <c r="S3660" i="1"/>
  <c r="U3660" i="1" s="1"/>
  <c r="R3660" i="1"/>
  <c r="Q3660" i="1"/>
  <c r="T3659" i="1"/>
  <c r="S3659" i="1"/>
  <c r="U3659" i="1" s="1"/>
  <c r="R3659" i="1"/>
  <c r="Q3659" i="1"/>
  <c r="T3658" i="1"/>
  <c r="S3658" i="1"/>
  <c r="U3658" i="1" s="1"/>
  <c r="R3658" i="1"/>
  <c r="Q3658" i="1"/>
  <c r="T3657" i="1"/>
  <c r="S3657" i="1"/>
  <c r="U3657" i="1" s="1"/>
  <c r="R3657" i="1"/>
  <c r="Q3657" i="1"/>
  <c r="T3656" i="1"/>
  <c r="S3656" i="1"/>
  <c r="U3656" i="1" s="1"/>
  <c r="R3656" i="1"/>
  <c r="Q3656" i="1"/>
  <c r="T3655" i="1"/>
  <c r="S3655" i="1"/>
  <c r="U3655" i="1" s="1"/>
  <c r="R3655" i="1"/>
  <c r="Q3655" i="1"/>
  <c r="T3654" i="1"/>
  <c r="S3654" i="1"/>
  <c r="U3654" i="1" s="1"/>
  <c r="R3654" i="1"/>
  <c r="Q3654" i="1"/>
  <c r="T3653" i="1"/>
  <c r="S3653" i="1"/>
  <c r="U3653" i="1" s="1"/>
  <c r="R3653" i="1"/>
  <c r="Q3653" i="1"/>
  <c r="T3652" i="1"/>
  <c r="S3652" i="1"/>
  <c r="U3652" i="1" s="1"/>
  <c r="R3652" i="1"/>
  <c r="Q3652" i="1"/>
  <c r="T3651" i="1"/>
  <c r="S3651" i="1"/>
  <c r="U3651" i="1" s="1"/>
  <c r="R3651" i="1"/>
  <c r="Q3651" i="1"/>
  <c r="T3650" i="1"/>
  <c r="S3650" i="1"/>
  <c r="U3650" i="1" s="1"/>
  <c r="R3650" i="1"/>
  <c r="Q3650" i="1"/>
  <c r="T3649" i="1"/>
  <c r="S3649" i="1"/>
  <c r="U3649" i="1" s="1"/>
  <c r="R3649" i="1"/>
  <c r="Q3649" i="1"/>
  <c r="U3648" i="1"/>
  <c r="T3648" i="1"/>
  <c r="S3648" i="1"/>
  <c r="R3648" i="1"/>
  <c r="Q3648" i="1"/>
  <c r="T3647" i="1"/>
  <c r="S3647" i="1"/>
  <c r="U3647" i="1" s="1"/>
  <c r="R3647" i="1"/>
  <c r="Q3647" i="1"/>
  <c r="U3646" i="1"/>
  <c r="T3646" i="1"/>
  <c r="S3646" i="1"/>
  <c r="R3646" i="1"/>
  <c r="Q3646" i="1"/>
  <c r="U3645" i="1"/>
  <c r="T3645" i="1"/>
  <c r="S3645" i="1"/>
  <c r="R3645" i="1"/>
  <c r="Q3645" i="1"/>
  <c r="T3644" i="1"/>
  <c r="S3644" i="1"/>
  <c r="U3644" i="1" s="1"/>
  <c r="R3644" i="1"/>
  <c r="Q3644" i="1"/>
  <c r="T3643" i="1"/>
  <c r="S3643" i="1"/>
  <c r="U3643" i="1" s="1"/>
  <c r="R3643" i="1"/>
  <c r="Q3643" i="1"/>
  <c r="T3642" i="1"/>
  <c r="S3642" i="1"/>
  <c r="U3642" i="1" s="1"/>
  <c r="R3642" i="1"/>
  <c r="Q3642" i="1"/>
  <c r="T3641" i="1"/>
  <c r="S3641" i="1"/>
  <c r="U3641" i="1" s="1"/>
  <c r="R3641" i="1"/>
  <c r="Q3641" i="1"/>
  <c r="T3640" i="1"/>
  <c r="S3640" i="1"/>
  <c r="U3640" i="1" s="1"/>
  <c r="R3640" i="1"/>
  <c r="Q3640" i="1"/>
  <c r="T3639" i="1"/>
  <c r="S3639" i="1"/>
  <c r="U3639" i="1" s="1"/>
  <c r="R3639" i="1"/>
  <c r="Q3639" i="1"/>
  <c r="T3638" i="1"/>
  <c r="S3638" i="1"/>
  <c r="U3638" i="1" s="1"/>
  <c r="R3638" i="1"/>
  <c r="Q3638" i="1"/>
  <c r="T3637" i="1"/>
  <c r="S3637" i="1"/>
  <c r="U3637" i="1" s="1"/>
  <c r="R3637" i="1"/>
  <c r="Q3637" i="1"/>
  <c r="T3636" i="1"/>
  <c r="S3636" i="1"/>
  <c r="U3636" i="1" s="1"/>
  <c r="R3636" i="1"/>
  <c r="Q3636" i="1"/>
  <c r="T3635" i="1"/>
  <c r="S3635" i="1"/>
  <c r="U3635" i="1" s="1"/>
  <c r="R3635" i="1"/>
  <c r="Q3635" i="1"/>
  <c r="T3634" i="1"/>
  <c r="S3634" i="1"/>
  <c r="U3634" i="1" s="1"/>
  <c r="R3634" i="1"/>
  <c r="Q3634" i="1"/>
  <c r="T3633" i="1"/>
  <c r="S3633" i="1"/>
  <c r="U3633" i="1" s="1"/>
  <c r="R3633" i="1"/>
  <c r="Q3633" i="1"/>
  <c r="T3632" i="1"/>
  <c r="S3632" i="1"/>
  <c r="U3632" i="1" s="1"/>
  <c r="R3632" i="1"/>
  <c r="Q3632" i="1"/>
  <c r="U3631" i="1"/>
  <c r="T3631" i="1"/>
  <c r="S3631" i="1"/>
  <c r="R3631" i="1"/>
  <c r="Q3631" i="1"/>
  <c r="T3630" i="1"/>
  <c r="S3630" i="1"/>
  <c r="U3630" i="1" s="1"/>
  <c r="R3630" i="1"/>
  <c r="Q3630" i="1"/>
  <c r="T3629" i="1"/>
  <c r="S3629" i="1"/>
  <c r="U3629" i="1" s="1"/>
  <c r="R3629" i="1"/>
  <c r="Q3629" i="1"/>
  <c r="T3628" i="1"/>
  <c r="S3628" i="1"/>
  <c r="U3628" i="1" s="1"/>
  <c r="R3628" i="1"/>
  <c r="Q3628" i="1"/>
  <c r="U3627" i="1"/>
  <c r="T3627" i="1"/>
  <c r="S3627" i="1"/>
  <c r="R3627" i="1"/>
  <c r="Q3627" i="1"/>
  <c r="T3626" i="1"/>
  <c r="S3626" i="1"/>
  <c r="U3626" i="1" s="1"/>
  <c r="R3626" i="1"/>
  <c r="Q3626" i="1"/>
  <c r="T3625" i="1"/>
  <c r="S3625" i="1"/>
  <c r="U3625" i="1" s="1"/>
  <c r="R3625" i="1"/>
  <c r="Q3625" i="1"/>
  <c r="T3624" i="1"/>
  <c r="S3624" i="1"/>
  <c r="U3624" i="1" s="1"/>
  <c r="R3624" i="1"/>
  <c r="Q3624" i="1"/>
  <c r="T3623" i="1"/>
  <c r="S3623" i="1"/>
  <c r="U3623" i="1" s="1"/>
  <c r="R3623" i="1"/>
  <c r="Q3623" i="1"/>
  <c r="T3622" i="1"/>
  <c r="S3622" i="1"/>
  <c r="U3622" i="1" s="1"/>
  <c r="R3622" i="1"/>
  <c r="Q3622" i="1"/>
  <c r="T3621" i="1"/>
  <c r="S3621" i="1"/>
  <c r="U3621" i="1" s="1"/>
  <c r="R3621" i="1"/>
  <c r="Q3621" i="1"/>
  <c r="T3620" i="1"/>
  <c r="S3620" i="1"/>
  <c r="U3620" i="1" s="1"/>
  <c r="R3620" i="1"/>
  <c r="Q3620" i="1"/>
  <c r="T3619" i="1"/>
  <c r="S3619" i="1"/>
  <c r="U3619" i="1" s="1"/>
  <c r="R3619" i="1"/>
  <c r="Q3619" i="1"/>
  <c r="T3618" i="1"/>
  <c r="S3618" i="1"/>
  <c r="U3618" i="1" s="1"/>
  <c r="R3618" i="1"/>
  <c r="Q3618" i="1"/>
  <c r="T3617" i="1"/>
  <c r="S3617" i="1"/>
  <c r="U3617" i="1" s="1"/>
  <c r="R3617" i="1"/>
  <c r="Q3617" i="1"/>
  <c r="T3616" i="1"/>
  <c r="S3616" i="1"/>
  <c r="U3616" i="1" s="1"/>
  <c r="R3616" i="1"/>
  <c r="Q3616" i="1"/>
  <c r="T3615" i="1"/>
  <c r="S3615" i="1"/>
  <c r="U3615" i="1" s="1"/>
  <c r="R3615" i="1"/>
  <c r="Q3615" i="1"/>
  <c r="U3614" i="1"/>
  <c r="T3614" i="1"/>
  <c r="S3614" i="1"/>
  <c r="R3614" i="1"/>
  <c r="Q3614" i="1"/>
  <c r="T3613" i="1"/>
  <c r="S3613" i="1"/>
  <c r="U3613" i="1" s="1"/>
  <c r="R3613" i="1"/>
  <c r="Q3613" i="1"/>
  <c r="T3612" i="1"/>
  <c r="S3612" i="1"/>
  <c r="U3612" i="1" s="1"/>
  <c r="R3612" i="1"/>
  <c r="Q3612" i="1"/>
  <c r="T3611" i="1"/>
  <c r="S3611" i="1"/>
  <c r="U3611" i="1" s="1"/>
  <c r="R3611" i="1"/>
  <c r="Q3611" i="1"/>
  <c r="T3610" i="1"/>
  <c r="S3610" i="1"/>
  <c r="U3610" i="1" s="1"/>
  <c r="R3610" i="1"/>
  <c r="Q3610" i="1"/>
  <c r="T3609" i="1"/>
  <c r="S3609" i="1"/>
  <c r="U3609" i="1" s="1"/>
  <c r="R3609" i="1"/>
  <c r="Q3609" i="1"/>
  <c r="T3608" i="1"/>
  <c r="S3608" i="1"/>
  <c r="U3608" i="1" s="1"/>
  <c r="R3608" i="1"/>
  <c r="Q3608" i="1"/>
  <c r="T3607" i="1"/>
  <c r="S3607" i="1"/>
  <c r="U3607" i="1" s="1"/>
  <c r="R3607" i="1"/>
  <c r="Q3607" i="1"/>
  <c r="T3606" i="1"/>
  <c r="S3606" i="1"/>
  <c r="U3606" i="1" s="1"/>
  <c r="R3606" i="1"/>
  <c r="Q3606" i="1"/>
  <c r="T3605" i="1"/>
  <c r="S3605" i="1"/>
  <c r="U3605" i="1" s="1"/>
  <c r="R3605" i="1"/>
  <c r="Q3605" i="1"/>
  <c r="T3604" i="1"/>
  <c r="S3604" i="1"/>
  <c r="U3604" i="1" s="1"/>
  <c r="R3604" i="1"/>
  <c r="Q3604" i="1"/>
  <c r="T3603" i="1"/>
  <c r="S3603" i="1"/>
  <c r="U3603" i="1" s="1"/>
  <c r="R3603" i="1"/>
  <c r="Q3603" i="1"/>
  <c r="T3602" i="1"/>
  <c r="S3602" i="1"/>
  <c r="U3602" i="1" s="1"/>
  <c r="R3602" i="1"/>
  <c r="Q3602" i="1"/>
  <c r="T3601" i="1"/>
  <c r="S3601" i="1"/>
  <c r="U3601" i="1" s="1"/>
  <c r="R3601" i="1"/>
  <c r="Q3601" i="1"/>
  <c r="T3600" i="1"/>
  <c r="S3600" i="1"/>
  <c r="U3600" i="1" s="1"/>
  <c r="R3600" i="1"/>
  <c r="Q3600" i="1"/>
  <c r="T3599" i="1"/>
  <c r="S3599" i="1"/>
  <c r="U3599" i="1" s="1"/>
  <c r="R3599" i="1"/>
  <c r="Q3599" i="1"/>
  <c r="T3598" i="1"/>
  <c r="S3598" i="1"/>
  <c r="U3598" i="1" s="1"/>
  <c r="R3598" i="1"/>
  <c r="Q3598" i="1"/>
  <c r="T3597" i="1"/>
  <c r="S3597" i="1"/>
  <c r="U3597" i="1" s="1"/>
  <c r="R3597" i="1"/>
  <c r="Q3597" i="1"/>
  <c r="T3596" i="1"/>
  <c r="S3596" i="1"/>
  <c r="U3596" i="1" s="1"/>
  <c r="R3596" i="1"/>
  <c r="Q3596" i="1"/>
  <c r="T3595" i="1"/>
  <c r="S3595" i="1"/>
  <c r="U3595" i="1" s="1"/>
  <c r="R3595" i="1"/>
  <c r="Q3595" i="1"/>
  <c r="T3594" i="1"/>
  <c r="S3594" i="1"/>
  <c r="U3594" i="1" s="1"/>
  <c r="R3594" i="1"/>
  <c r="Q3594" i="1"/>
  <c r="T3593" i="1"/>
  <c r="S3593" i="1"/>
  <c r="U3593" i="1" s="1"/>
  <c r="R3593" i="1"/>
  <c r="Q3593" i="1"/>
  <c r="T3592" i="1"/>
  <c r="S3592" i="1"/>
  <c r="U3592" i="1" s="1"/>
  <c r="R3592" i="1"/>
  <c r="Q3592" i="1"/>
  <c r="T3591" i="1"/>
  <c r="S3591" i="1"/>
  <c r="U3591" i="1" s="1"/>
  <c r="R3591" i="1"/>
  <c r="Q3591" i="1"/>
  <c r="T3590" i="1"/>
  <c r="S3590" i="1"/>
  <c r="U3590" i="1" s="1"/>
  <c r="R3590" i="1"/>
  <c r="Q3590" i="1"/>
  <c r="T3589" i="1"/>
  <c r="S3589" i="1"/>
  <c r="U3589" i="1" s="1"/>
  <c r="R3589" i="1"/>
  <c r="Q3589" i="1"/>
  <c r="T3588" i="1"/>
  <c r="S3588" i="1"/>
  <c r="U3588" i="1" s="1"/>
  <c r="R3588" i="1"/>
  <c r="Q3588" i="1"/>
  <c r="T3587" i="1"/>
  <c r="S3587" i="1"/>
  <c r="U3587" i="1" s="1"/>
  <c r="R3587" i="1"/>
  <c r="Q3587" i="1"/>
  <c r="T3586" i="1"/>
  <c r="S3586" i="1"/>
  <c r="U3586" i="1" s="1"/>
  <c r="R3586" i="1"/>
  <c r="Q3586" i="1"/>
  <c r="T3585" i="1"/>
  <c r="S3585" i="1"/>
  <c r="U3585" i="1" s="1"/>
  <c r="R3585" i="1"/>
  <c r="Q3585" i="1"/>
  <c r="T3584" i="1"/>
  <c r="S3584" i="1"/>
  <c r="U3584" i="1" s="1"/>
  <c r="R3584" i="1"/>
  <c r="Q3584" i="1"/>
  <c r="U3583" i="1"/>
  <c r="T3583" i="1"/>
  <c r="S3583" i="1"/>
  <c r="R3583" i="1"/>
  <c r="Q3583" i="1"/>
  <c r="T3582" i="1"/>
  <c r="S3582" i="1"/>
  <c r="U3582" i="1" s="1"/>
  <c r="R3582" i="1"/>
  <c r="Q3582" i="1"/>
  <c r="T3581" i="1"/>
  <c r="S3581" i="1"/>
  <c r="U3581" i="1" s="1"/>
  <c r="R3581" i="1"/>
  <c r="Q3581" i="1"/>
  <c r="T3580" i="1"/>
  <c r="S3580" i="1"/>
  <c r="U3580" i="1" s="1"/>
  <c r="R3580" i="1"/>
  <c r="Q3580" i="1"/>
  <c r="T3579" i="1"/>
  <c r="S3579" i="1"/>
  <c r="U3579" i="1" s="1"/>
  <c r="R3579" i="1"/>
  <c r="Q3579" i="1"/>
  <c r="T3578" i="1"/>
  <c r="S3578" i="1"/>
  <c r="U3578" i="1" s="1"/>
  <c r="R3578" i="1"/>
  <c r="Q3578" i="1"/>
  <c r="T3577" i="1"/>
  <c r="S3577" i="1"/>
  <c r="U3577" i="1" s="1"/>
  <c r="R3577" i="1"/>
  <c r="Q3577" i="1"/>
  <c r="T3576" i="1"/>
  <c r="S3576" i="1"/>
  <c r="U3576" i="1" s="1"/>
  <c r="R3576" i="1"/>
  <c r="Q3576" i="1"/>
  <c r="T3575" i="1"/>
  <c r="S3575" i="1"/>
  <c r="U3575" i="1" s="1"/>
  <c r="R3575" i="1"/>
  <c r="Q3575" i="1"/>
  <c r="T3574" i="1"/>
  <c r="S3574" i="1"/>
  <c r="U3574" i="1" s="1"/>
  <c r="R3574" i="1"/>
  <c r="Q3574" i="1"/>
  <c r="T3573" i="1"/>
  <c r="S3573" i="1"/>
  <c r="U3573" i="1" s="1"/>
  <c r="R3573" i="1"/>
  <c r="Q3573" i="1"/>
  <c r="T3572" i="1"/>
  <c r="S3572" i="1"/>
  <c r="U3572" i="1" s="1"/>
  <c r="R3572" i="1"/>
  <c r="Q3572" i="1"/>
  <c r="T3571" i="1"/>
  <c r="S3571" i="1"/>
  <c r="U3571" i="1" s="1"/>
  <c r="R3571" i="1"/>
  <c r="Q3571" i="1"/>
  <c r="U3570" i="1"/>
  <c r="T3570" i="1"/>
  <c r="S3570" i="1"/>
  <c r="R3570" i="1"/>
  <c r="Q3570" i="1"/>
  <c r="T3569" i="1"/>
  <c r="S3569" i="1"/>
  <c r="U3569" i="1" s="1"/>
  <c r="R3569" i="1"/>
  <c r="Q3569" i="1"/>
  <c r="T3568" i="1"/>
  <c r="S3568" i="1"/>
  <c r="U3568" i="1" s="1"/>
  <c r="R3568" i="1"/>
  <c r="Q3568" i="1"/>
  <c r="T3567" i="1"/>
  <c r="S3567" i="1"/>
  <c r="U3567" i="1" s="1"/>
  <c r="R3567" i="1"/>
  <c r="Q3567" i="1"/>
  <c r="U3566" i="1"/>
  <c r="T3566" i="1"/>
  <c r="S3566" i="1"/>
  <c r="R3566" i="1"/>
  <c r="Q3566" i="1"/>
  <c r="U3565" i="1"/>
  <c r="T3565" i="1"/>
  <c r="S3565" i="1"/>
  <c r="R3565" i="1"/>
  <c r="Q3565" i="1"/>
  <c r="T3564" i="1"/>
  <c r="S3564" i="1"/>
  <c r="U3564" i="1" s="1"/>
  <c r="R3564" i="1"/>
  <c r="Q3564" i="1"/>
  <c r="T3563" i="1"/>
  <c r="S3563" i="1"/>
  <c r="U3563" i="1" s="1"/>
  <c r="R3563" i="1"/>
  <c r="Q3563" i="1"/>
  <c r="T3562" i="1"/>
  <c r="S3562" i="1"/>
  <c r="U3562" i="1" s="1"/>
  <c r="R3562" i="1"/>
  <c r="Q3562" i="1"/>
  <c r="T3561" i="1"/>
  <c r="S3561" i="1"/>
  <c r="U3561" i="1" s="1"/>
  <c r="R3561" i="1"/>
  <c r="Q3561" i="1"/>
  <c r="T3560" i="1"/>
  <c r="S3560" i="1"/>
  <c r="U3560" i="1" s="1"/>
  <c r="R3560" i="1"/>
  <c r="Q3560" i="1"/>
  <c r="T3559" i="1"/>
  <c r="S3559" i="1"/>
  <c r="U3559" i="1" s="1"/>
  <c r="R3559" i="1"/>
  <c r="Q3559" i="1"/>
  <c r="T3558" i="1"/>
  <c r="S3558" i="1"/>
  <c r="U3558" i="1" s="1"/>
  <c r="R3558" i="1"/>
  <c r="Q3558" i="1"/>
  <c r="T3557" i="1"/>
  <c r="S3557" i="1"/>
  <c r="U3557" i="1" s="1"/>
  <c r="R3557" i="1"/>
  <c r="Q3557" i="1"/>
  <c r="T3556" i="1"/>
  <c r="S3556" i="1"/>
  <c r="U3556" i="1" s="1"/>
  <c r="R3556" i="1"/>
  <c r="Q3556" i="1"/>
  <c r="T3555" i="1"/>
  <c r="S3555" i="1"/>
  <c r="U3555" i="1" s="1"/>
  <c r="R3555" i="1"/>
  <c r="Q3555" i="1"/>
  <c r="T3554" i="1"/>
  <c r="S3554" i="1"/>
  <c r="U3554" i="1" s="1"/>
  <c r="R3554" i="1"/>
  <c r="Q3554" i="1"/>
  <c r="T3553" i="1"/>
  <c r="S3553" i="1"/>
  <c r="U3553" i="1" s="1"/>
  <c r="R3553" i="1"/>
  <c r="Q3553" i="1"/>
  <c r="T3552" i="1"/>
  <c r="S3552" i="1"/>
  <c r="U3552" i="1" s="1"/>
  <c r="R3552" i="1"/>
  <c r="Q3552" i="1"/>
  <c r="T3551" i="1"/>
  <c r="S3551" i="1"/>
  <c r="U3551" i="1" s="1"/>
  <c r="R3551" i="1"/>
  <c r="Q3551" i="1"/>
  <c r="T3550" i="1"/>
  <c r="S3550" i="1"/>
  <c r="U3550" i="1" s="1"/>
  <c r="R3550" i="1"/>
  <c r="Q3550" i="1"/>
  <c r="T3549" i="1"/>
  <c r="S3549" i="1"/>
  <c r="U3549" i="1" s="1"/>
  <c r="R3549" i="1"/>
  <c r="Q3549" i="1"/>
  <c r="T3548" i="1"/>
  <c r="S3548" i="1"/>
  <c r="U3548" i="1" s="1"/>
  <c r="R3548" i="1"/>
  <c r="Q3548" i="1"/>
  <c r="U3547" i="1"/>
  <c r="T3547" i="1"/>
  <c r="S3547" i="1"/>
  <c r="R3547" i="1"/>
  <c r="Q3547" i="1"/>
  <c r="T3546" i="1"/>
  <c r="S3546" i="1"/>
  <c r="U3546" i="1" s="1"/>
  <c r="R3546" i="1"/>
  <c r="Q3546" i="1"/>
  <c r="T3545" i="1"/>
  <c r="S3545" i="1"/>
  <c r="U3545" i="1" s="1"/>
  <c r="R3545" i="1"/>
  <c r="Q3545" i="1"/>
  <c r="T3544" i="1"/>
  <c r="S3544" i="1"/>
  <c r="U3544" i="1" s="1"/>
  <c r="R3544" i="1"/>
  <c r="Q3544" i="1"/>
  <c r="T3543" i="1"/>
  <c r="S3543" i="1"/>
  <c r="U3543" i="1" s="1"/>
  <c r="R3543" i="1"/>
  <c r="Q3543" i="1"/>
  <c r="T3542" i="1"/>
  <c r="S3542" i="1"/>
  <c r="U3542" i="1" s="1"/>
  <c r="R3542" i="1"/>
  <c r="Q3542" i="1"/>
  <c r="T3541" i="1"/>
  <c r="S3541" i="1"/>
  <c r="U3541" i="1" s="1"/>
  <c r="R3541" i="1"/>
  <c r="Q3541" i="1"/>
  <c r="T3540" i="1"/>
  <c r="S3540" i="1"/>
  <c r="U3540" i="1" s="1"/>
  <c r="R3540" i="1"/>
  <c r="Q3540" i="1"/>
  <c r="T3539" i="1"/>
  <c r="S3539" i="1"/>
  <c r="U3539" i="1" s="1"/>
  <c r="R3539" i="1"/>
  <c r="Q3539" i="1"/>
  <c r="T3538" i="1"/>
  <c r="S3538" i="1"/>
  <c r="U3538" i="1" s="1"/>
  <c r="R3538" i="1"/>
  <c r="Q3538" i="1"/>
  <c r="T3537" i="1"/>
  <c r="S3537" i="1"/>
  <c r="U3537" i="1" s="1"/>
  <c r="R3537" i="1"/>
  <c r="Q3537" i="1"/>
  <c r="T3536" i="1"/>
  <c r="S3536" i="1"/>
  <c r="U3536" i="1" s="1"/>
  <c r="R3536" i="1"/>
  <c r="Q3536" i="1"/>
  <c r="U3535" i="1"/>
  <c r="T3535" i="1"/>
  <c r="S3535" i="1"/>
  <c r="R3535" i="1"/>
  <c r="Q3535" i="1"/>
  <c r="U3534" i="1"/>
  <c r="T3534" i="1"/>
  <c r="S3534" i="1"/>
  <c r="R3534" i="1"/>
  <c r="Q3534" i="1"/>
  <c r="T3533" i="1"/>
  <c r="S3533" i="1"/>
  <c r="U3533" i="1" s="1"/>
  <c r="R3533" i="1"/>
  <c r="Q3533" i="1"/>
  <c r="T3532" i="1"/>
  <c r="S3532" i="1"/>
  <c r="U3532" i="1" s="1"/>
  <c r="R3532" i="1"/>
  <c r="Q3532" i="1"/>
  <c r="T3531" i="1"/>
  <c r="S3531" i="1"/>
  <c r="U3531" i="1" s="1"/>
  <c r="R3531" i="1"/>
  <c r="Q3531" i="1"/>
  <c r="U3530" i="1"/>
  <c r="T3530" i="1"/>
  <c r="S3530" i="1"/>
  <c r="R3530" i="1"/>
  <c r="Q3530" i="1"/>
  <c r="T3529" i="1"/>
  <c r="S3529" i="1"/>
  <c r="U3529" i="1" s="1"/>
  <c r="R3529" i="1"/>
  <c r="Q3529" i="1"/>
  <c r="T3528" i="1"/>
  <c r="S3528" i="1"/>
  <c r="U3528" i="1" s="1"/>
  <c r="R3528" i="1"/>
  <c r="Q3528" i="1"/>
  <c r="T3527" i="1"/>
  <c r="S3527" i="1"/>
  <c r="U3527" i="1" s="1"/>
  <c r="R3527" i="1"/>
  <c r="Q3527" i="1"/>
  <c r="T3526" i="1"/>
  <c r="S3526" i="1"/>
  <c r="U3526" i="1" s="1"/>
  <c r="R3526" i="1"/>
  <c r="Q3526" i="1"/>
  <c r="T3525" i="1"/>
  <c r="S3525" i="1"/>
  <c r="U3525" i="1" s="1"/>
  <c r="R3525" i="1"/>
  <c r="Q3525" i="1"/>
  <c r="T3524" i="1"/>
  <c r="S3524" i="1"/>
  <c r="U3524" i="1" s="1"/>
  <c r="R3524" i="1"/>
  <c r="Q3524" i="1"/>
  <c r="T3523" i="1"/>
  <c r="S3523" i="1"/>
  <c r="U3523" i="1" s="1"/>
  <c r="R3523" i="1"/>
  <c r="Q3523" i="1"/>
  <c r="T3522" i="1"/>
  <c r="S3522" i="1"/>
  <c r="U3522" i="1" s="1"/>
  <c r="R3522" i="1"/>
  <c r="Q3522" i="1"/>
  <c r="T3521" i="1"/>
  <c r="S3521" i="1"/>
  <c r="U3521" i="1" s="1"/>
  <c r="R3521" i="1"/>
  <c r="Q3521" i="1"/>
  <c r="T3520" i="1"/>
  <c r="S3520" i="1"/>
  <c r="U3520" i="1" s="1"/>
  <c r="R3520" i="1"/>
  <c r="Q3520" i="1"/>
  <c r="T3519" i="1"/>
  <c r="S3519" i="1"/>
  <c r="U3519" i="1" s="1"/>
  <c r="R3519" i="1"/>
  <c r="Q3519" i="1"/>
  <c r="U3518" i="1"/>
  <c r="T3518" i="1"/>
  <c r="S3518" i="1"/>
  <c r="R3518" i="1"/>
  <c r="Q3518" i="1"/>
  <c r="T3517" i="1"/>
  <c r="S3517" i="1"/>
  <c r="U3517" i="1" s="1"/>
  <c r="R3517" i="1"/>
  <c r="Q3517" i="1"/>
  <c r="T3516" i="1"/>
  <c r="S3516" i="1"/>
  <c r="U3516" i="1" s="1"/>
  <c r="R3516" i="1"/>
  <c r="Q3516" i="1"/>
  <c r="T3515" i="1"/>
  <c r="S3515" i="1"/>
  <c r="U3515" i="1" s="1"/>
  <c r="R3515" i="1"/>
  <c r="Q3515" i="1"/>
  <c r="T3514" i="1"/>
  <c r="S3514" i="1"/>
  <c r="U3514" i="1" s="1"/>
  <c r="R3514" i="1"/>
  <c r="Q3514" i="1"/>
  <c r="T3513" i="1"/>
  <c r="S3513" i="1"/>
  <c r="U3513" i="1" s="1"/>
  <c r="R3513" i="1"/>
  <c r="Q3513" i="1"/>
  <c r="T3512" i="1"/>
  <c r="S3512" i="1"/>
  <c r="U3512" i="1" s="1"/>
  <c r="R3512" i="1"/>
  <c r="Q3512" i="1"/>
  <c r="T3511" i="1"/>
  <c r="S3511" i="1"/>
  <c r="U3511" i="1" s="1"/>
  <c r="R3511" i="1"/>
  <c r="Q3511" i="1"/>
  <c r="T3510" i="1"/>
  <c r="S3510" i="1"/>
  <c r="U3510" i="1" s="1"/>
  <c r="R3510" i="1"/>
  <c r="Q3510" i="1"/>
  <c r="T3509" i="1"/>
  <c r="S3509" i="1"/>
  <c r="U3509" i="1" s="1"/>
  <c r="R3509" i="1"/>
  <c r="Q3509" i="1"/>
  <c r="T3508" i="1"/>
  <c r="S3508" i="1"/>
  <c r="U3508" i="1" s="1"/>
  <c r="R3508" i="1"/>
  <c r="Q3508" i="1"/>
  <c r="T3507" i="1"/>
  <c r="S3507" i="1"/>
  <c r="U3507" i="1" s="1"/>
  <c r="R3507" i="1"/>
  <c r="Q3507" i="1"/>
  <c r="T3506" i="1"/>
  <c r="S3506" i="1"/>
  <c r="U3506" i="1" s="1"/>
  <c r="R3506" i="1"/>
  <c r="Q3506" i="1"/>
  <c r="T3505" i="1"/>
  <c r="S3505" i="1"/>
  <c r="U3505" i="1" s="1"/>
  <c r="R3505" i="1"/>
  <c r="Q3505" i="1"/>
  <c r="T3504" i="1"/>
  <c r="S3504" i="1"/>
  <c r="U3504" i="1" s="1"/>
  <c r="R3504" i="1"/>
  <c r="Q3504" i="1"/>
  <c r="T3503" i="1"/>
  <c r="S3503" i="1"/>
  <c r="U3503" i="1" s="1"/>
  <c r="R3503" i="1"/>
  <c r="Q3503" i="1"/>
  <c r="T3502" i="1"/>
  <c r="S3502" i="1"/>
  <c r="U3502" i="1" s="1"/>
  <c r="R3502" i="1"/>
  <c r="Q3502" i="1"/>
  <c r="U3501" i="1"/>
  <c r="T3501" i="1"/>
  <c r="S3501" i="1"/>
  <c r="R3501" i="1"/>
  <c r="Q3501" i="1"/>
  <c r="T3500" i="1"/>
  <c r="S3500" i="1"/>
  <c r="U3500" i="1" s="1"/>
  <c r="R3500" i="1"/>
  <c r="Q3500" i="1"/>
  <c r="T3499" i="1"/>
  <c r="S3499" i="1"/>
  <c r="U3499" i="1" s="1"/>
  <c r="R3499" i="1"/>
  <c r="Q3499" i="1"/>
  <c r="T3498" i="1"/>
  <c r="S3498" i="1"/>
  <c r="U3498" i="1" s="1"/>
  <c r="R3498" i="1"/>
  <c r="Q3498" i="1"/>
  <c r="T3497" i="1"/>
  <c r="S3497" i="1"/>
  <c r="U3497" i="1" s="1"/>
  <c r="R3497" i="1"/>
  <c r="Q3497" i="1"/>
  <c r="T3496" i="1"/>
  <c r="S3496" i="1"/>
  <c r="U3496" i="1" s="1"/>
  <c r="R3496" i="1"/>
  <c r="Q3496" i="1"/>
  <c r="T3495" i="1"/>
  <c r="S3495" i="1"/>
  <c r="U3495" i="1" s="1"/>
  <c r="R3495" i="1"/>
  <c r="Q3495" i="1"/>
  <c r="T3494" i="1"/>
  <c r="S3494" i="1"/>
  <c r="U3494" i="1" s="1"/>
  <c r="R3494" i="1"/>
  <c r="Q3494" i="1"/>
  <c r="T3493" i="1"/>
  <c r="S3493" i="1"/>
  <c r="U3493" i="1" s="1"/>
  <c r="R3493" i="1"/>
  <c r="Q3493" i="1"/>
  <c r="T3492" i="1"/>
  <c r="S3492" i="1"/>
  <c r="U3492" i="1" s="1"/>
  <c r="R3492" i="1"/>
  <c r="Q3492" i="1"/>
  <c r="T3491" i="1"/>
  <c r="S3491" i="1"/>
  <c r="U3491" i="1" s="1"/>
  <c r="R3491" i="1"/>
  <c r="Q3491" i="1"/>
  <c r="T3490" i="1"/>
  <c r="S3490" i="1"/>
  <c r="U3490" i="1" s="1"/>
  <c r="R3490" i="1"/>
  <c r="Q3490" i="1"/>
  <c r="T3489" i="1"/>
  <c r="S3489" i="1"/>
  <c r="U3489" i="1" s="1"/>
  <c r="R3489" i="1"/>
  <c r="Q3489" i="1"/>
  <c r="T3488" i="1"/>
  <c r="S3488" i="1"/>
  <c r="U3488" i="1" s="1"/>
  <c r="R3488" i="1"/>
  <c r="Q3488" i="1"/>
  <c r="T3487" i="1"/>
  <c r="S3487" i="1"/>
  <c r="U3487" i="1" s="1"/>
  <c r="R3487" i="1"/>
  <c r="Q3487" i="1"/>
  <c r="U3486" i="1"/>
  <c r="T3486" i="1"/>
  <c r="S3486" i="1"/>
  <c r="R3486" i="1"/>
  <c r="Q3486" i="1"/>
  <c r="T3485" i="1"/>
  <c r="S3485" i="1"/>
  <c r="U3485" i="1" s="1"/>
  <c r="R3485" i="1"/>
  <c r="Q3485" i="1"/>
  <c r="T3484" i="1"/>
  <c r="S3484" i="1"/>
  <c r="U3484" i="1" s="1"/>
  <c r="R3484" i="1"/>
  <c r="Q3484" i="1"/>
  <c r="T3483" i="1"/>
  <c r="S3483" i="1"/>
  <c r="U3483" i="1" s="1"/>
  <c r="R3483" i="1"/>
  <c r="Q3483" i="1"/>
  <c r="T3482" i="1"/>
  <c r="S3482" i="1"/>
  <c r="U3482" i="1" s="1"/>
  <c r="R3482" i="1"/>
  <c r="Q3482" i="1"/>
  <c r="T3481" i="1"/>
  <c r="S3481" i="1"/>
  <c r="U3481" i="1" s="1"/>
  <c r="R3481" i="1"/>
  <c r="Q3481" i="1"/>
  <c r="T3480" i="1"/>
  <c r="S3480" i="1"/>
  <c r="U3480" i="1" s="1"/>
  <c r="R3480" i="1"/>
  <c r="Q3480" i="1"/>
  <c r="T3479" i="1"/>
  <c r="S3479" i="1"/>
  <c r="U3479" i="1" s="1"/>
  <c r="R3479" i="1"/>
  <c r="Q3479" i="1"/>
  <c r="T3478" i="1"/>
  <c r="S3478" i="1"/>
  <c r="U3478" i="1" s="1"/>
  <c r="R3478" i="1"/>
  <c r="Q3478" i="1"/>
  <c r="T3477" i="1"/>
  <c r="S3477" i="1"/>
  <c r="U3477" i="1" s="1"/>
  <c r="R3477" i="1"/>
  <c r="Q3477" i="1"/>
  <c r="T3476" i="1"/>
  <c r="S3476" i="1"/>
  <c r="U3476" i="1" s="1"/>
  <c r="R3476" i="1"/>
  <c r="Q3476" i="1"/>
  <c r="T3475" i="1"/>
  <c r="S3475" i="1"/>
  <c r="U3475" i="1" s="1"/>
  <c r="R3475" i="1"/>
  <c r="Q3475" i="1"/>
  <c r="T3474" i="1"/>
  <c r="S3474" i="1"/>
  <c r="U3474" i="1" s="1"/>
  <c r="R3474" i="1"/>
  <c r="Q3474" i="1"/>
  <c r="T3473" i="1"/>
  <c r="S3473" i="1"/>
  <c r="U3473" i="1" s="1"/>
  <c r="R3473" i="1"/>
  <c r="Q3473" i="1"/>
  <c r="U3472" i="1"/>
  <c r="T3472" i="1"/>
  <c r="S3472" i="1"/>
  <c r="R3472" i="1"/>
  <c r="Q3472" i="1"/>
  <c r="T3471" i="1"/>
  <c r="S3471" i="1"/>
  <c r="U3471" i="1" s="1"/>
  <c r="R3471" i="1"/>
  <c r="Q3471" i="1"/>
  <c r="T3470" i="1"/>
  <c r="S3470" i="1"/>
  <c r="U3470" i="1" s="1"/>
  <c r="R3470" i="1"/>
  <c r="Q3470" i="1"/>
  <c r="T3469" i="1"/>
  <c r="S3469" i="1"/>
  <c r="U3469" i="1" s="1"/>
  <c r="R3469" i="1"/>
  <c r="Q3469" i="1"/>
  <c r="T3468" i="1"/>
  <c r="S3468" i="1"/>
  <c r="U3468" i="1" s="1"/>
  <c r="R3468" i="1"/>
  <c r="Q3468" i="1"/>
  <c r="T3467" i="1"/>
  <c r="S3467" i="1"/>
  <c r="U3467" i="1" s="1"/>
  <c r="R3467" i="1"/>
  <c r="Q3467" i="1"/>
  <c r="T3466" i="1"/>
  <c r="S3466" i="1"/>
  <c r="U3466" i="1" s="1"/>
  <c r="R3466" i="1"/>
  <c r="Q3466" i="1"/>
  <c r="T3465" i="1"/>
  <c r="S3465" i="1"/>
  <c r="U3465" i="1" s="1"/>
  <c r="R3465" i="1"/>
  <c r="Q3465" i="1"/>
  <c r="T3464" i="1"/>
  <c r="S3464" i="1"/>
  <c r="U3464" i="1" s="1"/>
  <c r="R3464" i="1"/>
  <c r="Q3464" i="1"/>
  <c r="T3463" i="1"/>
  <c r="S3463" i="1"/>
  <c r="U3463" i="1" s="1"/>
  <c r="R3463" i="1"/>
  <c r="Q3463" i="1"/>
  <c r="T3462" i="1"/>
  <c r="S3462" i="1"/>
  <c r="U3462" i="1" s="1"/>
  <c r="R3462" i="1"/>
  <c r="Q3462" i="1"/>
  <c r="T3461" i="1"/>
  <c r="S3461" i="1"/>
  <c r="U3461" i="1" s="1"/>
  <c r="R3461" i="1"/>
  <c r="Q3461" i="1"/>
  <c r="T3460" i="1"/>
  <c r="S3460" i="1"/>
  <c r="U3460" i="1" s="1"/>
  <c r="R3460" i="1"/>
  <c r="Q3460" i="1"/>
  <c r="T3459" i="1"/>
  <c r="S3459" i="1"/>
  <c r="U3459" i="1" s="1"/>
  <c r="R3459" i="1"/>
  <c r="Q3459" i="1"/>
  <c r="T3458" i="1"/>
  <c r="S3458" i="1"/>
  <c r="U3458" i="1" s="1"/>
  <c r="R3458" i="1"/>
  <c r="Q3458" i="1"/>
  <c r="T3457" i="1"/>
  <c r="S3457" i="1"/>
  <c r="U3457" i="1" s="1"/>
  <c r="R3457" i="1"/>
  <c r="Q3457" i="1"/>
  <c r="T3456" i="1"/>
  <c r="S3456" i="1"/>
  <c r="U3456" i="1" s="1"/>
  <c r="R3456" i="1"/>
  <c r="Q3456" i="1"/>
  <c r="T3455" i="1"/>
  <c r="S3455" i="1"/>
  <c r="U3455" i="1" s="1"/>
  <c r="R3455" i="1"/>
  <c r="Q3455" i="1"/>
  <c r="T3454" i="1"/>
  <c r="S3454" i="1"/>
  <c r="U3454" i="1" s="1"/>
  <c r="R3454" i="1"/>
  <c r="Q3454" i="1"/>
  <c r="T3453" i="1"/>
  <c r="S3453" i="1"/>
  <c r="U3453" i="1" s="1"/>
  <c r="R3453" i="1"/>
  <c r="Q3453" i="1"/>
  <c r="T3452" i="1"/>
  <c r="S3452" i="1"/>
  <c r="U3452" i="1" s="1"/>
  <c r="R3452" i="1"/>
  <c r="Q3452" i="1"/>
  <c r="T3451" i="1"/>
  <c r="S3451" i="1"/>
  <c r="U3451" i="1" s="1"/>
  <c r="R3451" i="1"/>
  <c r="Q3451" i="1"/>
  <c r="T3450" i="1"/>
  <c r="S3450" i="1"/>
  <c r="U3450" i="1" s="1"/>
  <c r="R3450" i="1"/>
  <c r="Q3450" i="1"/>
  <c r="T3449" i="1"/>
  <c r="S3449" i="1"/>
  <c r="U3449" i="1" s="1"/>
  <c r="R3449" i="1"/>
  <c r="Q3449" i="1"/>
  <c r="T3448" i="1"/>
  <c r="S3448" i="1"/>
  <c r="U3448" i="1" s="1"/>
  <c r="R3448" i="1"/>
  <c r="Q3448" i="1"/>
  <c r="T3447" i="1"/>
  <c r="S3447" i="1"/>
  <c r="U3447" i="1" s="1"/>
  <c r="R3447" i="1"/>
  <c r="Q3447" i="1"/>
  <c r="T3446" i="1"/>
  <c r="S3446" i="1"/>
  <c r="U3446" i="1" s="1"/>
  <c r="R3446" i="1"/>
  <c r="Q3446" i="1"/>
  <c r="T3445" i="1"/>
  <c r="S3445" i="1"/>
  <c r="U3445" i="1" s="1"/>
  <c r="R3445" i="1"/>
  <c r="Q3445" i="1"/>
  <c r="T3444" i="1"/>
  <c r="S3444" i="1"/>
  <c r="U3444" i="1" s="1"/>
  <c r="R3444" i="1"/>
  <c r="Q3444" i="1"/>
  <c r="T3443" i="1"/>
  <c r="S3443" i="1"/>
  <c r="U3443" i="1" s="1"/>
  <c r="R3443" i="1"/>
  <c r="Q3443" i="1"/>
  <c r="U3442" i="1"/>
  <c r="T3442" i="1"/>
  <c r="S3442" i="1"/>
  <c r="R3442" i="1"/>
  <c r="Q3442" i="1"/>
  <c r="T3441" i="1"/>
  <c r="S3441" i="1"/>
  <c r="U3441" i="1" s="1"/>
  <c r="R3441" i="1"/>
  <c r="Q3441" i="1"/>
  <c r="T3440" i="1"/>
  <c r="S3440" i="1"/>
  <c r="U3440" i="1" s="1"/>
  <c r="R3440" i="1"/>
  <c r="Q3440" i="1"/>
  <c r="U3439" i="1"/>
  <c r="T3439" i="1"/>
  <c r="S3439" i="1"/>
  <c r="R3439" i="1"/>
  <c r="Q3439" i="1"/>
  <c r="T3438" i="1"/>
  <c r="S3438" i="1"/>
  <c r="U3438" i="1" s="1"/>
  <c r="R3438" i="1"/>
  <c r="Q3438" i="1"/>
  <c r="U3437" i="1"/>
  <c r="T3437" i="1"/>
  <c r="S3437" i="1"/>
  <c r="R3437" i="1"/>
  <c r="Q3437" i="1"/>
  <c r="T3436" i="1"/>
  <c r="S3436" i="1"/>
  <c r="U3436" i="1" s="1"/>
  <c r="R3436" i="1"/>
  <c r="Q3436" i="1"/>
  <c r="T3435" i="1"/>
  <c r="S3435" i="1"/>
  <c r="U3435" i="1" s="1"/>
  <c r="R3435" i="1"/>
  <c r="Q3435" i="1"/>
  <c r="T3434" i="1"/>
  <c r="S3434" i="1"/>
  <c r="U3434" i="1" s="1"/>
  <c r="R3434" i="1"/>
  <c r="Q3434" i="1"/>
  <c r="T3433" i="1"/>
  <c r="S3433" i="1"/>
  <c r="U3433" i="1" s="1"/>
  <c r="R3433" i="1"/>
  <c r="Q3433" i="1"/>
  <c r="T3432" i="1"/>
  <c r="S3432" i="1"/>
  <c r="U3432" i="1" s="1"/>
  <c r="R3432" i="1"/>
  <c r="Q3432" i="1"/>
  <c r="T3431" i="1"/>
  <c r="S3431" i="1"/>
  <c r="U3431" i="1" s="1"/>
  <c r="R3431" i="1"/>
  <c r="Q3431" i="1"/>
  <c r="T3430" i="1"/>
  <c r="S3430" i="1"/>
  <c r="U3430" i="1" s="1"/>
  <c r="R3430" i="1"/>
  <c r="Q3430" i="1"/>
  <c r="T3429" i="1"/>
  <c r="S3429" i="1"/>
  <c r="U3429" i="1" s="1"/>
  <c r="R3429" i="1"/>
  <c r="Q3429" i="1"/>
  <c r="T3428" i="1"/>
  <c r="S3428" i="1"/>
  <c r="U3428" i="1" s="1"/>
  <c r="R3428" i="1"/>
  <c r="Q3428" i="1"/>
  <c r="T3427" i="1"/>
  <c r="S3427" i="1"/>
  <c r="U3427" i="1" s="1"/>
  <c r="R3427" i="1"/>
  <c r="Q3427" i="1"/>
  <c r="U3426" i="1"/>
  <c r="T3426" i="1"/>
  <c r="S3426" i="1"/>
  <c r="R3426" i="1"/>
  <c r="Q3426" i="1"/>
  <c r="T3425" i="1"/>
  <c r="S3425" i="1"/>
  <c r="U3425" i="1" s="1"/>
  <c r="R3425" i="1"/>
  <c r="Q3425" i="1"/>
  <c r="U3424" i="1"/>
  <c r="T3424" i="1"/>
  <c r="S3424" i="1"/>
  <c r="R3424" i="1"/>
  <c r="Q3424" i="1"/>
  <c r="T3423" i="1"/>
  <c r="S3423" i="1"/>
  <c r="U3423" i="1" s="1"/>
  <c r="R3423" i="1"/>
  <c r="Q3423" i="1"/>
  <c r="T3422" i="1"/>
  <c r="S3422" i="1"/>
  <c r="U3422" i="1" s="1"/>
  <c r="R3422" i="1"/>
  <c r="Q3422" i="1"/>
  <c r="T3421" i="1"/>
  <c r="S3421" i="1"/>
  <c r="U3421" i="1" s="1"/>
  <c r="R3421" i="1"/>
  <c r="Q3421" i="1"/>
  <c r="T3420" i="1"/>
  <c r="S3420" i="1"/>
  <c r="U3420" i="1" s="1"/>
  <c r="R3420" i="1"/>
  <c r="Q3420" i="1"/>
  <c r="U3419" i="1"/>
  <c r="T3419" i="1"/>
  <c r="S3419" i="1"/>
  <c r="R3419" i="1"/>
  <c r="Q3419" i="1"/>
  <c r="U3418" i="1"/>
  <c r="T3418" i="1"/>
  <c r="S3418" i="1"/>
  <c r="R3418" i="1"/>
  <c r="Q3418" i="1"/>
  <c r="T3417" i="1"/>
  <c r="S3417" i="1"/>
  <c r="U3417" i="1" s="1"/>
  <c r="R3417" i="1"/>
  <c r="Q3417" i="1"/>
  <c r="T3416" i="1"/>
  <c r="S3416" i="1"/>
  <c r="U3416" i="1" s="1"/>
  <c r="R3416" i="1"/>
  <c r="Q3416" i="1"/>
  <c r="T3415" i="1"/>
  <c r="S3415" i="1"/>
  <c r="U3415" i="1" s="1"/>
  <c r="R3415" i="1"/>
  <c r="Q3415" i="1"/>
  <c r="T3414" i="1"/>
  <c r="S3414" i="1"/>
  <c r="U3414" i="1" s="1"/>
  <c r="R3414" i="1"/>
  <c r="Q3414" i="1"/>
  <c r="T3413" i="1"/>
  <c r="S3413" i="1"/>
  <c r="U3413" i="1" s="1"/>
  <c r="R3413" i="1"/>
  <c r="Q3413" i="1"/>
  <c r="T3412" i="1"/>
  <c r="S3412" i="1"/>
  <c r="U3412" i="1" s="1"/>
  <c r="R3412" i="1"/>
  <c r="Q3412" i="1"/>
  <c r="T3411" i="1"/>
  <c r="S3411" i="1"/>
  <c r="U3411" i="1" s="1"/>
  <c r="R3411" i="1"/>
  <c r="Q3411" i="1"/>
  <c r="T3410" i="1"/>
  <c r="S3410" i="1"/>
  <c r="U3410" i="1" s="1"/>
  <c r="R3410" i="1"/>
  <c r="Q3410" i="1"/>
  <c r="T3409" i="1"/>
  <c r="S3409" i="1"/>
  <c r="U3409" i="1" s="1"/>
  <c r="R3409" i="1"/>
  <c r="Q3409" i="1"/>
  <c r="U3408" i="1"/>
  <c r="T3408" i="1"/>
  <c r="S3408" i="1"/>
  <c r="R3408" i="1"/>
  <c r="Q3408" i="1"/>
  <c r="T3407" i="1"/>
  <c r="S3407" i="1"/>
  <c r="U3407" i="1" s="1"/>
  <c r="R3407" i="1"/>
  <c r="Q3407" i="1"/>
  <c r="T3406" i="1"/>
  <c r="S3406" i="1"/>
  <c r="U3406" i="1" s="1"/>
  <c r="R3406" i="1"/>
  <c r="Q3406" i="1"/>
  <c r="T3405" i="1"/>
  <c r="S3405" i="1"/>
  <c r="U3405" i="1" s="1"/>
  <c r="R3405" i="1"/>
  <c r="Q3405" i="1"/>
  <c r="T3404" i="1"/>
  <c r="S3404" i="1"/>
  <c r="U3404" i="1" s="1"/>
  <c r="R3404" i="1"/>
  <c r="Q3404" i="1"/>
  <c r="U3403" i="1"/>
  <c r="T3403" i="1"/>
  <c r="S3403" i="1"/>
  <c r="R3403" i="1"/>
  <c r="Q3403" i="1"/>
  <c r="U3402" i="1"/>
  <c r="T3402" i="1"/>
  <c r="S3402" i="1"/>
  <c r="R3402" i="1"/>
  <c r="Q3402" i="1"/>
  <c r="T3401" i="1"/>
  <c r="S3401" i="1"/>
  <c r="U3401" i="1" s="1"/>
  <c r="R3401" i="1"/>
  <c r="Q3401" i="1"/>
  <c r="T3400" i="1"/>
  <c r="S3400" i="1"/>
  <c r="U3400" i="1" s="1"/>
  <c r="R3400" i="1"/>
  <c r="Q3400" i="1"/>
  <c r="T3399" i="1"/>
  <c r="S3399" i="1"/>
  <c r="U3399" i="1" s="1"/>
  <c r="R3399" i="1"/>
  <c r="Q3399" i="1"/>
  <c r="T3398" i="1"/>
  <c r="S3398" i="1"/>
  <c r="U3398" i="1" s="1"/>
  <c r="R3398" i="1"/>
  <c r="Q3398" i="1"/>
  <c r="T3397" i="1"/>
  <c r="S3397" i="1"/>
  <c r="U3397" i="1" s="1"/>
  <c r="R3397" i="1"/>
  <c r="Q3397" i="1"/>
  <c r="T3396" i="1"/>
  <c r="S3396" i="1"/>
  <c r="U3396" i="1" s="1"/>
  <c r="R3396" i="1"/>
  <c r="Q3396" i="1"/>
  <c r="T3395" i="1"/>
  <c r="S3395" i="1"/>
  <c r="U3395" i="1" s="1"/>
  <c r="R3395" i="1"/>
  <c r="Q3395" i="1"/>
  <c r="U3394" i="1"/>
  <c r="T3394" i="1"/>
  <c r="S3394" i="1"/>
  <c r="R3394" i="1"/>
  <c r="Q3394" i="1"/>
  <c r="T3393" i="1"/>
  <c r="S3393" i="1"/>
  <c r="U3393" i="1" s="1"/>
  <c r="R3393" i="1"/>
  <c r="Q3393" i="1"/>
  <c r="U3392" i="1"/>
  <c r="T3392" i="1"/>
  <c r="S3392" i="1"/>
  <c r="R3392" i="1"/>
  <c r="Q3392" i="1"/>
  <c r="T3391" i="1"/>
  <c r="S3391" i="1"/>
  <c r="U3391" i="1" s="1"/>
  <c r="R3391" i="1"/>
  <c r="Q3391" i="1"/>
  <c r="U3390" i="1"/>
  <c r="T3390" i="1"/>
  <c r="S3390" i="1"/>
  <c r="R3390" i="1"/>
  <c r="Q3390" i="1"/>
  <c r="T3389" i="1"/>
  <c r="S3389" i="1"/>
  <c r="U3389" i="1" s="1"/>
  <c r="R3389" i="1"/>
  <c r="Q3389" i="1"/>
  <c r="T3388" i="1"/>
  <c r="S3388" i="1"/>
  <c r="U3388" i="1" s="1"/>
  <c r="R3388" i="1"/>
  <c r="Q3388" i="1"/>
  <c r="T3387" i="1"/>
  <c r="S3387" i="1"/>
  <c r="U3387" i="1" s="1"/>
  <c r="R3387" i="1"/>
  <c r="Q3387" i="1"/>
  <c r="T3386" i="1"/>
  <c r="S3386" i="1"/>
  <c r="U3386" i="1" s="1"/>
  <c r="R3386" i="1"/>
  <c r="Q3386" i="1"/>
  <c r="T3385" i="1"/>
  <c r="S3385" i="1"/>
  <c r="U3385" i="1" s="1"/>
  <c r="R3385" i="1"/>
  <c r="Q3385" i="1"/>
  <c r="T3384" i="1"/>
  <c r="S3384" i="1"/>
  <c r="U3384" i="1" s="1"/>
  <c r="R3384" i="1"/>
  <c r="Q3384" i="1"/>
  <c r="T3383" i="1"/>
  <c r="S3383" i="1"/>
  <c r="U3383" i="1" s="1"/>
  <c r="R3383" i="1"/>
  <c r="Q3383" i="1"/>
  <c r="T3382" i="1"/>
  <c r="S3382" i="1"/>
  <c r="U3382" i="1" s="1"/>
  <c r="R3382" i="1"/>
  <c r="Q3382" i="1"/>
  <c r="T3381" i="1"/>
  <c r="S3381" i="1"/>
  <c r="U3381" i="1" s="1"/>
  <c r="R3381" i="1"/>
  <c r="Q3381" i="1"/>
  <c r="T3380" i="1"/>
  <c r="S3380" i="1"/>
  <c r="U3380" i="1" s="1"/>
  <c r="R3380" i="1"/>
  <c r="Q3380" i="1"/>
  <c r="T3379" i="1"/>
  <c r="S3379" i="1"/>
  <c r="U3379" i="1" s="1"/>
  <c r="R3379" i="1"/>
  <c r="Q3379" i="1"/>
  <c r="T3378" i="1"/>
  <c r="S3378" i="1"/>
  <c r="U3378" i="1" s="1"/>
  <c r="R3378" i="1"/>
  <c r="Q3378" i="1"/>
  <c r="T3377" i="1"/>
  <c r="S3377" i="1"/>
  <c r="U3377" i="1" s="1"/>
  <c r="R3377" i="1"/>
  <c r="Q3377" i="1"/>
  <c r="T3376" i="1"/>
  <c r="S3376" i="1"/>
  <c r="U3376" i="1" s="1"/>
  <c r="R3376" i="1"/>
  <c r="Q3376" i="1"/>
  <c r="T3375" i="1"/>
  <c r="S3375" i="1"/>
  <c r="U3375" i="1" s="1"/>
  <c r="R3375" i="1"/>
  <c r="Q3375" i="1"/>
  <c r="U3374" i="1"/>
  <c r="T3374" i="1"/>
  <c r="S3374" i="1"/>
  <c r="R3374" i="1"/>
  <c r="Q3374" i="1"/>
  <c r="T3373" i="1"/>
  <c r="S3373" i="1"/>
  <c r="U3373" i="1" s="1"/>
  <c r="R3373" i="1"/>
  <c r="Q3373" i="1"/>
  <c r="T3372" i="1"/>
  <c r="S3372" i="1"/>
  <c r="U3372" i="1" s="1"/>
  <c r="R3372" i="1"/>
  <c r="Q3372" i="1"/>
  <c r="T3371" i="1"/>
  <c r="S3371" i="1"/>
  <c r="U3371" i="1" s="1"/>
  <c r="R3371" i="1"/>
  <c r="Q3371" i="1"/>
  <c r="T3370" i="1"/>
  <c r="S3370" i="1"/>
  <c r="U3370" i="1" s="1"/>
  <c r="R3370" i="1"/>
  <c r="Q3370" i="1"/>
  <c r="T3369" i="1"/>
  <c r="S3369" i="1"/>
  <c r="U3369" i="1" s="1"/>
  <c r="R3369" i="1"/>
  <c r="Q3369" i="1"/>
  <c r="T3368" i="1"/>
  <c r="S3368" i="1"/>
  <c r="U3368" i="1" s="1"/>
  <c r="R3368" i="1"/>
  <c r="Q3368" i="1"/>
  <c r="T3367" i="1"/>
  <c r="S3367" i="1"/>
  <c r="U3367" i="1" s="1"/>
  <c r="R3367" i="1"/>
  <c r="Q3367" i="1"/>
  <c r="T3366" i="1"/>
  <c r="S3366" i="1"/>
  <c r="U3366" i="1" s="1"/>
  <c r="R3366" i="1"/>
  <c r="Q3366" i="1"/>
  <c r="T3365" i="1"/>
  <c r="S3365" i="1"/>
  <c r="U3365" i="1" s="1"/>
  <c r="R3365" i="1"/>
  <c r="Q3365" i="1"/>
  <c r="T3364" i="1"/>
  <c r="S3364" i="1"/>
  <c r="U3364" i="1" s="1"/>
  <c r="R3364" i="1"/>
  <c r="Q3364" i="1"/>
  <c r="T3363" i="1"/>
  <c r="S3363" i="1"/>
  <c r="U3363" i="1" s="1"/>
  <c r="R3363" i="1"/>
  <c r="Q3363" i="1"/>
  <c r="T3362" i="1"/>
  <c r="S3362" i="1"/>
  <c r="U3362" i="1" s="1"/>
  <c r="R3362" i="1"/>
  <c r="Q3362" i="1"/>
  <c r="T3361" i="1"/>
  <c r="S3361" i="1"/>
  <c r="U3361" i="1" s="1"/>
  <c r="R3361" i="1"/>
  <c r="Q3361" i="1"/>
  <c r="T3360" i="1"/>
  <c r="S3360" i="1"/>
  <c r="U3360" i="1" s="1"/>
  <c r="R3360" i="1"/>
  <c r="Q3360" i="1"/>
  <c r="U3359" i="1"/>
  <c r="T3359" i="1"/>
  <c r="S3359" i="1"/>
  <c r="R3359" i="1"/>
  <c r="Q3359" i="1"/>
  <c r="T3358" i="1"/>
  <c r="S3358" i="1"/>
  <c r="U3358" i="1" s="1"/>
  <c r="R3358" i="1"/>
  <c r="Q3358" i="1"/>
  <c r="T3357" i="1"/>
  <c r="S3357" i="1"/>
  <c r="U3357" i="1" s="1"/>
  <c r="R3357" i="1"/>
  <c r="Q3357" i="1"/>
  <c r="T3356" i="1"/>
  <c r="S3356" i="1"/>
  <c r="U3356" i="1" s="1"/>
  <c r="R3356" i="1"/>
  <c r="Q3356" i="1"/>
  <c r="T3355" i="1"/>
  <c r="S3355" i="1"/>
  <c r="U3355" i="1" s="1"/>
  <c r="R3355" i="1"/>
  <c r="Q3355" i="1"/>
  <c r="U3354" i="1"/>
  <c r="T3354" i="1"/>
  <c r="S3354" i="1"/>
  <c r="R3354" i="1"/>
  <c r="Q3354" i="1"/>
  <c r="T3353" i="1"/>
  <c r="S3353" i="1"/>
  <c r="U3353" i="1" s="1"/>
  <c r="R3353" i="1"/>
  <c r="Q3353" i="1"/>
  <c r="T3352" i="1"/>
  <c r="S3352" i="1"/>
  <c r="U3352" i="1" s="1"/>
  <c r="R3352" i="1"/>
  <c r="Q3352" i="1"/>
  <c r="T3351" i="1"/>
  <c r="S3351" i="1"/>
  <c r="U3351" i="1" s="1"/>
  <c r="R3351" i="1"/>
  <c r="Q3351" i="1"/>
  <c r="T3350" i="1"/>
  <c r="S3350" i="1"/>
  <c r="U3350" i="1" s="1"/>
  <c r="R3350" i="1"/>
  <c r="Q3350" i="1"/>
  <c r="T3349" i="1"/>
  <c r="S3349" i="1"/>
  <c r="U3349" i="1" s="1"/>
  <c r="R3349" i="1"/>
  <c r="Q3349" i="1"/>
  <c r="T3348" i="1"/>
  <c r="S3348" i="1"/>
  <c r="U3348" i="1" s="1"/>
  <c r="R3348" i="1"/>
  <c r="Q3348" i="1"/>
  <c r="T3347" i="1"/>
  <c r="S3347" i="1"/>
  <c r="U3347" i="1" s="1"/>
  <c r="R3347" i="1"/>
  <c r="Q3347" i="1"/>
  <c r="U3346" i="1"/>
  <c r="T3346" i="1"/>
  <c r="S3346" i="1"/>
  <c r="R3346" i="1"/>
  <c r="Q3346" i="1"/>
  <c r="T3345" i="1"/>
  <c r="S3345" i="1"/>
  <c r="U3345" i="1" s="1"/>
  <c r="R3345" i="1"/>
  <c r="Q3345" i="1"/>
  <c r="U3344" i="1"/>
  <c r="T3344" i="1"/>
  <c r="S3344" i="1"/>
  <c r="R3344" i="1"/>
  <c r="Q3344" i="1"/>
  <c r="T3343" i="1"/>
  <c r="S3343" i="1"/>
  <c r="U3343" i="1" s="1"/>
  <c r="R3343" i="1"/>
  <c r="Q3343" i="1"/>
  <c r="T3342" i="1"/>
  <c r="S3342" i="1"/>
  <c r="U3342" i="1" s="1"/>
  <c r="R3342" i="1"/>
  <c r="Q3342" i="1"/>
  <c r="U3341" i="1"/>
  <c r="T3341" i="1"/>
  <c r="S3341" i="1"/>
  <c r="R3341" i="1"/>
  <c r="Q3341" i="1"/>
  <c r="T3340" i="1"/>
  <c r="S3340" i="1"/>
  <c r="U3340" i="1" s="1"/>
  <c r="R3340" i="1"/>
  <c r="Q3340" i="1"/>
  <c r="T3339" i="1"/>
  <c r="S3339" i="1"/>
  <c r="U3339" i="1" s="1"/>
  <c r="R3339" i="1"/>
  <c r="Q3339" i="1"/>
  <c r="T3338" i="1"/>
  <c r="S3338" i="1"/>
  <c r="U3338" i="1" s="1"/>
  <c r="R3338" i="1"/>
  <c r="Q3338" i="1"/>
  <c r="T3337" i="1"/>
  <c r="S3337" i="1"/>
  <c r="U3337" i="1" s="1"/>
  <c r="R3337" i="1"/>
  <c r="Q3337" i="1"/>
  <c r="T3336" i="1"/>
  <c r="S3336" i="1"/>
  <c r="U3336" i="1" s="1"/>
  <c r="R3336" i="1"/>
  <c r="Q3336" i="1"/>
  <c r="T3335" i="1"/>
  <c r="S3335" i="1"/>
  <c r="U3335" i="1" s="1"/>
  <c r="R3335" i="1"/>
  <c r="Q3335" i="1"/>
  <c r="T3334" i="1"/>
  <c r="S3334" i="1"/>
  <c r="U3334" i="1" s="1"/>
  <c r="R3334" i="1"/>
  <c r="Q3334" i="1"/>
  <c r="T3333" i="1"/>
  <c r="S3333" i="1"/>
  <c r="U3333" i="1" s="1"/>
  <c r="R3333" i="1"/>
  <c r="Q3333" i="1"/>
  <c r="T3332" i="1"/>
  <c r="S3332" i="1"/>
  <c r="U3332" i="1" s="1"/>
  <c r="R3332" i="1"/>
  <c r="Q3332" i="1"/>
  <c r="T3331" i="1"/>
  <c r="S3331" i="1"/>
  <c r="U3331" i="1" s="1"/>
  <c r="R3331" i="1"/>
  <c r="Q3331" i="1"/>
  <c r="T3330" i="1"/>
  <c r="S3330" i="1"/>
  <c r="U3330" i="1" s="1"/>
  <c r="R3330" i="1"/>
  <c r="Q3330" i="1"/>
  <c r="T3329" i="1"/>
  <c r="S3329" i="1"/>
  <c r="U3329" i="1" s="1"/>
  <c r="R3329" i="1"/>
  <c r="Q3329" i="1"/>
  <c r="U3328" i="1"/>
  <c r="T3328" i="1"/>
  <c r="S3328" i="1"/>
  <c r="R3328" i="1"/>
  <c r="Q3328" i="1"/>
  <c r="T3327" i="1"/>
  <c r="S3327" i="1"/>
  <c r="U3327" i="1" s="1"/>
  <c r="R3327" i="1"/>
  <c r="Q3327" i="1"/>
  <c r="T3326" i="1"/>
  <c r="S3326" i="1"/>
  <c r="U3326" i="1" s="1"/>
  <c r="R3326" i="1"/>
  <c r="Q3326" i="1"/>
  <c r="T3325" i="1"/>
  <c r="S3325" i="1"/>
  <c r="U3325" i="1" s="1"/>
  <c r="R3325" i="1"/>
  <c r="Q3325" i="1"/>
  <c r="T3324" i="1"/>
  <c r="S3324" i="1"/>
  <c r="U3324" i="1" s="1"/>
  <c r="R3324" i="1"/>
  <c r="Q3324" i="1"/>
  <c r="U3323" i="1"/>
  <c r="T3323" i="1"/>
  <c r="S3323" i="1"/>
  <c r="R3323" i="1"/>
  <c r="Q3323" i="1"/>
  <c r="T3322" i="1"/>
  <c r="S3322" i="1"/>
  <c r="U3322" i="1" s="1"/>
  <c r="R3322" i="1"/>
  <c r="Q3322" i="1"/>
  <c r="T3321" i="1"/>
  <c r="S3321" i="1"/>
  <c r="U3321" i="1" s="1"/>
  <c r="R3321" i="1"/>
  <c r="Q3321" i="1"/>
  <c r="T3320" i="1"/>
  <c r="S3320" i="1"/>
  <c r="U3320" i="1" s="1"/>
  <c r="R3320" i="1"/>
  <c r="Q3320" i="1"/>
  <c r="T3319" i="1"/>
  <c r="S3319" i="1"/>
  <c r="U3319" i="1" s="1"/>
  <c r="R3319" i="1"/>
  <c r="Q3319" i="1"/>
  <c r="T3318" i="1"/>
  <c r="S3318" i="1"/>
  <c r="U3318" i="1" s="1"/>
  <c r="R3318" i="1"/>
  <c r="Q3318" i="1"/>
  <c r="T3317" i="1"/>
  <c r="S3317" i="1"/>
  <c r="U3317" i="1" s="1"/>
  <c r="R3317" i="1"/>
  <c r="Q3317" i="1"/>
  <c r="T3316" i="1"/>
  <c r="S3316" i="1"/>
  <c r="U3316" i="1" s="1"/>
  <c r="R3316" i="1"/>
  <c r="Q3316" i="1"/>
  <c r="T3315" i="1"/>
  <c r="S3315" i="1"/>
  <c r="U3315" i="1" s="1"/>
  <c r="R3315" i="1"/>
  <c r="Q3315" i="1"/>
  <c r="U3314" i="1"/>
  <c r="T3314" i="1"/>
  <c r="S3314" i="1"/>
  <c r="R3314" i="1"/>
  <c r="Q3314" i="1"/>
  <c r="T3313" i="1"/>
  <c r="S3313" i="1"/>
  <c r="U3313" i="1" s="1"/>
  <c r="R3313" i="1"/>
  <c r="Q3313" i="1"/>
  <c r="U3312" i="1"/>
  <c r="T3312" i="1"/>
  <c r="S3312" i="1"/>
  <c r="R3312" i="1"/>
  <c r="Q3312" i="1"/>
  <c r="T3311" i="1"/>
  <c r="S3311" i="1"/>
  <c r="U3311" i="1" s="1"/>
  <c r="R3311" i="1"/>
  <c r="Q3311" i="1"/>
  <c r="U3310" i="1"/>
  <c r="T3310" i="1"/>
  <c r="S3310" i="1"/>
  <c r="R3310" i="1"/>
  <c r="Q3310" i="1"/>
  <c r="T3309" i="1"/>
  <c r="S3309" i="1"/>
  <c r="U3309" i="1" s="1"/>
  <c r="R3309" i="1"/>
  <c r="Q3309" i="1"/>
  <c r="T3308" i="1"/>
  <c r="S3308" i="1"/>
  <c r="U3308" i="1" s="1"/>
  <c r="R3308" i="1"/>
  <c r="Q3308" i="1"/>
  <c r="T3307" i="1"/>
  <c r="S3307" i="1"/>
  <c r="U3307" i="1" s="1"/>
  <c r="R3307" i="1"/>
  <c r="Q3307" i="1"/>
  <c r="T3306" i="1"/>
  <c r="S3306" i="1"/>
  <c r="U3306" i="1" s="1"/>
  <c r="R3306" i="1"/>
  <c r="Q3306" i="1"/>
  <c r="T3305" i="1"/>
  <c r="S3305" i="1"/>
  <c r="U3305" i="1" s="1"/>
  <c r="R3305" i="1"/>
  <c r="Q3305" i="1"/>
  <c r="T3304" i="1"/>
  <c r="S3304" i="1"/>
  <c r="U3304" i="1" s="1"/>
  <c r="R3304" i="1"/>
  <c r="Q3304" i="1"/>
  <c r="T3303" i="1"/>
  <c r="S3303" i="1"/>
  <c r="U3303" i="1" s="1"/>
  <c r="R3303" i="1"/>
  <c r="Q3303" i="1"/>
  <c r="T3302" i="1"/>
  <c r="S3302" i="1"/>
  <c r="U3302" i="1" s="1"/>
  <c r="R3302" i="1"/>
  <c r="Q3302" i="1"/>
  <c r="T3301" i="1"/>
  <c r="S3301" i="1"/>
  <c r="U3301" i="1" s="1"/>
  <c r="R3301" i="1"/>
  <c r="Q3301" i="1"/>
  <c r="T3300" i="1"/>
  <c r="S3300" i="1"/>
  <c r="U3300" i="1" s="1"/>
  <c r="R3300" i="1"/>
  <c r="Q3300" i="1"/>
  <c r="T3299" i="1"/>
  <c r="S3299" i="1"/>
  <c r="U3299" i="1" s="1"/>
  <c r="R3299" i="1"/>
  <c r="Q3299" i="1"/>
  <c r="T3298" i="1"/>
  <c r="S3298" i="1"/>
  <c r="U3298" i="1" s="1"/>
  <c r="R3298" i="1"/>
  <c r="Q3298" i="1"/>
  <c r="T3297" i="1"/>
  <c r="S3297" i="1"/>
  <c r="U3297" i="1" s="1"/>
  <c r="R3297" i="1"/>
  <c r="Q3297" i="1"/>
  <c r="T3296" i="1"/>
  <c r="S3296" i="1"/>
  <c r="U3296" i="1" s="1"/>
  <c r="R3296" i="1"/>
  <c r="Q3296" i="1"/>
  <c r="U3295" i="1"/>
  <c r="T3295" i="1"/>
  <c r="S3295" i="1"/>
  <c r="R3295" i="1"/>
  <c r="Q3295" i="1"/>
  <c r="T3294" i="1"/>
  <c r="S3294" i="1"/>
  <c r="U3294" i="1" s="1"/>
  <c r="R3294" i="1"/>
  <c r="Q3294" i="1"/>
  <c r="T3293" i="1"/>
  <c r="S3293" i="1"/>
  <c r="U3293" i="1" s="1"/>
  <c r="R3293" i="1"/>
  <c r="Q3293" i="1"/>
  <c r="T3292" i="1"/>
  <c r="S3292" i="1"/>
  <c r="U3292" i="1" s="1"/>
  <c r="R3292" i="1"/>
  <c r="Q3292" i="1"/>
  <c r="T3291" i="1"/>
  <c r="S3291" i="1"/>
  <c r="U3291" i="1" s="1"/>
  <c r="R3291" i="1"/>
  <c r="Q3291" i="1"/>
  <c r="U3290" i="1"/>
  <c r="T3290" i="1"/>
  <c r="S3290" i="1"/>
  <c r="R3290" i="1"/>
  <c r="Q3290" i="1"/>
  <c r="T3289" i="1"/>
  <c r="S3289" i="1"/>
  <c r="U3289" i="1" s="1"/>
  <c r="R3289" i="1"/>
  <c r="Q3289" i="1"/>
  <c r="T3288" i="1"/>
  <c r="S3288" i="1"/>
  <c r="U3288" i="1" s="1"/>
  <c r="R3288" i="1"/>
  <c r="Q3288" i="1"/>
  <c r="T3287" i="1"/>
  <c r="S3287" i="1"/>
  <c r="U3287" i="1" s="1"/>
  <c r="R3287" i="1"/>
  <c r="Q3287" i="1"/>
  <c r="T3286" i="1"/>
  <c r="S3286" i="1"/>
  <c r="U3286" i="1" s="1"/>
  <c r="R3286" i="1"/>
  <c r="Q3286" i="1"/>
  <c r="T3285" i="1"/>
  <c r="S3285" i="1"/>
  <c r="U3285" i="1" s="1"/>
  <c r="R3285" i="1"/>
  <c r="Q3285" i="1"/>
  <c r="T3284" i="1"/>
  <c r="S3284" i="1"/>
  <c r="U3284" i="1" s="1"/>
  <c r="R3284" i="1"/>
  <c r="Q3284" i="1"/>
  <c r="T3283" i="1"/>
  <c r="S3283" i="1"/>
  <c r="U3283" i="1" s="1"/>
  <c r="R3283" i="1"/>
  <c r="Q3283" i="1"/>
  <c r="T3282" i="1"/>
  <c r="S3282" i="1"/>
  <c r="U3282" i="1" s="1"/>
  <c r="R3282" i="1"/>
  <c r="Q3282" i="1"/>
  <c r="T3281" i="1"/>
  <c r="S3281" i="1"/>
  <c r="U3281" i="1" s="1"/>
  <c r="R3281" i="1"/>
  <c r="Q3281" i="1"/>
  <c r="T3280" i="1"/>
  <c r="S3280" i="1"/>
  <c r="U3280" i="1" s="1"/>
  <c r="R3280" i="1"/>
  <c r="Q3280" i="1"/>
  <c r="U3279" i="1"/>
  <c r="T3279" i="1"/>
  <c r="S3279" i="1"/>
  <c r="R3279" i="1"/>
  <c r="Q3279" i="1"/>
  <c r="T3278" i="1"/>
  <c r="S3278" i="1"/>
  <c r="U3278" i="1" s="1"/>
  <c r="R3278" i="1"/>
  <c r="Q3278" i="1"/>
  <c r="T3277" i="1"/>
  <c r="S3277" i="1"/>
  <c r="U3277" i="1" s="1"/>
  <c r="R3277" i="1"/>
  <c r="Q3277" i="1"/>
  <c r="T3276" i="1"/>
  <c r="S3276" i="1"/>
  <c r="U3276" i="1" s="1"/>
  <c r="R3276" i="1"/>
  <c r="Q3276" i="1"/>
  <c r="T3275" i="1"/>
  <c r="S3275" i="1"/>
  <c r="U3275" i="1" s="1"/>
  <c r="R3275" i="1"/>
  <c r="Q3275" i="1"/>
  <c r="U3274" i="1"/>
  <c r="T3274" i="1"/>
  <c r="S3274" i="1"/>
  <c r="R3274" i="1"/>
  <c r="Q3274" i="1"/>
  <c r="T3273" i="1"/>
  <c r="S3273" i="1"/>
  <c r="U3273" i="1" s="1"/>
  <c r="R3273" i="1"/>
  <c r="Q3273" i="1"/>
  <c r="T3272" i="1"/>
  <c r="S3272" i="1"/>
  <c r="U3272" i="1" s="1"/>
  <c r="R3272" i="1"/>
  <c r="Q3272" i="1"/>
  <c r="T3271" i="1"/>
  <c r="S3271" i="1"/>
  <c r="U3271" i="1" s="1"/>
  <c r="R3271" i="1"/>
  <c r="Q3271" i="1"/>
  <c r="T3270" i="1"/>
  <c r="S3270" i="1"/>
  <c r="U3270" i="1" s="1"/>
  <c r="R3270" i="1"/>
  <c r="Q3270" i="1"/>
  <c r="T3269" i="1"/>
  <c r="S3269" i="1"/>
  <c r="U3269" i="1" s="1"/>
  <c r="R3269" i="1"/>
  <c r="Q3269" i="1"/>
  <c r="T3268" i="1"/>
  <c r="S3268" i="1"/>
  <c r="U3268" i="1" s="1"/>
  <c r="R3268" i="1"/>
  <c r="Q3268" i="1"/>
  <c r="T3267" i="1"/>
  <c r="S3267" i="1"/>
  <c r="U3267" i="1" s="1"/>
  <c r="R3267" i="1"/>
  <c r="Q3267" i="1"/>
  <c r="U3266" i="1"/>
  <c r="T3266" i="1"/>
  <c r="S3266" i="1"/>
  <c r="R3266" i="1"/>
  <c r="Q3266" i="1"/>
  <c r="T3265" i="1"/>
  <c r="S3265" i="1"/>
  <c r="U3265" i="1" s="1"/>
  <c r="R3265" i="1"/>
  <c r="Q3265" i="1"/>
  <c r="U3264" i="1"/>
  <c r="T3264" i="1"/>
  <c r="S3264" i="1"/>
  <c r="R3264" i="1"/>
  <c r="Q3264" i="1"/>
  <c r="T3263" i="1"/>
  <c r="S3263" i="1"/>
  <c r="U3263" i="1" s="1"/>
  <c r="R3263" i="1"/>
  <c r="Q3263" i="1"/>
  <c r="T3262" i="1"/>
  <c r="S3262" i="1"/>
  <c r="U3262" i="1" s="1"/>
  <c r="R3262" i="1"/>
  <c r="Q3262" i="1"/>
  <c r="U3261" i="1"/>
  <c r="T3261" i="1"/>
  <c r="S3261" i="1"/>
  <c r="R3261" i="1"/>
  <c r="Q3261" i="1"/>
  <c r="T3260" i="1"/>
  <c r="S3260" i="1"/>
  <c r="U3260" i="1" s="1"/>
  <c r="R3260" i="1"/>
  <c r="Q3260" i="1"/>
  <c r="T3259" i="1"/>
  <c r="S3259" i="1"/>
  <c r="U3259" i="1" s="1"/>
  <c r="R3259" i="1"/>
  <c r="Q3259" i="1"/>
  <c r="T3258" i="1"/>
  <c r="S3258" i="1"/>
  <c r="U3258" i="1" s="1"/>
  <c r="R3258" i="1"/>
  <c r="Q3258" i="1"/>
  <c r="T3257" i="1"/>
  <c r="S3257" i="1"/>
  <c r="U3257" i="1" s="1"/>
  <c r="R3257" i="1"/>
  <c r="Q3257" i="1"/>
  <c r="T3256" i="1"/>
  <c r="S3256" i="1"/>
  <c r="U3256" i="1" s="1"/>
  <c r="R3256" i="1"/>
  <c r="Q3256" i="1"/>
  <c r="T3255" i="1"/>
  <c r="S3255" i="1"/>
  <c r="U3255" i="1" s="1"/>
  <c r="R3255" i="1"/>
  <c r="Q3255" i="1"/>
  <c r="T3254" i="1"/>
  <c r="S3254" i="1"/>
  <c r="U3254" i="1" s="1"/>
  <c r="R3254" i="1"/>
  <c r="Q3254" i="1"/>
  <c r="T3253" i="1"/>
  <c r="S3253" i="1"/>
  <c r="U3253" i="1" s="1"/>
  <c r="R3253" i="1"/>
  <c r="Q3253" i="1"/>
  <c r="T3252" i="1"/>
  <c r="S3252" i="1"/>
  <c r="U3252" i="1" s="1"/>
  <c r="R3252" i="1"/>
  <c r="Q3252" i="1"/>
  <c r="T3251" i="1"/>
  <c r="S3251" i="1"/>
  <c r="U3251" i="1" s="1"/>
  <c r="R3251" i="1"/>
  <c r="Q3251" i="1"/>
  <c r="T3250" i="1"/>
  <c r="S3250" i="1"/>
  <c r="U3250" i="1" s="1"/>
  <c r="R3250" i="1"/>
  <c r="Q3250" i="1"/>
  <c r="T3249" i="1"/>
  <c r="S3249" i="1"/>
  <c r="U3249" i="1" s="1"/>
  <c r="R3249" i="1"/>
  <c r="Q3249" i="1"/>
  <c r="U3248" i="1"/>
  <c r="T3248" i="1"/>
  <c r="S3248" i="1"/>
  <c r="R3248" i="1"/>
  <c r="Q3248" i="1"/>
  <c r="T3247" i="1"/>
  <c r="S3247" i="1"/>
  <c r="U3247" i="1" s="1"/>
  <c r="R3247" i="1"/>
  <c r="Q3247" i="1"/>
  <c r="T3246" i="1"/>
  <c r="S3246" i="1"/>
  <c r="U3246" i="1" s="1"/>
  <c r="R3246" i="1"/>
  <c r="Q3246" i="1"/>
  <c r="T3245" i="1"/>
  <c r="S3245" i="1"/>
  <c r="U3245" i="1" s="1"/>
  <c r="R3245" i="1"/>
  <c r="Q3245" i="1"/>
  <c r="T3244" i="1"/>
  <c r="S3244" i="1"/>
  <c r="U3244" i="1" s="1"/>
  <c r="R3244" i="1"/>
  <c r="Q3244" i="1"/>
  <c r="U3243" i="1"/>
  <c r="T3243" i="1"/>
  <c r="S3243" i="1"/>
  <c r="R3243" i="1"/>
  <c r="Q3243" i="1"/>
  <c r="T3242" i="1"/>
  <c r="S3242" i="1"/>
  <c r="U3242" i="1" s="1"/>
  <c r="R3242" i="1"/>
  <c r="Q3242" i="1"/>
  <c r="T3241" i="1"/>
  <c r="S3241" i="1"/>
  <c r="U3241" i="1" s="1"/>
  <c r="R3241" i="1"/>
  <c r="Q3241" i="1"/>
  <c r="T3240" i="1"/>
  <c r="S3240" i="1"/>
  <c r="U3240" i="1" s="1"/>
  <c r="R3240" i="1"/>
  <c r="Q3240" i="1"/>
  <c r="T3239" i="1"/>
  <c r="S3239" i="1"/>
  <c r="U3239" i="1" s="1"/>
  <c r="R3239" i="1"/>
  <c r="Q3239" i="1"/>
  <c r="T3238" i="1"/>
  <c r="S3238" i="1"/>
  <c r="U3238" i="1" s="1"/>
  <c r="R3238" i="1"/>
  <c r="Q3238" i="1"/>
  <c r="T3237" i="1"/>
  <c r="S3237" i="1"/>
  <c r="U3237" i="1" s="1"/>
  <c r="R3237" i="1"/>
  <c r="Q3237" i="1"/>
  <c r="T3236" i="1"/>
  <c r="S3236" i="1"/>
  <c r="U3236" i="1" s="1"/>
  <c r="R3236" i="1"/>
  <c r="Q3236" i="1"/>
  <c r="T3235" i="1"/>
  <c r="S3235" i="1"/>
  <c r="U3235" i="1" s="1"/>
  <c r="R3235" i="1"/>
  <c r="Q3235" i="1"/>
  <c r="U3234" i="1"/>
  <c r="T3234" i="1"/>
  <c r="S3234" i="1"/>
  <c r="R3234" i="1"/>
  <c r="Q3234" i="1"/>
  <c r="T3233" i="1"/>
  <c r="S3233" i="1"/>
  <c r="U3233" i="1" s="1"/>
  <c r="R3233" i="1"/>
  <c r="Q3233" i="1"/>
  <c r="U3232" i="1"/>
  <c r="T3232" i="1"/>
  <c r="S3232" i="1"/>
  <c r="R3232" i="1"/>
  <c r="Q3232" i="1"/>
  <c r="T3231" i="1"/>
  <c r="S3231" i="1"/>
  <c r="U3231" i="1" s="1"/>
  <c r="R3231" i="1"/>
  <c r="Q3231" i="1"/>
  <c r="U3230" i="1"/>
  <c r="T3230" i="1"/>
  <c r="S3230" i="1"/>
  <c r="R3230" i="1"/>
  <c r="Q3230" i="1"/>
  <c r="T3229" i="1"/>
  <c r="S3229" i="1"/>
  <c r="U3229" i="1" s="1"/>
  <c r="R3229" i="1"/>
  <c r="Q3229" i="1"/>
  <c r="T3228" i="1"/>
  <c r="S3228" i="1"/>
  <c r="U3228" i="1" s="1"/>
  <c r="R3228" i="1"/>
  <c r="Q3228" i="1"/>
  <c r="T3227" i="1"/>
  <c r="S3227" i="1"/>
  <c r="U3227" i="1" s="1"/>
  <c r="R3227" i="1"/>
  <c r="Q3227" i="1"/>
  <c r="T3226" i="1"/>
  <c r="S3226" i="1"/>
  <c r="U3226" i="1" s="1"/>
  <c r="R3226" i="1"/>
  <c r="Q3226" i="1"/>
  <c r="T3225" i="1"/>
  <c r="S3225" i="1"/>
  <c r="U3225" i="1" s="1"/>
  <c r="R3225" i="1"/>
  <c r="Q3225" i="1"/>
  <c r="T3224" i="1"/>
  <c r="S3224" i="1"/>
  <c r="U3224" i="1" s="1"/>
  <c r="R3224" i="1"/>
  <c r="Q3224" i="1"/>
  <c r="T3223" i="1"/>
  <c r="S3223" i="1"/>
  <c r="U3223" i="1" s="1"/>
  <c r="R3223" i="1"/>
  <c r="Q3223" i="1"/>
  <c r="T3222" i="1"/>
  <c r="S3222" i="1"/>
  <c r="U3222" i="1" s="1"/>
  <c r="R3222" i="1"/>
  <c r="Q3222" i="1"/>
  <c r="T3221" i="1"/>
  <c r="S3221" i="1"/>
  <c r="U3221" i="1" s="1"/>
  <c r="R3221" i="1"/>
  <c r="Q3221" i="1"/>
  <c r="T3220" i="1"/>
  <c r="S3220" i="1"/>
  <c r="U3220" i="1" s="1"/>
  <c r="R3220" i="1"/>
  <c r="Q3220" i="1"/>
  <c r="T3219" i="1"/>
  <c r="S3219" i="1"/>
  <c r="U3219" i="1" s="1"/>
  <c r="R3219" i="1"/>
  <c r="Q3219" i="1"/>
  <c r="T3218" i="1"/>
  <c r="S3218" i="1"/>
  <c r="U3218" i="1" s="1"/>
  <c r="R3218" i="1"/>
  <c r="Q3218" i="1"/>
  <c r="T3217" i="1"/>
  <c r="S3217" i="1"/>
  <c r="U3217" i="1" s="1"/>
  <c r="R3217" i="1"/>
  <c r="Q3217" i="1"/>
  <c r="T3216" i="1"/>
  <c r="S3216" i="1"/>
  <c r="U3216" i="1" s="1"/>
  <c r="R3216" i="1"/>
  <c r="Q3216" i="1"/>
  <c r="U3215" i="1"/>
  <c r="T3215" i="1"/>
  <c r="S3215" i="1"/>
  <c r="R3215" i="1"/>
  <c r="Q3215" i="1"/>
  <c r="T3214" i="1"/>
  <c r="S3214" i="1"/>
  <c r="U3214" i="1" s="1"/>
  <c r="R3214" i="1"/>
  <c r="Q3214" i="1"/>
  <c r="T3213" i="1"/>
  <c r="S3213" i="1"/>
  <c r="U3213" i="1" s="1"/>
  <c r="R3213" i="1"/>
  <c r="Q3213" i="1"/>
  <c r="T3212" i="1"/>
  <c r="S3212" i="1"/>
  <c r="U3212" i="1" s="1"/>
  <c r="R3212" i="1"/>
  <c r="Q3212" i="1"/>
  <c r="T3211" i="1"/>
  <c r="S3211" i="1"/>
  <c r="U3211" i="1" s="1"/>
  <c r="R3211" i="1"/>
  <c r="Q3211" i="1"/>
  <c r="T3210" i="1"/>
  <c r="S3210" i="1"/>
  <c r="U3210" i="1" s="1"/>
  <c r="R3210" i="1"/>
  <c r="Q3210" i="1"/>
  <c r="T3209" i="1"/>
  <c r="S3209" i="1"/>
  <c r="U3209" i="1" s="1"/>
  <c r="R3209" i="1"/>
  <c r="Q3209" i="1"/>
  <c r="T3208" i="1"/>
  <c r="S3208" i="1"/>
  <c r="U3208" i="1" s="1"/>
  <c r="R3208" i="1"/>
  <c r="Q3208" i="1"/>
  <c r="T3207" i="1"/>
  <c r="S3207" i="1"/>
  <c r="U3207" i="1" s="1"/>
  <c r="R3207" i="1"/>
  <c r="Q3207" i="1"/>
  <c r="T3206" i="1"/>
  <c r="S3206" i="1"/>
  <c r="U3206" i="1" s="1"/>
  <c r="R3206" i="1"/>
  <c r="Q3206" i="1"/>
  <c r="T3205" i="1"/>
  <c r="S3205" i="1"/>
  <c r="U3205" i="1" s="1"/>
  <c r="R3205" i="1"/>
  <c r="Q3205" i="1"/>
  <c r="T3204" i="1"/>
  <c r="S3204" i="1"/>
  <c r="U3204" i="1" s="1"/>
  <c r="R3204" i="1"/>
  <c r="Q3204" i="1"/>
  <c r="T3203" i="1"/>
  <c r="S3203" i="1"/>
  <c r="U3203" i="1" s="1"/>
  <c r="R3203" i="1"/>
  <c r="Q3203" i="1"/>
  <c r="U3202" i="1"/>
  <c r="T3202" i="1"/>
  <c r="S3202" i="1"/>
  <c r="R3202" i="1"/>
  <c r="Q3202" i="1"/>
  <c r="T3201" i="1"/>
  <c r="S3201" i="1"/>
  <c r="U3201" i="1" s="1"/>
  <c r="R3201" i="1"/>
  <c r="Q3201" i="1"/>
  <c r="T3200" i="1"/>
  <c r="S3200" i="1"/>
  <c r="U3200" i="1" s="1"/>
  <c r="R3200" i="1"/>
  <c r="Q3200" i="1"/>
  <c r="U3199" i="1"/>
  <c r="T3199" i="1"/>
  <c r="S3199" i="1"/>
  <c r="R3199" i="1"/>
  <c r="Q3199" i="1"/>
  <c r="T3198" i="1"/>
  <c r="S3198" i="1"/>
  <c r="U3198" i="1" s="1"/>
  <c r="R3198" i="1"/>
  <c r="Q3198" i="1"/>
  <c r="U3197" i="1"/>
  <c r="T3197" i="1"/>
  <c r="S3197" i="1"/>
  <c r="R3197" i="1"/>
  <c r="Q3197" i="1"/>
  <c r="T3196" i="1"/>
  <c r="S3196" i="1"/>
  <c r="U3196" i="1" s="1"/>
  <c r="R3196" i="1"/>
  <c r="Q3196" i="1"/>
  <c r="T3195" i="1"/>
  <c r="S3195" i="1"/>
  <c r="U3195" i="1" s="1"/>
  <c r="R3195" i="1"/>
  <c r="Q3195" i="1"/>
  <c r="T3194" i="1"/>
  <c r="S3194" i="1"/>
  <c r="U3194" i="1" s="1"/>
  <c r="R3194" i="1"/>
  <c r="Q3194" i="1"/>
  <c r="T3193" i="1"/>
  <c r="S3193" i="1"/>
  <c r="U3193" i="1" s="1"/>
  <c r="R3193" i="1"/>
  <c r="Q3193" i="1"/>
  <c r="T3192" i="1"/>
  <c r="S3192" i="1"/>
  <c r="U3192" i="1" s="1"/>
  <c r="R3192" i="1"/>
  <c r="Q3192" i="1"/>
  <c r="T3191" i="1"/>
  <c r="S3191" i="1"/>
  <c r="U3191" i="1" s="1"/>
  <c r="R3191" i="1"/>
  <c r="Q3191" i="1"/>
  <c r="T3190" i="1"/>
  <c r="S3190" i="1"/>
  <c r="U3190" i="1" s="1"/>
  <c r="R3190" i="1"/>
  <c r="Q3190" i="1"/>
  <c r="T3189" i="1"/>
  <c r="S3189" i="1"/>
  <c r="U3189" i="1" s="1"/>
  <c r="R3189" i="1"/>
  <c r="Q3189" i="1"/>
  <c r="T3188" i="1"/>
  <c r="S3188" i="1"/>
  <c r="U3188" i="1" s="1"/>
  <c r="R3188" i="1"/>
  <c r="Q3188" i="1"/>
  <c r="T3187" i="1"/>
  <c r="S3187" i="1"/>
  <c r="U3187" i="1" s="1"/>
  <c r="R3187" i="1"/>
  <c r="Q3187" i="1"/>
  <c r="T3186" i="1"/>
  <c r="S3186" i="1"/>
  <c r="U3186" i="1" s="1"/>
  <c r="R3186" i="1"/>
  <c r="Q3186" i="1"/>
  <c r="T3185" i="1"/>
  <c r="S3185" i="1"/>
  <c r="U3185" i="1" s="1"/>
  <c r="R3185" i="1"/>
  <c r="Q3185" i="1"/>
  <c r="U3184" i="1"/>
  <c r="T3184" i="1"/>
  <c r="S3184" i="1"/>
  <c r="R3184" i="1"/>
  <c r="Q3184" i="1"/>
  <c r="U3183" i="1"/>
  <c r="T3183" i="1"/>
  <c r="S3183" i="1"/>
  <c r="R3183" i="1"/>
  <c r="Q3183" i="1"/>
  <c r="T3182" i="1"/>
  <c r="S3182" i="1"/>
  <c r="U3182" i="1" s="1"/>
  <c r="R3182" i="1"/>
  <c r="Q3182" i="1"/>
  <c r="U3181" i="1"/>
  <c r="T3181" i="1"/>
  <c r="S3181" i="1"/>
  <c r="R3181" i="1"/>
  <c r="Q3181" i="1"/>
  <c r="T3180" i="1"/>
  <c r="S3180" i="1"/>
  <c r="U3180" i="1" s="1"/>
  <c r="R3180" i="1"/>
  <c r="Q3180" i="1"/>
  <c r="U3179" i="1"/>
  <c r="T3179" i="1"/>
  <c r="S3179" i="1"/>
  <c r="R3179" i="1"/>
  <c r="Q3179" i="1"/>
  <c r="T3178" i="1"/>
  <c r="S3178" i="1"/>
  <c r="U3178" i="1" s="1"/>
  <c r="R3178" i="1"/>
  <c r="Q3178" i="1"/>
  <c r="T3177" i="1"/>
  <c r="S3177" i="1"/>
  <c r="U3177" i="1" s="1"/>
  <c r="R3177" i="1"/>
  <c r="Q3177" i="1"/>
  <c r="T3176" i="1"/>
  <c r="S3176" i="1"/>
  <c r="U3176" i="1" s="1"/>
  <c r="R3176" i="1"/>
  <c r="Q3176" i="1"/>
  <c r="T3175" i="1"/>
  <c r="S3175" i="1"/>
  <c r="U3175" i="1" s="1"/>
  <c r="R3175" i="1"/>
  <c r="Q3175" i="1"/>
  <c r="T3174" i="1"/>
  <c r="S3174" i="1"/>
  <c r="U3174" i="1" s="1"/>
  <c r="R3174" i="1"/>
  <c r="Q3174" i="1"/>
  <c r="T3173" i="1"/>
  <c r="S3173" i="1"/>
  <c r="U3173" i="1" s="1"/>
  <c r="R3173" i="1"/>
  <c r="Q3173" i="1"/>
  <c r="T3172" i="1"/>
  <c r="S3172" i="1"/>
  <c r="U3172" i="1" s="1"/>
  <c r="R3172" i="1"/>
  <c r="Q3172" i="1"/>
  <c r="T3171" i="1"/>
  <c r="S3171" i="1"/>
  <c r="U3171" i="1" s="1"/>
  <c r="R3171" i="1"/>
  <c r="Q3171" i="1"/>
  <c r="T3170" i="1"/>
  <c r="S3170" i="1"/>
  <c r="U3170" i="1" s="1"/>
  <c r="R3170" i="1"/>
  <c r="Q3170" i="1"/>
  <c r="T3169" i="1"/>
  <c r="S3169" i="1"/>
  <c r="U3169" i="1" s="1"/>
  <c r="R3169" i="1"/>
  <c r="Q3169" i="1"/>
  <c r="T3168" i="1"/>
  <c r="S3168" i="1"/>
  <c r="U3168" i="1" s="1"/>
  <c r="R3168" i="1"/>
  <c r="Q3168" i="1"/>
  <c r="T3167" i="1"/>
  <c r="S3167" i="1"/>
  <c r="U3167" i="1" s="1"/>
  <c r="R3167" i="1"/>
  <c r="Q3167" i="1"/>
  <c r="T3166" i="1"/>
  <c r="S3166" i="1"/>
  <c r="U3166" i="1" s="1"/>
  <c r="R3166" i="1"/>
  <c r="Q3166" i="1"/>
  <c r="T3165" i="1"/>
  <c r="S3165" i="1"/>
  <c r="U3165" i="1" s="1"/>
  <c r="R3165" i="1"/>
  <c r="Q3165" i="1"/>
  <c r="T3164" i="1"/>
  <c r="S3164" i="1"/>
  <c r="U3164" i="1" s="1"/>
  <c r="R3164" i="1"/>
  <c r="Q3164" i="1"/>
  <c r="T3163" i="1"/>
  <c r="S3163" i="1"/>
  <c r="U3163" i="1" s="1"/>
  <c r="R3163" i="1"/>
  <c r="Q3163" i="1"/>
  <c r="T3162" i="1"/>
  <c r="S3162" i="1"/>
  <c r="U3162" i="1" s="1"/>
  <c r="R3162" i="1"/>
  <c r="Q3162" i="1"/>
  <c r="T3161" i="1"/>
  <c r="S3161" i="1"/>
  <c r="U3161" i="1" s="1"/>
  <c r="R3161" i="1"/>
  <c r="Q3161" i="1"/>
  <c r="T3160" i="1"/>
  <c r="S3160" i="1"/>
  <c r="U3160" i="1" s="1"/>
  <c r="R3160" i="1"/>
  <c r="Q3160" i="1"/>
  <c r="T3159" i="1"/>
  <c r="S3159" i="1"/>
  <c r="U3159" i="1" s="1"/>
  <c r="R3159" i="1"/>
  <c r="Q3159" i="1"/>
  <c r="T3158" i="1"/>
  <c r="S3158" i="1"/>
  <c r="U3158" i="1" s="1"/>
  <c r="R3158" i="1"/>
  <c r="Q3158" i="1"/>
  <c r="T3157" i="1"/>
  <c r="S3157" i="1"/>
  <c r="U3157" i="1" s="1"/>
  <c r="R3157" i="1"/>
  <c r="Q3157" i="1"/>
  <c r="T3156" i="1"/>
  <c r="S3156" i="1"/>
  <c r="U3156" i="1" s="1"/>
  <c r="R3156" i="1"/>
  <c r="Q3156" i="1"/>
  <c r="T3155" i="1"/>
  <c r="S3155" i="1"/>
  <c r="U3155" i="1" s="1"/>
  <c r="R3155" i="1"/>
  <c r="Q3155" i="1"/>
  <c r="U3154" i="1"/>
  <c r="T3154" i="1"/>
  <c r="S3154" i="1"/>
  <c r="R3154" i="1"/>
  <c r="Q3154" i="1"/>
  <c r="T3153" i="1"/>
  <c r="S3153" i="1"/>
  <c r="U3153" i="1" s="1"/>
  <c r="R3153" i="1"/>
  <c r="Q3153" i="1"/>
  <c r="U3152" i="1"/>
  <c r="T3152" i="1"/>
  <c r="S3152" i="1"/>
  <c r="R3152" i="1"/>
  <c r="Q3152" i="1"/>
  <c r="T3151" i="1"/>
  <c r="S3151" i="1"/>
  <c r="U3151" i="1" s="1"/>
  <c r="R3151" i="1"/>
  <c r="Q3151" i="1"/>
  <c r="T3150" i="1"/>
  <c r="S3150" i="1"/>
  <c r="U3150" i="1" s="1"/>
  <c r="R3150" i="1"/>
  <c r="Q3150" i="1"/>
  <c r="T3149" i="1"/>
  <c r="S3149" i="1"/>
  <c r="U3149" i="1" s="1"/>
  <c r="R3149" i="1"/>
  <c r="Q3149" i="1"/>
  <c r="T3148" i="1"/>
  <c r="S3148" i="1"/>
  <c r="U3148" i="1" s="1"/>
  <c r="R3148" i="1"/>
  <c r="Q3148" i="1"/>
  <c r="U3147" i="1"/>
  <c r="T3147" i="1"/>
  <c r="S3147" i="1"/>
  <c r="R3147" i="1"/>
  <c r="Q3147" i="1"/>
  <c r="U3146" i="1"/>
  <c r="T3146" i="1"/>
  <c r="S3146" i="1"/>
  <c r="R3146" i="1"/>
  <c r="Q3146" i="1"/>
  <c r="T3145" i="1"/>
  <c r="S3145" i="1"/>
  <c r="U3145" i="1" s="1"/>
  <c r="R3145" i="1"/>
  <c r="Q3145" i="1"/>
  <c r="T3144" i="1"/>
  <c r="S3144" i="1"/>
  <c r="U3144" i="1" s="1"/>
  <c r="R3144" i="1"/>
  <c r="Q3144" i="1"/>
  <c r="T3143" i="1"/>
  <c r="S3143" i="1"/>
  <c r="U3143" i="1" s="1"/>
  <c r="R3143" i="1"/>
  <c r="Q3143" i="1"/>
  <c r="T3142" i="1"/>
  <c r="S3142" i="1"/>
  <c r="U3142" i="1" s="1"/>
  <c r="R3142" i="1"/>
  <c r="Q3142" i="1"/>
  <c r="T3141" i="1"/>
  <c r="S3141" i="1"/>
  <c r="U3141" i="1" s="1"/>
  <c r="R3141" i="1"/>
  <c r="Q3141" i="1"/>
  <c r="T3140" i="1"/>
  <c r="S3140" i="1"/>
  <c r="U3140" i="1" s="1"/>
  <c r="R3140" i="1"/>
  <c r="Q3140" i="1"/>
  <c r="T3139" i="1"/>
  <c r="S3139" i="1"/>
  <c r="U3139" i="1" s="1"/>
  <c r="R3139" i="1"/>
  <c r="Q3139" i="1"/>
  <c r="T3138" i="1"/>
  <c r="S3138" i="1"/>
  <c r="U3138" i="1" s="1"/>
  <c r="R3138" i="1"/>
  <c r="Q3138" i="1"/>
  <c r="T3137" i="1"/>
  <c r="S3137" i="1"/>
  <c r="U3137" i="1" s="1"/>
  <c r="R3137" i="1"/>
  <c r="Q3137" i="1"/>
  <c r="T3136" i="1"/>
  <c r="S3136" i="1"/>
  <c r="U3136" i="1" s="1"/>
  <c r="R3136" i="1"/>
  <c r="Q3136" i="1"/>
  <c r="T3135" i="1"/>
  <c r="S3135" i="1"/>
  <c r="U3135" i="1" s="1"/>
  <c r="R3135" i="1"/>
  <c r="Q3135" i="1"/>
  <c r="T3134" i="1"/>
  <c r="S3134" i="1"/>
  <c r="U3134" i="1" s="1"/>
  <c r="R3134" i="1"/>
  <c r="Q3134" i="1"/>
  <c r="T3133" i="1"/>
  <c r="S3133" i="1"/>
  <c r="U3133" i="1" s="1"/>
  <c r="R3133" i="1"/>
  <c r="Q3133" i="1"/>
  <c r="T3132" i="1"/>
  <c r="S3132" i="1"/>
  <c r="U3132" i="1" s="1"/>
  <c r="R3132" i="1"/>
  <c r="Q3132" i="1"/>
  <c r="T3131" i="1"/>
  <c r="S3131" i="1"/>
  <c r="U3131" i="1" s="1"/>
  <c r="R3131" i="1"/>
  <c r="Q3131" i="1"/>
  <c r="T3130" i="1"/>
  <c r="S3130" i="1"/>
  <c r="U3130" i="1" s="1"/>
  <c r="R3130" i="1"/>
  <c r="Q3130" i="1"/>
  <c r="T3129" i="1"/>
  <c r="S3129" i="1"/>
  <c r="U3129" i="1" s="1"/>
  <c r="R3129" i="1"/>
  <c r="Q3129" i="1"/>
  <c r="T3128" i="1"/>
  <c r="S3128" i="1"/>
  <c r="U3128" i="1" s="1"/>
  <c r="R3128" i="1"/>
  <c r="Q3128" i="1"/>
  <c r="T3127" i="1"/>
  <c r="S3127" i="1"/>
  <c r="U3127" i="1" s="1"/>
  <c r="R3127" i="1"/>
  <c r="Q3127" i="1"/>
  <c r="T3126" i="1"/>
  <c r="S3126" i="1"/>
  <c r="U3126" i="1" s="1"/>
  <c r="R3126" i="1"/>
  <c r="Q3126" i="1"/>
  <c r="T3125" i="1"/>
  <c r="S3125" i="1"/>
  <c r="U3125" i="1" s="1"/>
  <c r="R3125" i="1"/>
  <c r="Q3125" i="1"/>
  <c r="T3124" i="1"/>
  <c r="S3124" i="1"/>
  <c r="U3124" i="1" s="1"/>
  <c r="R3124" i="1"/>
  <c r="Q3124" i="1"/>
  <c r="T3123" i="1"/>
  <c r="S3123" i="1"/>
  <c r="U3123" i="1" s="1"/>
  <c r="R3123" i="1"/>
  <c r="Q3123" i="1"/>
  <c r="T3122" i="1"/>
  <c r="S3122" i="1"/>
  <c r="U3122" i="1" s="1"/>
  <c r="R3122" i="1"/>
  <c r="Q3122" i="1"/>
  <c r="T3121" i="1"/>
  <c r="S3121" i="1"/>
  <c r="U3121" i="1" s="1"/>
  <c r="R3121" i="1"/>
  <c r="Q3121" i="1"/>
  <c r="U3120" i="1"/>
  <c r="T3120" i="1"/>
  <c r="S3120" i="1"/>
  <c r="R3120" i="1"/>
  <c r="Q3120" i="1"/>
  <c r="U3119" i="1"/>
  <c r="T3119" i="1"/>
  <c r="S3119" i="1"/>
  <c r="R3119" i="1"/>
  <c r="Q3119" i="1"/>
  <c r="U3118" i="1"/>
  <c r="T3118" i="1"/>
  <c r="S3118" i="1"/>
  <c r="R3118" i="1"/>
  <c r="Q3118" i="1"/>
  <c r="T3117" i="1"/>
  <c r="S3117" i="1"/>
  <c r="U3117" i="1" s="1"/>
  <c r="R3117" i="1"/>
  <c r="Q3117" i="1"/>
  <c r="T3116" i="1"/>
  <c r="S3116" i="1"/>
  <c r="U3116" i="1" s="1"/>
  <c r="R3116" i="1"/>
  <c r="Q3116" i="1"/>
  <c r="T3115" i="1"/>
  <c r="S3115" i="1"/>
  <c r="U3115" i="1" s="1"/>
  <c r="R3115" i="1"/>
  <c r="Q3115" i="1"/>
  <c r="T3114" i="1"/>
  <c r="S3114" i="1"/>
  <c r="U3114" i="1" s="1"/>
  <c r="R3114" i="1"/>
  <c r="Q3114" i="1"/>
  <c r="T3113" i="1"/>
  <c r="S3113" i="1"/>
  <c r="U3113" i="1" s="1"/>
  <c r="R3113" i="1"/>
  <c r="Q3113" i="1"/>
  <c r="T3112" i="1"/>
  <c r="S3112" i="1"/>
  <c r="U3112" i="1" s="1"/>
  <c r="R3112" i="1"/>
  <c r="Q3112" i="1"/>
  <c r="T3111" i="1"/>
  <c r="S3111" i="1"/>
  <c r="U3111" i="1" s="1"/>
  <c r="R3111" i="1"/>
  <c r="Q3111" i="1"/>
  <c r="T3110" i="1"/>
  <c r="S3110" i="1"/>
  <c r="U3110" i="1" s="1"/>
  <c r="R3110" i="1"/>
  <c r="Q3110" i="1"/>
  <c r="T3109" i="1"/>
  <c r="S3109" i="1"/>
  <c r="U3109" i="1" s="1"/>
  <c r="R3109" i="1"/>
  <c r="Q3109" i="1"/>
  <c r="T3108" i="1"/>
  <c r="S3108" i="1"/>
  <c r="U3108" i="1" s="1"/>
  <c r="R3108" i="1"/>
  <c r="Q3108" i="1"/>
  <c r="T3107" i="1"/>
  <c r="S3107" i="1"/>
  <c r="U3107" i="1" s="1"/>
  <c r="R3107" i="1"/>
  <c r="Q3107" i="1"/>
  <c r="T3106" i="1"/>
  <c r="S3106" i="1"/>
  <c r="U3106" i="1" s="1"/>
  <c r="R3106" i="1"/>
  <c r="Q3106" i="1"/>
  <c r="T3105" i="1"/>
  <c r="S3105" i="1"/>
  <c r="U3105" i="1" s="1"/>
  <c r="R3105" i="1"/>
  <c r="Q3105" i="1"/>
  <c r="T3104" i="1"/>
  <c r="S3104" i="1"/>
  <c r="U3104" i="1" s="1"/>
  <c r="R3104" i="1"/>
  <c r="Q3104" i="1"/>
  <c r="U3103" i="1"/>
  <c r="T3103" i="1"/>
  <c r="S3103" i="1"/>
  <c r="R3103" i="1"/>
  <c r="Q3103" i="1"/>
  <c r="T3102" i="1"/>
  <c r="S3102" i="1"/>
  <c r="U3102" i="1" s="1"/>
  <c r="R3102" i="1"/>
  <c r="Q3102" i="1"/>
  <c r="T3101" i="1"/>
  <c r="S3101" i="1"/>
  <c r="U3101" i="1" s="1"/>
  <c r="R3101" i="1"/>
  <c r="Q3101" i="1"/>
  <c r="T3100" i="1"/>
  <c r="S3100" i="1"/>
  <c r="U3100" i="1" s="1"/>
  <c r="R3100" i="1"/>
  <c r="Q3100" i="1"/>
  <c r="T3099" i="1"/>
  <c r="S3099" i="1"/>
  <c r="U3099" i="1" s="1"/>
  <c r="R3099" i="1"/>
  <c r="Q3099" i="1"/>
  <c r="U3098" i="1"/>
  <c r="T3098" i="1"/>
  <c r="S3098" i="1"/>
  <c r="R3098" i="1"/>
  <c r="Q3098" i="1"/>
  <c r="T3097" i="1"/>
  <c r="S3097" i="1"/>
  <c r="U3097" i="1" s="1"/>
  <c r="R3097" i="1"/>
  <c r="Q3097" i="1"/>
  <c r="T3096" i="1"/>
  <c r="S3096" i="1"/>
  <c r="U3096" i="1" s="1"/>
  <c r="R3096" i="1"/>
  <c r="Q3096" i="1"/>
  <c r="T3095" i="1"/>
  <c r="S3095" i="1"/>
  <c r="U3095" i="1" s="1"/>
  <c r="R3095" i="1"/>
  <c r="Q3095" i="1"/>
  <c r="T3094" i="1"/>
  <c r="S3094" i="1"/>
  <c r="U3094" i="1" s="1"/>
  <c r="R3094" i="1"/>
  <c r="Q3094" i="1"/>
  <c r="T3093" i="1"/>
  <c r="S3093" i="1"/>
  <c r="U3093" i="1" s="1"/>
  <c r="R3093" i="1"/>
  <c r="Q3093" i="1"/>
  <c r="T3092" i="1"/>
  <c r="S3092" i="1"/>
  <c r="U3092" i="1" s="1"/>
  <c r="R3092" i="1"/>
  <c r="Q3092" i="1"/>
  <c r="T3091" i="1"/>
  <c r="S3091" i="1"/>
  <c r="U3091" i="1" s="1"/>
  <c r="R3091" i="1"/>
  <c r="Q3091" i="1"/>
  <c r="U3090" i="1"/>
  <c r="T3090" i="1"/>
  <c r="S3090" i="1"/>
  <c r="R3090" i="1"/>
  <c r="Q3090" i="1"/>
  <c r="T3089" i="1"/>
  <c r="S3089" i="1"/>
  <c r="U3089" i="1" s="1"/>
  <c r="R3089" i="1"/>
  <c r="Q3089" i="1"/>
  <c r="U3088" i="1"/>
  <c r="T3088" i="1"/>
  <c r="S3088" i="1"/>
  <c r="R3088" i="1"/>
  <c r="Q3088" i="1"/>
  <c r="T3087" i="1"/>
  <c r="S3087" i="1"/>
  <c r="U3087" i="1" s="1"/>
  <c r="R3087" i="1"/>
  <c r="Q3087" i="1"/>
  <c r="T3086" i="1"/>
  <c r="S3086" i="1"/>
  <c r="U3086" i="1" s="1"/>
  <c r="R3086" i="1"/>
  <c r="Q3086" i="1"/>
  <c r="T3085" i="1"/>
  <c r="S3085" i="1"/>
  <c r="U3085" i="1" s="1"/>
  <c r="R3085" i="1"/>
  <c r="Q3085" i="1"/>
  <c r="T3084" i="1"/>
  <c r="S3084" i="1"/>
  <c r="U3084" i="1" s="1"/>
  <c r="R3084" i="1"/>
  <c r="Q3084" i="1"/>
  <c r="U3083" i="1"/>
  <c r="T3083" i="1"/>
  <c r="S3083" i="1"/>
  <c r="R3083" i="1"/>
  <c r="Q3083" i="1"/>
  <c r="T3082" i="1"/>
  <c r="S3082" i="1"/>
  <c r="U3082" i="1" s="1"/>
  <c r="R3082" i="1"/>
  <c r="Q3082" i="1"/>
  <c r="T3081" i="1"/>
  <c r="S3081" i="1"/>
  <c r="U3081" i="1" s="1"/>
  <c r="R3081" i="1"/>
  <c r="Q3081" i="1"/>
  <c r="T3080" i="1"/>
  <c r="S3080" i="1"/>
  <c r="U3080" i="1" s="1"/>
  <c r="R3080" i="1"/>
  <c r="Q3080" i="1"/>
  <c r="T3079" i="1"/>
  <c r="S3079" i="1"/>
  <c r="U3079" i="1" s="1"/>
  <c r="R3079" i="1"/>
  <c r="Q3079" i="1"/>
  <c r="T3078" i="1"/>
  <c r="S3078" i="1"/>
  <c r="U3078" i="1" s="1"/>
  <c r="R3078" i="1"/>
  <c r="Q3078" i="1"/>
  <c r="T3077" i="1"/>
  <c r="S3077" i="1"/>
  <c r="U3077" i="1" s="1"/>
  <c r="R3077" i="1"/>
  <c r="Q3077" i="1"/>
  <c r="T3076" i="1"/>
  <c r="S3076" i="1"/>
  <c r="U3076" i="1" s="1"/>
  <c r="R3076" i="1"/>
  <c r="Q3076" i="1"/>
  <c r="T3075" i="1"/>
  <c r="S3075" i="1"/>
  <c r="U3075" i="1" s="1"/>
  <c r="R3075" i="1"/>
  <c r="Q3075" i="1"/>
  <c r="T3074" i="1"/>
  <c r="S3074" i="1"/>
  <c r="U3074" i="1" s="1"/>
  <c r="R3074" i="1"/>
  <c r="Q3074" i="1"/>
  <c r="T3073" i="1"/>
  <c r="S3073" i="1"/>
  <c r="U3073" i="1" s="1"/>
  <c r="R3073" i="1"/>
  <c r="Q3073" i="1"/>
  <c r="T3072" i="1"/>
  <c r="S3072" i="1"/>
  <c r="U3072" i="1" s="1"/>
  <c r="R3072" i="1"/>
  <c r="Q3072" i="1"/>
  <c r="T3071" i="1"/>
  <c r="S3071" i="1"/>
  <c r="U3071" i="1" s="1"/>
  <c r="R3071" i="1"/>
  <c r="Q3071" i="1"/>
  <c r="U3070" i="1"/>
  <c r="T3070" i="1"/>
  <c r="S3070" i="1"/>
  <c r="R3070" i="1"/>
  <c r="Q3070" i="1"/>
  <c r="T3069" i="1"/>
  <c r="S3069" i="1"/>
  <c r="U3069" i="1" s="1"/>
  <c r="R3069" i="1"/>
  <c r="Q3069" i="1"/>
  <c r="T3068" i="1"/>
  <c r="S3068" i="1"/>
  <c r="U3068" i="1" s="1"/>
  <c r="R3068" i="1"/>
  <c r="Q3068" i="1"/>
  <c r="T3067" i="1"/>
  <c r="S3067" i="1"/>
  <c r="U3067" i="1" s="1"/>
  <c r="R3067" i="1"/>
  <c r="Q3067" i="1"/>
  <c r="T3066" i="1"/>
  <c r="S3066" i="1"/>
  <c r="U3066" i="1" s="1"/>
  <c r="R3066" i="1"/>
  <c r="Q3066" i="1"/>
  <c r="T3065" i="1"/>
  <c r="S3065" i="1"/>
  <c r="U3065" i="1" s="1"/>
  <c r="R3065" i="1"/>
  <c r="Q3065" i="1"/>
  <c r="T3064" i="1"/>
  <c r="S3064" i="1"/>
  <c r="U3064" i="1" s="1"/>
  <c r="R3064" i="1"/>
  <c r="Q3064" i="1"/>
  <c r="T3063" i="1"/>
  <c r="S3063" i="1"/>
  <c r="U3063" i="1" s="1"/>
  <c r="R3063" i="1"/>
  <c r="Q3063" i="1"/>
  <c r="T3062" i="1"/>
  <c r="S3062" i="1"/>
  <c r="U3062" i="1" s="1"/>
  <c r="R3062" i="1"/>
  <c r="Q3062" i="1"/>
  <c r="T3061" i="1"/>
  <c r="S3061" i="1"/>
  <c r="U3061" i="1" s="1"/>
  <c r="R3061" i="1"/>
  <c r="Q3061" i="1"/>
  <c r="T3060" i="1"/>
  <c r="S3060" i="1"/>
  <c r="U3060" i="1" s="1"/>
  <c r="R3060" i="1"/>
  <c r="Q3060" i="1"/>
  <c r="T3059" i="1"/>
  <c r="S3059" i="1"/>
  <c r="U3059" i="1" s="1"/>
  <c r="R3059" i="1"/>
  <c r="Q3059" i="1"/>
  <c r="U3058" i="1"/>
  <c r="T3058" i="1"/>
  <c r="S3058" i="1"/>
  <c r="R3058" i="1"/>
  <c r="Q3058" i="1"/>
  <c r="T3057" i="1"/>
  <c r="S3057" i="1"/>
  <c r="U3057" i="1" s="1"/>
  <c r="R3057" i="1"/>
  <c r="Q3057" i="1"/>
  <c r="T3056" i="1"/>
  <c r="S3056" i="1"/>
  <c r="U3056" i="1" s="1"/>
  <c r="R3056" i="1"/>
  <c r="Q3056" i="1"/>
  <c r="T3055" i="1"/>
  <c r="S3055" i="1"/>
  <c r="U3055" i="1" s="1"/>
  <c r="R3055" i="1"/>
  <c r="Q3055" i="1"/>
  <c r="U3054" i="1"/>
  <c r="T3054" i="1"/>
  <c r="S3054" i="1"/>
  <c r="R3054" i="1"/>
  <c r="Q3054" i="1"/>
  <c r="T3053" i="1"/>
  <c r="S3053" i="1"/>
  <c r="U3053" i="1" s="1"/>
  <c r="R3053" i="1"/>
  <c r="Q3053" i="1"/>
  <c r="T3052" i="1"/>
  <c r="S3052" i="1"/>
  <c r="U3052" i="1" s="1"/>
  <c r="R3052" i="1"/>
  <c r="Q3052" i="1"/>
  <c r="T3051" i="1"/>
  <c r="S3051" i="1"/>
  <c r="U3051" i="1" s="1"/>
  <c r="R3051" i="1"/>
  <c r="Q3051" i="1"/>
  <c r="T3050" i="1"/>
  <c r="S3050" i="1"/>
  <c r="U3050" i="1" s="1"/>
  <c r="R3050" i="1"/>
  <c r="Q3050" i="1"/>
  <c r="T3049" i="1"/>
  <c r="S3049" i="1"/>
  <c r="U3049" i="1" s="1"/>
  <c r="R3049" i="1"/>
  <c r="Q3049" i="1"/>
  <c r="T3048" i="1"/>
  <c r="S3048" i="1"/>
  <c r="U3048" i="1" s="1"/>
  <c r="R3048" i="1"/>
  <c r="Q3048" i="1"/>
  <c r="T3047" i="1"/>
  <c r="S3047" i="1"/>
  <c r="U3047" i="1" s="1"/>
  <c r="R3047" i="1"/>
  <c r="Q3047" i="1"/>
  <c r="T3046" i="1"/>
  <c r="S3046" i="1"/>
  <c r="U3046" i="1" s="1"/>
  <c r="R3046" i="1"/>
  <c r="Q3046" i="1"/>
  <c r="T3045" i="1"/>
  <c r="S3045" i="1"/>
  <c r="U3045" i="1" s="1"/>
  <c r="R3045" i="1"/>
  <c r="Q3045" i="1"/>
  <c r="T3044" i="1"/>
  <c r="S3044" i="1"/>
  <c r="U3044" i="1" s="1"/>
  <c r="R3044" i="1"/>
  <c r="Q3044" i="1"/>
  <c r="T3043" i="1"/>
  <c r="S3043" i="1"/>
  <c r="U3043" i="1" s="1"/>
  <c r="R3043" i="1"/>
  <c r="Q3043" i="1"/>
  <c r="U3042" i="1"/>
  <c r="T3042" i="1"/>
  <c r="S3042" i="1"/>
  <c r="R3042" i="1"/>
  <c r="Q3042" i="1"/>
  <c r="T3041" i="1"/>
  <c r="S3041" i="1"/>
  <c r="U3041" i="1" s="1"/>
  <c r="R3041" i="1"/>
  <c r="Q3041" i="1"/>
  <c r="T3040" i="1"/>
  <c r="S3040" i="1"/>
  <c r="U3040" i="1" s="1"/>
  <c r="R3040" i="1"/>
  <c r="Q3040" i="1"/>
  <c r="T3039" i="1"/>
  <c r="S3039" i="1"/>
  <c r="U3039" i="1" s="1"/>
  <c r="R3039" i="1"/>
  <c r="Q3039" i="1"/>
  <c r="T3038" i="1"/>
  <c r="S3038" i="1"/>
  <c r="U3038" i="1" s="1"/>
  <c r="R3038" i="1"/>
  <c r="Q3038" i="1"/>
  <c r="T3037" i="1"/>
  <c r="S3037" i="1"/>
  <c r="U3037" i="1" s="1"/>
  <c r="R3037" i="1"/>
  <c r="Q3037" i="1"/>
  <c r="T3036" i="1"/>
  <c r="S3036" i="1"/>
  <c r="U3036" i="1" s="1"/>
  <c r="R3036" i="1"/>
  <c r="Q3036" i="1"/>
  <c r="T3035" i="1"/>
  <c r="S3035" i="1"/>
  <c r="U3035" i="1" s="1"/>
  <c r="R3035" i="1"/>
  <c r="Q3035" i="1"/>
  <c r="T3034" i="1"/>
  <c r="S3034" i="1"/>
  <c r="U3034" i="1" s="1"/>
  <c r="R3034" i="1"/>
  <c r="Q3034" i="1"/>
  <c r="T3033" i="1"/>
  <c r="S3033" i="1"/>
  <c r="U3033" i="1" s="1"/>
  <c r="R3033" i="1"/>
  <c r="Q3033" i="1"/>
  <c r="T3032" i="1"/>
  <c r="S3032" i="1"/>
  <c r="U3032" i="1" s="1"/>
  <c r="R3032" i="1"/>
  <c r="Q3032" i="1"/>
  <c r="T3031" i="1"/>
  <c r="S3031" i="1"/>
  <c r="U3031" i="1" s="1"/>
  <c r="R3031" i="1"/>
  <c r="Q3031" i="1"/>
  <c r="T3030" i="1"/>
  <c r="S3030" i="1"/>
  <c r="U3030" i="1" s="1"/>
  <c r="R3030" i="1"/>
  <c r="Q3030" i="1"/>
  <c r="T3029" i="1"/>
  <c r="S3029" i="1"/>
  <c r="U3029" i="1" s="1"/>
  <c r="R3029" i="1"/>
  <c r="Q3029" i="1"/>
  <c r="T3028" i="1"/>
  <c r="S3028" i="1"/>
  <c r="U3028" i="1" s="1"/>
  <c r="R3028" i="1"/>
  <c r="Q3028" i="1"/>
  <c r="T3027" i="1"/>
  <c r="S3027" i="1"/>
  <c r="U3027" i="1" s="1"/>
  <c r="R3027" i="1"/>
  <c r="Q3027" i="1"/>
  <c r="T3026" i="1"/>
  <c r="S3026" i="1"/>
  <c r="U3026" i="1" s="1"/>
  <c r="R3026" i="1"/>
  <c r="Q3026" i="1"/>
  <c r="T3025" i="1"/>
  <c r="S3025" i="1"/>
  <c r="U3025" i="1" s="1"/>
  <c r="R3025" i="1"/>
  <c r="Q3025" i="1"/>
  <c r="U3024" i="1"/>
  <c r="T3024" i="1"/>
  <c r="S3024" i="1"/>
  <c r="R3024" i="1"/>
  <c r="Q3024" i="1"/>
  <c r="U3023" i="1"/>
  <c r="T3023" i="1"/>
  <c r="S3023" i="1"/>
  <c r="R3023" i="1"/>
  <c r="Q3023" i="1"/>
  <c r="U3022" i="1"/>
  <c r="T3022" i="1"/>
  <c r="S3022" i="1"/>
  <c r="R3022" i="1"/>
  <c r="Q3022" i="1"/>
  <c r="T3021" i="1"/>
  <c r="S3021" i="1"/>
  <c r="U3021" i="1" s="1"/>
  <c r="R3021" i="1"/>
  <c r="Q3021" i="1"/>
  <c r="T3020" i="1"/>
  <c r="S3020" i="1"/>
  <c r="U3020" i="1" s="1"/>
  <c r="R3020" i="1"/>
  <c r="Q3020" i="1"/>
  <c r="T3019" i="1"/>
  <c r="S3019" i="1"/>
  <c r="U3019" i="1" s="1"/>
  <c r="R3019" i="1"/>
  <c r="Q3019" i="1"/>
  <c r="U3018" i="1"/>
  <c r="T3018" i="1"/>
  <c r="S3018" i="1"/>
  <c r="R3018" i="1"/>
  <c r="Q3018" i="1"/>
  <c r="T3017" i="1"/>
  <c r="S3017" i="1"/>
  <c r="U3017" i="1" s="1"/>
  <c r="R3017" i="1"/>
  <c r="Q3017" i="1"/>
  <c r="T3016" i="1"/>
  <c r="S3016" i="1"/>
  <c r="U3016" i="1" s="1"/>
  <c r="R3016" i="1"/>
  <c r="Q3016" i="1"/>
  <c r="T3015" i="1"/>
  <c r="S3015" i="1"/>
  <c r="U3015" i="1" s="1"/>
  <c r="R3015" i="1"/>
  <c r="Q3015" i="1"/>
  <c r="T3014" i="1"/>
  <c r="S3014" i="1"/>
  <c r="U3014" i="1" s="1"/>
  <c r="R3014" i="1"/>
  <c r="Q3014" i="1"/>
  <c r="T3013" i="1"/>
  <c r="S3013" i="1"/>
  <c r="U3013" i="1" s="1"/>
  <c r="R3013" i="1"/>
  <c r="Q3013" i="1"/>
  <c r="T3012" i="1"/>
  <c r="S3012" i="1"/>
  <c r="U3012" i="1" s="1"/>
  <c r="R3012" i="1"/>
  <c r="Q3012" i="1"/>
  <c r="T3011" i="1"/>
  <c r="S3011" i="1"/>
  <c r="U3011" i="1" s="1"/>
  <c r="R3011" i="1"/>
  <c r="Q3011" i="1"/>
  <c r="U3010" i="1"/>
  <c r="T3010" i="1"/>
  <c r="S3010" i="1"/>
  <c r="R3010" i="1"/>
  <c r="Q3010" i="1"/>
  <c r="T3009" i="1"/>
  <c r="S3009" i="1"/>
  <c r="U3009" i="1" s="1"/>
  <c r="R3009" i="1"/>
  <c r="Q3009" i="1"/>
  <c r="T3008" i="1"/>
  <c r="S3008" i="1"/>
  <c r="U3008" i="1" s="1"/>
  <c r="R3008" i="1"/>
  <c r="Q3008" i="1"/>
  <c r="T3007" i="1"/>
  <c r="S3007" i="1"/>
  <c r="U3007" i="1" s="1"/>
  <c r="R3007" i="1"/>
  <c r="Q3007" i="1"/>
  <c r="T3006" i="1"/>
  <c r="S3006" i="1"/>
  <c r="U3006" i="1" s="1"/>
  <c r="R3006" i="1"/>
  <c r="Q3006" i="1"/>
  <c r="T3005" i="1"/>
  <c r="S3005" i="1"/>
  <c r="U3005" i="1" s="1"/>
  <c r="R3005" i="1"/>
  <c r="Q3005" i="1"/>
  <c r="T3004" i="1"/>
  <c r="S3004" i="1"/>
  <c r="U3004" i="1" s="1"/>
  <c r="R3004" i="1"/>
  <c r="Q3004" i="1"/>
  <c r="U3003" i="1"/>
  <c r="T3003" i="1"/>
  <c r="S3003" i="1"/>
  <c r="R3003" i="1"/>
  <c r="Q3003" i="1"/>
  <c r="T3002" i="1"/>
  <c r="S3002" i="1"/>
  <c r="U3002" i="1" s="1"/>
  <c r="R3002" i="1"/>
  <c r="Q3002" i="1"/>
  <c r="T3001" i="1"/>
  <c r="S3001" i="1"/>
  <c r="U3001" i="1" s="1"/>
  <c r="R3001" i="1"/>
  <c r="Q3001" i="1"/>
  <c r="T3000" i="1"/>
  <c r="S3000" i="1"/>
  <c r="U3000" i="1" s="1"/>
  <c r="R3000" i="1"/>
  <c r="Q3000" i="1"/>
  <c r="T2999" i="1"/>
  <c r="S2999" i="1"/>
  <c r="U2999" i="1" s="1"/>
  <c r="R2999" i="1"/>
  <c r="Q2999" i="1"/>
  <c r="T2998" i="1"/>
  <c r="S2998" i="1"/>
  <c r="U2998" i="1" s="1"/>
  <c r="R2998" i="1"/>
  <c r="Q2998" i="1"/>
  <c r="T2997" i="1"/>
  <c r="S2997" i="1"/>
  <c r="U2997" i="1" s="1"/>
  <c r="R2997" i="1"/>
  <c r="Q2997" i="1"/>
  <c r="T2996" i="1"/>
  <c r="S2996" i="1"/>
  <c r="U2996" i="1" s="1"/>
  <c r="R2996" i="1"/>
  <c r="Q2996" i="1"/>
  <c r="T2995" i="1"/>
  <c r="S2995" i="1"/>
  <c r="U2995" i="1" s="1"/>
  <c r="R2995" i="1"/>
  <c r="Q2995" i="1"/>
  <c r="U2994" i="1"/>
  <c r="T2994" i="1"/>
  <c r="S2994" i="1"/>
  <c r="R2994" i="1"/>
  <c r="Q2994" i="1"/>
  <c r="T2993" i="1"/>
  <c r="S2993" i="1"/>
  <c r="U2993" i="1" s="1"/>
  <c r="R2993" i="1"/>
  <c r="Q2993" i="1"/>
  <c r="T2992" i="1"/>
  <c r="S2992" i="1"/>
  <c r="U2992" i="1" s="1"/>
  <c r="R2992" i="1"/>
  <c r="Q2992" i="1"/>
  <c r="T2991" i="1"/>
  <c r="S2991" i="1"/>
  <c r="U2991" i="1" s="1"/>
  <c r="R2991" i="1"/>
  <c r="Q2991" i="1"/>
  <c r="T2990" i="1"/>
  <c r="S2990" i="1"/>
  <c r="U2990" i="1" s="1"/>
  <c r="R2990" i="1"/>
  <c r="Q2990" i="1"/>
  <c r="T2989" i="1"/>
  <c r="S2989" i="1"/>
  <c r="U2989" i="1" s="1"/>
  <c r="R2989" i="1"/>
  <c r="Q2989" i="1"/>
  <c r="T2988" i="1"/>
  <c r="S2988" i="1"/>
  <c r="U2988" i="1" s="1"/>
  <c r="R2988" i="1"/>
  <c r="Q2988" i="1"/>
  <c r="T2987" i="1"/>
  <c r="S2987" i="1"/>
  <c r="U2987" i="1" s="1"/>
  <c r="R2987" i="1"/>
  <c r="Q2987" i="1"/>
  <c r="T2986" i="1"/>
  <c r="S2986" i="1"/>
  <c r="U2986" i="1" s="1"/>
  <c r="R2986" i="1"/>
  <c r="Q2986" i="1"/>
  <c r="T2985" i="1"/>
  <c r="S2985" i="1"/>
  <c r="U2985" i="1" s="1"/>
  <c r="R2985" i="1"/>
  <c r="Q2985" i="1"/>
  <c r="T2984" i="1"/>
  <c r="S2984" i="1"/>
  <c r="U2984" i="1" s="1"/>
  <c r="R2984" i="1"/>
  <c r="Q2984" i="1"/>
  <c r="T2983" i="1"/>
  <c r="S2983" i="1"/>
  <c r="U2983" i="1" s="1"/>
  <c r="R2983" i="1"/>
  <c r="Q2983" i="1"/>
  <c r="T2982" i="1"/>
  <c r="S2982" i="1"/>
  <c r="U2982" i="1" s="1"/>
  <c r="R2982" i="1"/>
  <c r="Q2982" i="1"/>
  <c r="T2981" i="1"/>
  <c r="S2981" i="1"/>
  <c r="U2981" i="1" s="1"/>
  <c r="R2981" i="1"/>
  <c r="Q2981" i="1"/>
  <c r="T2980" i="1"/>
  <c r="S2980" i="1"/>
  <c r="U2980" i="1" s="1"/>
  <c r="R2980" i="1"/>
  <c r="Q2980" i="1"/>
  <c r="T2979" i="1"/>
  <c r="S2979" i="1"/>
  <c r="U2979" i="1" s="1"/>
  <c r="R2979" i="1"/>
  <c r="Q2979" i="1"/>
  <c r="U2978" i="1"/>
  <c r="T2978" i="1"/>
  <c r="S2978" i="1"/>
  <c r="R2978" i="1"/>
  <c r="Q2978" i="1"/>
  <c r="T2977" i="1"/>
  <c r="S2977" i="1"/>
  <c r="U2977" i="1" s="1"/>
  <c r="R2977" i="1"/>
  <c r="Q2977" i="1"/>
  <c r="T2976" i="1"/>
  <c r="S2976" i="1"/>
  <c r="U2976" i="1" s="1"/>
  <c r="R2976" i="1"/>
  <c r="Q2976" i="1"/>
  <c r="T2975" i="1"/>
  <c r="S2975" i="1"/>
  <c r="U2975" i="1" s="1"/>
  <c r="R2975" i="1"/>
  <c r="Q2975" i="1"/>
  <c r="U2974" i="1"/>
  <c r="T2974" i="1"/>
  <c r="S2974" i="1"/>
  <c r="R2974" i="1"/>
  <c r="Q2974" i="1"/>
  <c r="T2973" i="1"/>
  <c r="S2973" i="1"/>
  <c r="U2973" i="1" s="1"/>
  <c r="R2973" i="1"/>
  <c r="Q2973" i="1"/>
  <c r="T2972" i="1"/>
  <c r="S2972" i="1"/>
  <c r="U2972" i="1" s="1"/>
  <c r="R2972" i="1"/>
  <c r="Q2972" i="1"/>
  <c r="T2971" i="1"/>
  <c r="S2971" i="1"/>
  <c r="U2971" i="1" s="1"/>
  <c r="R2971" i="1"/>
  <c r="Q2971" i="1"/>
  <c r="T2970" i="1"/>
  <c r="S2970" i="1"/>
  <c r="U2970" i="1" s="1"/>
  <c r="R2970" i="1"/>
  <c r="Q2970" i="1"/>
  <c r="T2969" i="1"/>
  <c r="S2969" i="1"/>
  <c r="U2969" i="1" s="1"/>
  <c r="R2969" i="1"/>
  <c r="Q2969" i="1"/>
  <c r="T2968" i="1"/>
  <c r="S2968" i="1"/>
  <c r="U2968" i="1" s="1"/>
  <c r="R2968" i="1"/>
  <c r="Q2968" i="1"/>
  <c r="T2967" i="1"/>
  <c r="S2967" i="1"/>
  <c r="U2967" i="1" s="1"/>
  <c r="R2967" i="1"/>
  <c r="Q2967" i="1"/>
  <c r="T2966" i="1"/>
  <c r="S2966" i="1"/>
  <c r="U2966" i="1" s="1"/>
  <c r="R2966" i="1"/>
  <c r="Q2966" i="1"/>
  <c r="T2965" i="1"/>
  <c r="S2965" i="1"/>
  <c r="U2965" i="1" s="1"/>
  <c r="R2965" i="1"/>
  <c r="Q2965" i="1"/>
  <c r="T2964" i="1"/>
  <c r="S2964" i="1"/>
  <c r="U2964" i="1" s="1"/>
  <c r="R2964" i="1"/>
  <c r="Q2964" i="1"/>
  <c r="T2963" i="1"/>
  <c r="S2963" i="1"/>
  <c r="U2963" i="1" s="1"/>
  <c r="R2963" i="1"/>
  <c r="Q2963" i="1"/>
  <c r="T2962" i="1"/>
  <c r="S2962" i="1"/>
  <c r="U2962" i="1" s="1"/>
  <c r="R2962" i="1"/>
  <c r="Q2962" i="1"/>
  <c r="T2961" i="1"/>
  <c r="S2961" i="1"/>
  <c r="U2961" i="1" s="1"/>
  <c r="R2961" i="1"/>
  <c r="Q2961" i="1"/>
  <c r="T2960" i="1"/>
  <c r="S2960" i="1"/>
  <c r="U2960" i="1" s="1"/>
  <c r="R2960" i="1"/>
  <c r="Q2960" i="1"/>
  <c r="U2959" i="1"/>
  <c r="T2959" i="1"/>
  <c r="S2959" i="1"/>
  <c r="R2959" i="1"/>
  <c r="Q2959" i="1"/>
  <c r="T2958" i="1"/>
  <c r="S2958" i="1"/>
  <c r="U2958" i="1" s="1"/>
  <c r="R2958" i="1"/>
  <c r="Q2958" i="1"/>
  <c r="T2957" i="1"/>
  <c r="S2957" i="1"/>
  <c r="U2957" i="1" s="1"/>
  <c r="R2957" i="1"/>
  <c r="Q2957" i="1"/>
  <c r="T2956" i="1"/>
  <c r="S2956" i="1"/>
  <c r="U2956" i="1" s="1"/>
  <c r="R2956" i="1"/>
  <c r="Q2956" i="1"/>
  <c r="T2955" i="1"/>
  <c r="S2955" i="1"/>
  <c r="U2955" i="1" s="1"/>
  <c r="R2955" i="1"/>
  <c r="Q2955" i="1"/>
  <c r="T2954" i="1"/>
  <c r="S2954" i="1"/>
  <c r="U2954" i="1" s="1"/>
  <c r="R2954" i="1"/>
  <c r="Q2954" i="1"/>
  <c r="T2953" i="1"/>
  <c r="S2953" i="1"/>
  <c r="U2953" i="1" s="1"/>
  <c r="R2953" i="1"/>
  <c r="Q2953" i="1"/>
  <c r="T2952" i="1"/>
  <c r="S2952" i="1"/>
  <c r="U2952" i="1" s="1"/>
  <c r="R2952" i="1"/>
  <c r="Q2952" i="1"/>
  <c r="T2951" i="1"/>
  <c r="S2951" i="1"/>
  <c r="U2951" i="1" s="1"/>
  <c r="R2951" i="1"/>
  <c r="Q2951" i="1"/>
  <c r="T2950" i="1"/>
  <c r="S2950" i="1"/>
  <c r="U2950" i="1" s="1"/>
  <c r="R2950" i="1"/>
  <c r="Q2950" i="1"/>
  <c r="T2949" i="1"/>
  <c r="S2949" i="1"/>
  <c r="U2949" i="1" s="1"/>
  <c r="R2949" i="1"/>
  <c r="Q2949" i="1"/>
  <c r="T2948" i="1"/>
  <c r="S2948" i="1"/>
  <c r="U2948" i="1" s="1"/>
  <c r="R2948" i="1"/>
  <c r="Q2948" i="1"/>
  <c r="T2947" i="1"/>
  <c r="S2947" i="1"/>
  <c r="U2947" i="1" s="1"/>
  <c r="R2947" i="1"/>
  <c r="Q2947" i="1"/>
  <c r="U2946" i="1"/>
  <c r="T2946" i="1"/>
  <c r="S2946" i="1"/>
  <c r="R2946" i="1"/>
  <c r="Q2946" i="1"/>
  <c r="T2945" i="1"/>
  <c r="S2945" i="1"/>
  <c r="U2945" i="1" s="1"/>
  <c r="R2945" i="1"/>
  <c r="Q2945" i="1"/>
  <c r="U2944" i="1"/>
  <c r="T2944" i="1"/>
  <c r="S2944" i="1"/>
  <c r="R2944" i="1"/>
  <c r="Q2944" i="1"/>
  <c r="T2943" i="1"/>
  <c r="S2943" i="1"/>
  <c r="U2943" i="1" s="1"/>
  <c r="R2943" i="1"/>
  <c r="Q2943" i="1"/>
  <c r="U2942" i="1"/>
  <c r="T2942" i="1"/>
  <c r="S2942" i="1"/>
  <c r="R2942" i="1"/>
  <c r="Q2942" i="1"/>
  <c r="T2941" i="1"/>
  <c r="S2941" i="1"/>
  <c r="U2941" i="1" s="1"/>
  <c r="R2941" i="1"/>
  <c r="Q2941" i="1"/>
  <c r="T2940" i="1"/>
  <c r="S2940" i="1"/>
  <c r="U2940" i="1" s="1"/>
  <c r="R2940" i="1"/>
  <c r="Q2940" i="1"/>
  <c r="T2939" i="1"/>
  <c r="S2939" i="1"/>
  <c r="U2939" i="1" s="1"/>
  <c r="R2939" i="1"/>
  <c r="Q2939" i="1"/>
  <c r="T2938" i="1"/>
  <c r="S2938" i="1"/>
  <c r="U2938" i="1" s="1"/>
  <c r="R2938" i="1"/>
  <c r="Q2938" i="1"/>
  <c r="T2937" i="1"/>
  <c r="S2937" i="1"/>
  <c r="U2937" i="1" s="1"/>
  <c r="R2937" i="1"/>
  <c r="Q2937" i="1"/>
  <c r="T2936" i="1"/>
  <c r="S2936" i="1"/>
  <c r="U2936" i="1" s="1"/>
  <c r="R2936" i="1"/>
  <c r="Q2936" i="1"/>
  <c r="T2935" i="1"/>
  <c r="S2935" i="1"/>
  <c r="U2935" i="1" s="1"/>
  <c r="R2935" i="1"/>
  <c r="Q2935" i="1"/>
  <c r="T2934" i="1"/>
  <c r="S2934" i="1"/>
  <c r="U2934" i="1" s="1"/>
  <c r="R2934" i="1"/>
  <c r="Q2934" i="1"/>
  <c r="T2933" i="1"/>
  <c r="S2933" i="1"/>
  <c r="U2933" i="1" s="1"/>
  <c r="R2933" i="1"/>
  <c r="Q2933" i="1"/>
  <c r="T2932" i="1"/>
  <c r="S2932" i="1"/>
  <c r="U2932" i="1" s="1"/>
  <c r="R2932" i="1"/>
  <c r="Q2932" i="1"/>
  <c r="T2931" i="1"/>
  <c r="S2931" i="1"/>
  <c r="U2931" i="1" s="1"/>
  <c r="R2931" i="1"/>
  <c r="Q2931" i="1"/>
  <c r="T2930" i="1"/>
  <c r="S2930" i="1"/>
  <c r="U2930" i="1" s="1"/>
  <c r="R2930" i="1"/>
  <c r="Q2930" i="1"/>
  <c r="T2929" i="1"/>
  <c r="S2929" i="1"/>
  <c r="U2929" i="1" s="1"/>
  <c r="R2929" i="1"/>
  <c r="Q2929" i="1"/>
  <c r="T2928" i="1"/>
  <c r="S2928" i="1"/>
  <c r="U2928" i="1" s="1"/>
  <c r="R2928" i="1"/>
  <c r="Q2928" i="1"/>
  <c r="T2927" i="1"/>
  <c r="S2927" i="1"/>
  <c r="U2927" i="1" s="1"/>
  <c r="R2927" i="1"/>
  <c r="Q2927" i="1"/>
  <c r="U2926" i="1"/>
  <c r="T2926" i="1"/>
  <c r="S2926" i="1"/>
  <c r="R2926" i="1"/>
  <c r="Q2926" i="1"/>
  <c r="U2925" i="1"/>
  <c r="T2925" i="1"/>
  <c r="S2925" i="1"/>
  <c r="R2925" i="1"/>
  <c r="Q2925" i="1"/>
  <c r="T2924" i="1"/>
  <c r="S2924" i="1"/>
  <c r="U2924" i="1" s="1"/>
  <c r="R2924" i="1"/>
  <c r="Q2924" i="1"/>
  <c r="T2923" i="1"/>
  <c r="S2923" i="1"/>
  <c r="U2923" i="1" s="1"/>
  <c r="R2923" i="1"/>
  <c r="Q2923" i="1"/>
  <c r="T2922" i="1"/>
  <c r="S2922" i="1"/>
  <c r="U2922" i="1" s="1"/>
  <c r="R2922" i="1"/>
  <c r="Q2922" i="1"/>
  <c r="T2921" i="1"/>
  <c r="S2921" i="1"/>
  <c r="U2921" i="1" s="1"/>
  <c r="R2921" i="1"/>
  <c r="Q2921" i="1"/>
  <c r="T2920" i="1"/>
  <c r="S2920" i="1"/>
  <c r="U2920" i="1" s="1"/>
  <c r="R2920" i="1"/>
  <c r="Q2920" i="1"/>
  <c r="T2919" i="1"/>
  <c r="S2919" i="1"/>
  <c r="U2919" i="1" s="1"/>
  <c r="R2919" i="1"/>
  <c r="Q2919" i="1"/>
  <c r="T2918" i="1"/>
  <c r="S2918" i="1"/>
  <c r="U2918" i="1" s="1"/>
  <c r="R2918" i="1"/>
  <c r="Q2918" i="1"/>
  <c r="T2917" i="1"/>
  <c r="S2917" i="1"/>
  <c r="U2917" i="1" s="1"/>
  <c r="R2917" i="1"/>
  <c r="Q2917" i="1"/>
  <c r="T2916" i="1"/>
  <c r="S2916" i="1"/>
  <c r="U2916" i="1" s="1"/>
  <c r="R2916" i="1"/>
  <c r="Q2916" i="1"/>
  <c r="T2915" i="1"/>
  <c r="S2915" i="1"/>
  <c r="U2915" i="1" s="1"/>
  <c r="R2915" i="1"/>
  <c r="Q2915" i="1"/>
  <c r="U2914" i="1"/>
  <c r="T2914" i="1"/>
  <c r="S2914" i="1"/>
  <c r="R2914" i="1"/>
  <c r="Q2914" i="1"/>
  <c r="T2913" i="1"/>
  <c r="S2913" i="1"/>
  <c r="U2913" i="1" s="1"/>
  <c r="R2913" i="1"/>
  <c r="Q2913" i="1"/>
  <c r="U2912" i="1"/>
  <c r="T2912" i="1"/>
  <c r="S2912" i="1"/>
  <c r="R2912" i="1"/>
  <c r="Q2912" i="1"/>
  <c r="T2911" i="1"/>
  <c r="S2911" i="1"/>
  <c r="U2911" i="1" s="1"/>
  <c r="R2911" i="1"/>
  <c r="Q2911" i="1"/>
  <c r="U2910" i="1"/>
  <c r="T2910" i="1"/>
  <c r="S2910" i="1"/>
  <c r="R2910" i="1"/>
  <c r="Q2910" i="1"/>
  <c r="T2909" i="1"/>
  <c r="S2909" i="1"/>
  <c r="U2909" i="1" s="1"/>
  <c r="R2909" i="1"/>
  <c r="Q2909" i="1"/>
  <c r="T2908" i="1"/>
  <c r="S2908" i="1"/>
  <c r="U2908" i="1" s="1"/>
  <c r="R2908" i="1"/>
  <c r="Q2908" i="1"/>
  <c r="T2907" i="1"/>
  <c r="S2907" i="1"/>
  <c r="U2907" i="1" s="1"/>
  <c r="R2907" i="1"/>
  <c r="Q2907" i="1"/>
  <c r="T2906" i="1"/>
  <c r="S2906" i="1"/>
  <c r="U2906" i="1" s="1"/>
  <c r="R2906" i="1"/>
  <c r="Q2906" i="1"/>
  <c r="T2905" i="1"/>
  <c r="S2905" i="1"/>
  <c r="U2905" i="1" s="1"/>
  <c r="R2905" i="1"/>
  <c r="Q2905" i="1"/>
  <c r="T2904" i="1"/>
  <c r="S2904" i="1"/>
  <c r="U2904" i="1" s="1"/>
  <c r="R2904" i="1"/>
  <c r="Q2904" i="1"/>
  <c r="T2903" i="1"/>
  <c r="S2903" i="1"/>
  <c r="U2903" i="1" s="1"/>
  <c r="R2903" i="1"/>
  <c r="Q2903" i="1"/>
  <c r="T2902" i="1"/>
  <c r="S2902" i="1"/>
  <c r="U2902" i="1" s="1"/>
  <c r="R2902" i="1"/>
  <c r="Q2902" i="1"/>
  <c r="T2901" i="1"/>
  <c r="S2901" i="1"/>
  <c r="U2901" i="1" s="1"/>
  <c r="R2901" i="1"/>
  <c r="Q2901" i="1"/>
  <c r="T2900" i="1"/>
  <c r="S2900" i="1"/>
  <c r="U2900" i="1" s="1"/>
  <c r="R2900" i="1"/>
  <c r="Q2900" i="1"/>
  <c r="T2899" i="1"/>
  <c r="S2899" i="1"/>
  <c r="U2899" i="1" s="1"/>
  <c r="R2899" i="1"/>
  <c r="Q2899" i="1"/>
  <c r="T2898" i="1"/>
  <c r="S2898" i="1"/>
  <c r="U2898" i="1" s="1"/>
  <c r="R2898" i="1"/>
  <c r="Q2898" i="1"/>
  <c r="T2897" i="1"/>
  <c r="S2897" i="1"/>
  <c r="U2897" i="1" s="1"/>
  <c r="R2897" i="1"/>
  <c r="Q2897" i="1"/>
  <c r="U2896" i="1"/>
  <c r="T2896" i="1"/>
  <c r="S2896" i="1"/>
  <c r="R2896" i="1"/>
  <c r="Q2896" i="1"/>
  <c r="T2895" i="1"/>
  <c r="S2895" i="1"/>
  <c r="U2895" i="1" s="1"/>
  <c r="R2895" i="1"/>
  <c r="Q2895" i="1"/>
  <c r="T2894" i="1"/>
  <c r="S2894" i="1"/>
  <c r="U2894" i="1" s="1"/>
  <c r="R2894" i="1"/>
  <c r="Q2894" i="1"/>
  <c r="T2893" i="1"/>
  <c r="S2893" i="1"/>
  <c r="U2893" i="1" s="1"/>
  <c r="R2893" i="1"/>
  <c r="Q2893" i="1"/>
  <c r="T2892" i="1"/>
  <c r="S2892" i="1"/>
  <c r="U2892" i="1" s="1"/>
  <c r="R2892" i="1"/>
  <c r="Q2892" i="1"/>
  <c r="T2891" i="1"/>
  <c r="S2891" i="1"/>
  <c r="U2891" i="1" s="1"/>
  <c r="R2891" i="1"/>
  <c r="Q2891" i="1"/>
  <c r="U2890" i="1"/>
  <c r="T2890" i="1"/>
  <c r="S2890" i="1"/>
  <c r="R2890" i="1"/>
  <c r="Q2890" i="1"/>
  <c r="T2889" i="1"/>
  <c r="S2889" i="1"/>
  <c r="U2889" i="1" s="1"/>
  <c r="R2889" i="1"/>
  <c r="Q2889" i="1"/>
  <c r="T2888" i="1"/>
  <c r="S2888" i="1"/>
  <c r="U2888" i="1" s="1"/>
  <c r="R2888" i="1"/>
  <c r="Q2888" i="1"/>
  <c r="T2887" i="1"/>
  <c r="S2887" i="1"/>
  <c r="U2887" i="1" s="1"/>
  <c r="R2887" i="1"/>
  <c r="Q2887" i="1"/>
  <c r="T2886" i="1"/>
  <c r="S2886" i="1"/>
  <c r="U2886" i="1" s="1"/>
  <c r="R2886" i="1"/>
  <c r="Q2886" i="1"/>
  <c r="T2885" i="1"/>
  <c r="S2885" i="1"/>
  <c r="U2885" i="1" s="1"/>
  <c r="R2885" i="1"/>
  <c r="Q2885" i="1"/>
  <c r="T2884" i="1"/>
  <c r="S2884" i="1"/>
  <c r="U2884" i="1" s="1"/>
  <c r="R2884" i="1"/>
  <c r="Q2884" i="1"/>
  <c r="T2883" i="1"/>
  <c r="S2883" i="1"/>
  <c r="U2883" i="1" s="1"/>
  <c r="R2883" i="1"/>
  <c r="Q2883" i="1"/>
  <c r="T2882" i="1"/>
  <c r="S2882" i="1"/>
  <c r="U2882" i="1" s="1"/>
  <c r="R2882" i="1"/>
  <c r="Q2882" i="1"/>
  <c r="T2881" i="1"/>
  <c r="S2881" i="1"/>
  <c r="U2881" i="1" s="1"/>
  <c r="R2881" i="1"/>
  <c r="Q2881" i="1"/>
  <c r="T2880" i="1"/>
  <c r="S2880" i="1"/>
  <c r="U2880" i="1" s="1"/>
  <c r="R2880" i="1"/>
  <c r="Q2880" i="1"/>
  <c r="T2879" i="1"/>
  <c r="S2879" i="1"/>
  <c r="U2879" i="1" s="1"/>
  <c r="R2879" i="1"/>
  <c r="Q2879" i="1"/>
  <c r="U2878" i="1"/>
  <c r="T2878" i="1"/>
  <c r="S2878" i="1"/>
  <c r="R2878" i="1"/>
  <c r="Q2878" i="1"/>
  <c r="U2877" i="1"/>
  <c r="T2877" i="1"/>
  <c r="S2877" i="1"/>
  <c r="R2877" i="1"/>
  <c r="Q2877" i="1"/>
  <c r="T2876" i="1"/>
  <c r="S2876" i="1"/>
  <c r="U2876" i="1" s="1"/>
  <c r="R2876" i="1"/>
  <c r="Q2876" i="1"/>
  <c r="T2875" i="1"/>
  <c r="S2875" i="1"/>
  <c r="U2875" i="1" s="1"/>
  <c r="R2875" i="1"/>
  <c r="Q2875" i="1"/>
  <c r="T2874" i="1"/>
  <c r="S2874" i="1"/>
  <c r="U2874" i="1" s="1"/>
  <c r="R2874" i="1"/>
  <c r="Q2874" i="1"/>
  <c r="T2873" i="1"/>
  <c r="S2873" i="1"/>
  <c r="U2873" i="1" s="1"/>
  <c r="R2873" i="1"/>
  <c r="Q2873" i="1"/>
  <c r="T2872" i="1"/>
  <c r="S2872" i="1"/>
  <c r="U2872" i="1" s="1"/>
  <c r="R2872" i="1"/>
  <c r="Q2872" i="1"/>
  <c r="T2871" i="1"/>
  <c r="S2871" i="1"/>
  <c r="U2871" i="1" s="1"/>
  <c r="R2871" i="1"/>
  <c r="Q2871" i="1"/>
  <c r="T2870" i="1"/>
  <c r="S2870" i="1"/>
  <c r="U2870" i="1" s="1"/>
  <c r="R2870" i="1"/>
  <c r="Q2870" i="1"/>
  <c r="T2869" i="1"/>
  <c r="S2869" i="1"/>
  <c r="U2869" i="1" s="1"/>
  <c r="R2869" i="1"/>
  <c r="Q2869" i="1"/>
  <c r="T2868" i="1"/>
  <c r="S2868" i="1"/>
  <c r="U2868" i="1" s="1"/>
  <c r="R2868" i="1"/>
  <c r="Q2868" i="1"/>
  <c r="T2867" i="1"/>
  <c r="S2867" i="1"/>
  <c r="U2867" i="1" s="1"/>
  <c r="R2867" i="1"/>
  <c r="Q2867" i="1"/>
  <c r="T2866" i="1"/>
  <c r="S2866" i="1"/>
  <c r="U2866" i="1" s="1"/>
  <c r="R2866" i="1"/>
  <c r="Q2866" i="1"/>
  <c r="T2865" i="1"/>
  <c r="S2865" i="1"/>
  <c r="U2865" i="1" s="1"/>
  <c r="R2865" i="1"/>
  <c r="Q2865" i="1"/>
  <c r="T2864" i="1"/>
  <c r="S2864" i="1"/>
  <c r="U2864" i="1" s="1"/>
  <c r="R2864" i="1"/>
  <c r="Q2864" i="1"/>
  <c r="U2863" i="1"/>
  <c r="T2863" i="1"/>
  <c r="S2863" i="1"/>
  <c r="R2863" i="1"/>
  <c r="Q2863" i="1"/>
  <c r="T2862" i="1"/>
  <c r="S2862" i="1"/>
  <c r="U2862" i="1" s="1"/>
  <c r="R2862" i="1"/>
  <c r="Q2862" i="1"/>
  <c r="U2861" i="1"/>
  <c r="T2861" i="1"/>
  <c r="S2861" i="1"/>
  <c r="R2861" i="1"/>
  <c r="Q2861" i="1"/>
  <c r="T2860" i="1"/>
  <c r="S2860" i="1"/>
  <c r="U2860" i="1" s="1"/>
  <c r="R2860" i="1"/>
  <c r="Q2860" i="1"/>
  <c r="T2859" i="1"/>
  <c r="S2859" i="1"/>
  <c r="U2859" i="1" s="1"/>
  <c r="R2859" i="1"/>
  <c r="Q2859" i="1"/>
  <c r="U2858" i="1"/>
  <c r="T2858" i="1"/>
  <c r="S2858" i="1"/>
  <c r="R2858" i="1"/>
  <c r="Q2858" i="1"/>
  <c r="T2857" i="1"/>
  <c r="S2857" i="1"/>
  <c r="U2857" i="1" s="1"/>
  <c r="R2857" i="1"/>
  <c r="Q2857" i="1"/>
  <c r="T2856" i="1"/>
  <c r="S2856" i="1"/>
  <c r="U2856" i="1" s="1"/>
  <c r="R2856" i="1"/>
  <c r="Q2856" i="1"/>
  <c r="T2855" i="1"/>
  <c r="S2855" i="1"/>
  <c r="U2855" i="1" s="1"/>
  <c r="R2855" i="1"/>
  <c r="Q2855" i="1"/>
  <c r="T2854" i="1"/>
  <c r="S2854" i="1"/>
  <c r="U2854" i="1" s="1"/>
  <c r="R2854" i="1"/>
  <c r="Q2854" i="1"/>
  <c r="T2853" i="1"/>
  <c r="S2853" i="1"/>
  <c r="U2853" i="1" s="1"/>
  <c r="R2853" i="1"/>
  <c r="Q2853" i="1"/>
  <c r="T2852" i="1"/>
  <c r="S2852" i="1"/>
  <c r="U2852" i="1" s="1"/>
  <c r="R2852" i="1"/>
  <c r="Q2852" i="1"/>
  <c r="T2851" i="1"/>
  <c r="S2851" i="1"/>
  <c r="U2851" i="1" s="1"/>
  <c r="R2851" i="1"/>
  <c r="Q2851" i="1"/>
  <c r="T2850" i="1"/>
  <c r="S2850" i="1"/>
  <c r="U2850" i="1" s="1"/>
  <c r="R2850" i="1"/>
  <c r="Q2850" i="1"/>
  <c r="T2849" i="1"/>
  <c r="S2849" i="1"/>
  <c r="U2849" i="1" s="1"/>
  <c r="R2849" i="1"/>
  <c r="Q2849" i="1"/>
  <c r="T2848" i="1"/>
  <c r="S2848" i="1"/>
  <c r="U2848" i="1" s="1"/>
  <c r="R2848" i="1"/>
  <c r="Q2848" i="1"/>
  <c r="T2847" i="1"/>
  <c r="S2847" i="1"/>
  <c r="U2847" i="1" s="1"/>
  <c r="R2847" i="1"/>
  <c r="Q2847" i="1"/>
  <c r="T2846" i="1"/>
  <c r="S2846" i="1"/>
  <c r="U2846" i="1" s="1"/>
  <c r="R2846" i="1"/>
  <c r="Q2846" i="1"/>
  <c r="T2845" i="1"/>
  <c r="S2845" i="1"/>
  <c r="U2845" i="1" s="1"/>
  <c r="R2845" i="1"/>
  <c r="Q2845" i="1"/>
  <c r="T2844" i="1"/>
  <c r="S2844" i="1"/>
  <c r="U2844" i="1" s="1"/>
  <c r="R2844" i="1"/>
  <c r="Q2844" i="1"/>
  <c r="U2843" i="1"/>
  <c r="T2843" i="1"/>
  <c r="S2843" i="1"/>
  <c r="R2843" i="1"/>
  <c r="Q2843" i="1"/>
  <c r="T2842" i="1"/>
  <c r="S2842" i="1"/>
  <c r="U2842" i="1" s="1"/>
  <c r="R2842" i="1"/>
  <c r="Q2842" i="1"/>
  <c r="T2841" i="1"/>
  <c r="S2841" i="1"/>
  <c r="U2841" i="1" s="1"/>
  <c r="R2841" i="1"/>
  <c r="Q2841" i="1"/>
  <c r="T2840" i="1"/>
  <c r="S2840" i="1"/>
  <c r="U2840" i="1" s="1"/>
  <c r="R2840" i="1"/>
  <c r="Q2840" i="1"/>
  <c r="T2839" i="1"/>
  <c r="S2839" i="1"/>
  <c r="U2839" i="1" s="1"/>
  <c r="R2839" i="1"/>
  <c r="Q2839" i="1"/>
  <c r="T2838" i="1"/>
  <c r="S2838" i="1"/>
  <c r="U2838" i="1" s="1"/>
  <c r="R2838" i="1"/>
  <c r="Q2838" i="1"/>
  <c r="T2837" i="1"/>
  <c r="S2837" i="1"/>
  <c r="U2837" i="1" s="1"/>
  <c r="R2837" i="1"/>
  <c r="Q2837" i="1"/>
  <c r="T2836" i="1"/>
  <c r="S2836" i="1"/>
  <c r="U2836" i="1" s="1"/>
  <c r="R2836" i="1"/>
  <c r="Q2836" i="1"/>
  <c r="T2835" i="1"/>
  <c r="S2835" i="1"/>
  <c r="U2835" i="1" s="1"/>
  <c r="R2835" i="1"/>
  <c r="Q2835" i="1"/>
  <c r="T2834" i="1"/>
  <c r="S2834" i="1"/>
  <c r="U2834" i="1" s="1"/>
  <c r="R2834" i="1"/>
  <c r="Q2834" i="1"/>
  <c r="T2833" i="1"/>
  <c r="S2833" i="1"/>
  <c r="U2833" i="1" s="1"/>
  <c r="R2833" i="1"/>
  <c r="Q2833" i="1"/>
  <c r="T2832" i="1"/>
  <c r="S2832" i="1"/>
  <c r="U2832" i="1" s="1"/>
  <c r="R2832" i="1"/>
  <c r="Q2832" i="1"/>
  <c r="T2831" i="1"/>
  <c r="S2831" i="1"/>
  <c r="U2831" i="1" s="1"/>
  <c r="R2831" i="1"/>
  <c r="Q2831" i="1"/>
  <c r="T2830" i="1"/>
  <c r="S2830" i="1"/>
  <c r="U2830" i="1" s="1"/>
  <c r="R2830" i="1"/>
  <c r="Q2830" i="1"/>
  <c r="U2829" i="1"/>
  <c r="T2829" i="1"/>
  <c r="S2829" i="1"/>
  <c r="R2829" i="1"/>
  <c r="Q2829" i="1"/>
  <c r="U2828" i="1"/>
  <c r="T2828" i="1"/>
  <c r="S2828" i="1"/>
  <c r="R2828" i="1"/>
  <c r="Q2828" i="1"/>
  <c r="T2827" i="1"/>
  <c r="S2827" i="1"/>
  <c r="U2827" i="1" s="1"/>
  <c r="R2827" i="1"/>
  <c r="Q2827" i="1"/>
  <c r="T2826" i="1"/>
  <c r="S2826" i="1"/>
  <c r="U2826" i="1" s="1"/>
  <c r="R2826" i="1"/>
  <c r="Q2826" i="1"/>
  <c r="T2825" i="1"/>
  <c r="S2825" i="1"/>
  <c r="U2825" i="1" s="1"/>
  <c r="R2825" i="1"/>
  <c r="Q2825" i="1"/>
  <c r="T2824" i="1"/>
  <c r="S2824" i="1"/>
  <c r="U2824" i="1" s="1"/>
  <c r="R2824" i="1"/>
  <c r="Q2824" i="1"/>
  <c r="T2823" i="1"/>
  <c r="S2823" i="1"/>
  <c r="U2823" i="1" s="1"/>
  <c r="R2823" i="1"/>
  <c r="Q2823" i="1"/>
  <c r="T2822" i="1"/>
  <c r="S2822" i="1"/>
  <c r="U2822" i="1" s="1"/>
  <c r="R2822" i="1"/>
  <c r="Q2822" i="1"/>
  <c r="T2821" i="1"/>
  <c r="S2821" i="1"/>
  <c r="U2821" i="1" s="1"/>
  <c r="R2821" i="1"/>
  <c r="Q2821" i="1"/>
  <c r="T2820" i="1"/>
  <c r="S2820" i="1"/>
  <c r="U2820" i="1" s="1"/>
  <c r="R2820" i="1"/>
  <c r="Q2820" i="1"/>
  <c r="T2819" i="1"/>
  <c r="S2819" i="1"/>
  <c r="U2819" i="1" s="1"/>
  <c r="R2819" i="1"/>
  <c r="Q2819" i="1"/>
  <c r="U2818" i="1"/>
  <c r="T2818" i="1"/>
  <c r="S2818" i="1"/>
  <c r="R2818" i="1"/>
  <c r="Q2818" i="1"/>
  <c r="T2817" i="1"/>
  <c r="S2817" i="1"/>
  <c r="U2817" i="1" s="1"/>
  <c r="R2817" i="1"/>
  <c r="Q2817" i="1"/>
  <c r="U2816" i="1"/>
  <c r="T2816" i="1"/>
  <c r="S2816" i="1"/>
  <c r="R2816" i="1"/>
  <c r="Q2816" i="1"/>
  <c r="T2815" i="1"/>
  <c r="S2815" i="1"/>
  <c r="U2815" i="1" s="1"/>
  <c r="R2815" i="1"/>
  <c r="Q2815" i="1"/>
  <c r="T2814" i="1"/>
  <c r="S2814" i="1"/>
  <c r="U2814" i="1" s="1"/>
  <c r="R2814" i="1"/>
  <c r="Q2814" i="1"/>
  <c r="T2813" i="1"/>
  <c r="S2813" i="1"/>
  <c r="U2813" i="1" s="1"/>
  <c r="R2813" i="1"/>
  <c r="Q2813" i="1"/>
  <c r="T2812" i="1"/>
  <c r="S2812" i="1"/>
  <c r="U2812" i="1" s="1"/>
  <c r="R2812" i="1"/>
  <c r="Q2812" i="1"/>
  <c r="T2811" i="1"/>
  <c r="S2811" i="1"/>
  <c r="U2811" i="1" s="1"/>
  <c r="R2811" i="1"/>
  <c r="Q2811" i="1"/>
  <c r="T2810" i="1"/>
  <c r="S2810" i="1"/>
  <c r="U2810" i="1" s="1"/>
  <c r="R2810" i="1"/>
  <c r="Q2810" i="1"/>
  <c r="T2809" i="1"/>
  <c r="S2809" i="1"/>
  <c r="U2809" i="1" s="1"/>
  <c r="R2809" i="1"/>
  <c r="Q2809" i="1"/>
  <c r="T2808" i="1"/>
  <c r="S2808" i="1"/>
  <c r="U2808" i="1" s="1"/>
  <c r="R2808" i="1"/>
  <c r="Q2808" i="1"/>
  <c r="T2807" i="1"/>
  <c r="S2807" i="1"/>
  <c r="U2807" i="1" s="1"/>
  <c r="R2807" i="1"/>
  <c r="Q2807" i="1"/>
  <c r="T2806" i="1"/>
  <c r="S2806" i="1"/>
  <c r="U2806" i="1" s="1"/>
  <c r="R2806" i="1"/>
  <c r="Q2806" i="1"/>
  <c r="T2805" i="1"/>
  <c r="S2805" i="1"/>
  <c r="U2805" i="1" s="1"/>
  <c r="R2805" i="1"/>
  <c r="Q2805" i="1"/>
  <c r="U2804" i="1"/>
  <c r="T2804" i="1"/>
  <c r="S2804" i="1"/>
  <c r="R2804" i="1"/>
  <c r="Q2804" i="1"/>
  <c r="T2803" i="1"/>
  <c r="S2803" i="1"/>
  <c r="U2803" i="1" s="1"/>
  <c r="R2803" i="1"/>
  <c r="Q2803" i="1"/>
  <c r="T2802" i="1"/>
  <c r="S2802" i="1"/>
  <c r="U2802" i="1" s="1"/>
  <c r="R2802" i="1"/>
  <c r="Q2802" i="1"/>
  <c r="T2801" i="1"/>
  <c r="S2801" i="1"/>
  <c r="U2801" i="1" s="1"/>
  <c r="R2801" i="1"/>
  <c r="Q2801" i="1"/>
  <c r="T2800" i="1"/>
  <c r="S2800" i="1"/>
  <c r="U2800" i="1" s="1"/>
  <c r="R2800" i="1"/>
  <c r="Q2800" i="1"/>
  <c r="T2799" i="1"/>
  <c r="S2799" i="1"/>
  <c r="U2799" i="1" s="1"/>
  <c r="R2799" i="1"/>
  <c r="Q2799" i="1"/>
  <c r="T2798" i="1"/>
  <c r="S2798" i="1"/>
  <c r="U2798" i="1" s="1"/>
  <c r="R2798" i="1"/>
  <c r="Q2798" i="1"/>
  <c r="U2797" i="1"/>
  <c r="T2797" i="1"/>
  <c r="S2797" i="1"/>
  <c r="R2797" i="1"/>
  <c r="Q2797" i="1"/>
  <c r="T2796" i="1"/>
  <c r="S2796" i="1"/>
  <c r="U2796" i="1" s="1"/>
  <c r="R2796" i="1"/>
  <c r="Q2796" i="1"/>
  <c r="T2795" i="1"/>
  <c r="S2795" i="1"/>
  <c r="U2795" i="1" s="1"/>
  <c r="R2795" i="1"/>
  <c r="Q2795" i="1"/>
  <c r="T2794" i="1"/>
  <c r="S2794" i="1"/>
  <c r="U2794" i="1" s="1"/>
  <c r="R2794" i="1"/>
  <c r="Q2794" i="1"/>
  <c r="T2793" i="1"/>
  <c r="S2793" i="1"/>
  <c r="U2793" i="1" s="1"/>
  <c r="R2793" i="1"/>
  <c r="Q2793" i="1"/>
  <c r="T2792" i="1"/>
  <c r="S2792" i="1"/>
  <c r="U2792" i="1" s="1"/>
  <c r="R2792" i="1"/>
  <c r="Q2792" i="1"/>
  <c r="T2791" i="1"/>
  <c r="S2791" i="1"/>
  <c r="U2791" i="1" s="1"/>
  <c r="R2791" i="1"/>
  <c r="Q2791" i="1"/>
  <c r="T2790" i="1"/>
  <c r="S2790" i="1"/>
  <c r="U2790" i="1" s="1"/>
  <c r="R2790" i="1"/>
  <c r="Q2790" i="1"/>
  <c r="T2789" i="1"/>
  <c r="S2789" i="1"/>
  <c r="U2789" i="1" s="1"/>
  <c r="R2789" i="1"/>
  <c r="Q2789" i="1"/>
  <c r="T2788" i="1"/>
  <c r="S2788" i="1"/>
  <c r="U2788" i="1" s="1"/>
  <c r="R2788" i="1"/>
  <c r="Q2788" i="1"/>
  <c r="T2787" i="1"/>
  <c r="S2787" i="1"/>
  <c r="U2787" i="1" s="1"/>
  <c r="R2787" i="1"/>
  <c r="Q2787" i="1"/>
  <c r="U2786" i="1"/>
  <c r="T2786" i="1"/>
  <c r="S2786" i="1"/>
  <c r="R2786" i="1"/>
  <c r="Q2786" i="1"/>
  <c r="T2785" i="1"/>
  <c r="S2785" i="1"/>
  <c r="U2785" i="1" s="1"/>
  <c r="R2785" i="1"/>
  <c r="Q2785" i="1"/>
  <c r="U2784" i="1"/>
  <c r="T2784" i="1"/>
  <c r="S2784" i="1"/>
  <c r="R2784" i="1"/>
  <c r="Q2784" i="1"/>
  <c r="T2783" i="1"/>
  <c r="S2783" i="1"/>
  <c r="U2783" i="1" s="1"/>
  <c r="R2783" i="1"/>
  <c r="Q2783" i="1"/>
  <c r="T2782" i="1"/>
  <c r="S2782" i="1"/>
  <c r="U2782" i="1" s="1"/>
  <c r="R2782" i="1"/>
  <c r="Q2782" i="1"/>
  <c r="T2781" i="1"/>
  <c r="S2781" i="1"/>
  <c r="U2781" i="1" s="1"/>
  <c r="R2781" i="1"/>
  <c r="Q2781" i="1"/>
  <c r="T2780" i="1"/>
  <c r="S2780" i="1"/>
  <c r="U2780" i="1" s="1"/>
  <c r="R2780" i="1"/>
  <c r="Q2780" i="1"/>
  <c r="T2779" i="1"/>
  <c r="S2779" i="1"/>
  <c r="U2779" i="1" s="1"/>
  <c r="R2779" i="1"/>
  <c r="Q2779" i="1"/>
  <c r="T2778" i="1"/>
  <c r="S2778" i="1"/>
  <c r="U2778" i="1" s="1"/>
  <c r="R2778" i="1"/>
  <c r="Q2778" i="1"/>
  <c r="T2777" i="1"/>
  <c r="S2777" i="1"/>
  <c r="U2777" i="1" s="1"/>
  <c r="R2777" i="1"/>
  <c r="Q2777" i="1"/>
  <c r="T2776" i="1"/>
  <c r="S2776" i="1"/>
  <c r="U2776" i="1" s="1"/>
  <c r="R2776" i="1"/>
  <c r="Q2776" i="1"/>
  <c r="T2775" i="1"/>
  <c r="S2775" i="1"/>
  <c r="U2775" i="1" s="1"/>
  <c r="R2775" i="1"/>
  <c r="Q2775" i="1"/>
  <c r="T2774" i="1"/>
  <c r="S2774" i="1"/>
  <c r="U2774" i="1" s="1"/>
  <c r="R2774" i="1"/>
  <c r="Q2774" i="1"/>
  <c r="T2773" i="1"/>
  <c r="S2773" i="1"/>
  <c r="U2773" i="1" s="1"/>
  <c r="R2773" i="1"/>
  <c r="Q2773" i="1"/>
  <c r="T2772" i="1"/>
  <c r="S2772" i="1"/>
  <c r="U2772" i="1" s="1"/>
  <c r="R2772" i="1"/>
  <c r="Q2772" i="1"/>
  <c r="T2771" i="1"/>
  <c r="S2771" i="1"/>
  <c r="U2771" i="1" s="1"/>
  <c r="R2771" i="1"/>
  <c r="Q2771" i="1"/>
  <c r="U2770" i="1"/>
  <c r="T2770" i="1"/>
  <c r="S2770" i="1"/>
  <c r="R2770" i="1"/>
  <c r="Q2770" i="1"/>
  <c r="U2769" i="1"/>
  <c r="T2769" i="1"/>
  <c r="S2769" i="1"/>
  <c r="R2769" i="1"/>
  <c r="Q2769" i="1"/>
  <c r="T2768" i="1"/>
  <c r="S2768" i="1"/>
  <c r="U2768" i="1" s="1"/>
  <c r="R2768" i="1"/>
  <c r="Q2768" i="1"/>
  <c r="T2767" i="1"/>
  <c r="S2767" i="1"/>
  <c r="U2767" i="1" s="1"/>
  <c r="R2767" i="1"/>
  <c r="Q2767" i="1"/>
  <c r="T2766" i="1"/>
  <c r="S2766" i="1"/>
  <c r="U2766" i="1" s="1"/>
  <c r="R2766" i="1"/>
  <c r="Q2766" i="1"/>
  <c r="T2765" i="1"/>
  <c r="S2765" i="1"/>
  <c r="U2765" i="1" s="1"/>
  <c r="R2765" i="1"/>
  <c r="Q2765" i="1"/>
  <c r="U2764" i="1"/>
  <c r="T2764" i="1"/>
  <c r="S2764" i="1"/>
  <c r="R2764" i="1"/>
  <c r="Q2764" i="1"/>
  <c r="T2763" i="1"/>
  <c r="S2763" i="1"/>
  <c r="U2763" i="1" s="1"/>
  <c r="R2763" i="1"/>
  <c r="Q2763" i="1"/>
  <c r="T2762" i="1"/>
  <c r="S2762" i="1"/>
  <c r="U2762" i="1" s="1"/>
  <c r="R2762" i="1"/>
  <c r="Q2762" i="1"/>
  <c r="U2761" i="1"/>
  <c r="T2761" i="1"/>
  <c r="S2761" i="1"/>
  <c r="R2761" i="1"/>
  <c r="Q2761" i="1"/>
  <c r="T2760" i="1"/>
  <c r="S2760" i="1"/>
  <c r="U2760" i="1" s="1"/>
  <c r="R2760" i="1"/>
  <c r="Q2760" i="1"/>
  <c r="T2759" i="1"/>
  <c r="S2759" i="1"/>
  <c r="U2759" i="1" s="1"/>
  <c r="R2759" i="1"/>
  <c r="Q2759" i="1"/>
  <c r="T2758" i="1"/>
  <c r="S2758" i="1"/>
  <c r="U2758" i="1" s="1"/>
  <c r="R2758" i="1"/>
  <c r="Q2758" i="1"/>
  <c r="T2757" i="1"/>
  <c r="S2757" i="1"/>
  <c r="U2757" i="1" s="1"/>
  <c r="R2757" i="1"/>
  <c r="Q2757" i="1"/>
  <c r="T2756" i="1"/>
  <c r="S2756" i="1"/>
  <c r="U2756" i="1" s="1"/>
  <c r="R2756" i="1"/>
  <c r="Q2756" i="1"/>
  <c r="T2755" i="1"/>
  <c r="S2755" i="1"/>
  <c r="U2755" i="1" s="1"/>
  <c r="R2755" i="1"/>
  <c r="Q2755" i="1"/>
  <c r="T2754" i="1"/>
  <c r="S2754" i="1"/>
  <c r="U2754" i="1" s="1"/>
  <c r="R2754" i="1"/>
  <c r="Q2754" i="1"/>
  <c r="T2753" i="1"/>
  <c r="S2753" i="1"/>
  <c r="U2753" i="1" s="1"/>
  <c r="R2753" i="1"/>
  <c r="Q2753" i="1"/>
  <c r="T2752" i="1"/>
  <c r="S2752" i="1"/>
  <c r="U2752" i="1" s="1"/>
  <c r="R2752" i="1"/>
  <c r="Q2752" i="1"/>
  <c r="T2751" i="1"/>
  <c r="S2751" i="1"/>
  <c r="U2751" i="1" s="1"/>
  <c r="R2751" i="1"/>
  <c r="Q2751" i="1"/>
  <c r="T2750" i="1"/>
  <c r="S2750" i="1"/>
  <c r="U2750" i="1" s="1"/>
  <c r="R2750" i="1"/>
  <c r="Q2750" i="1"/>
  <c r="T2749" i="1"/>
  <c r="S2749" i="1"/>
  <c r="U2749" i="1" s="1"/>
  <c r="R2749" i="1"/>
  <c r="Q2749" i="1"/>
  <c r="T2748" i="1"/>
  <c r="S2748" i="1"/>
  <c r="U2748" i="1" s="1"/>
  <c r="R2748" i="1"/>
  <c r="Q2748" i="1"/>
  <c r="T2747" i="1"/>
  <c r="S2747" i="1"/>
  <c r="U2747" i="1" s="1"/>
  <c r="R2747" i="1"/>
  <c r="Q2747" i="1"/>
  <c r="T2746" i="1"/>
  <c r="S2746" i="1"/>
  <c r="U2746" i="1" s="1"/>
  <c r="R2746" i="1"/>
  <c r="Q2746" i="1"/>
  <c r="T2745" i="1"/>
  <c r="S2745" i="1"/>
  <c r="U2745" i="1" s="1"/>
  <c r="R2745" i="1"/>
  <c r="Q2745" i="1"/>
  <c r="T2744" i="1"/>
  <c r="S2744" i="1"/>
  <c r="U2744" i="1" s="1"/>
  <c r="R2744" i="1"/>
  <c r="Q2744" i="1"/>
  <c r="T2743" i="1"/>
  <c r="S2743" i="1"/>
  <c r="U2743" i="1" s="1"/>
  <c r="R2743" i="1"/>
  <c r="Q2743" i="1"/>
  <c r="T2742" i="1"/>
  <c r="S2742" i="1"/>
  <c r="U2742" i="1" s="1"/>
  <c r="R2742" i="1"/>
  <c r="Q2742" i="1"/>
  <c r="U2741" i="1"/>
  <c r="T2741" i="1"/>
  <c r="S2741" i="1"/>
  <c r="R2741" i="1"/>
  <c r="Q2741" i="1"/>
  <c r="T2740" i="1"/>
  <c r="S2740" i="1"/>
  <c r="U2740" i="1" s="1"/>
  <c r="R2740" i="1"/>
  <c r="Q2740" i="1"/>
  <c r="T2739" i="1"/>
  <c r="S2739" i="1"/>
  <c r="U2739" i="1" s="1"/>
  <c r="R2739" i="1"/>
  <c r="Q2739" i="1"/>
  <c r="T2738" i="1"/>
  <c r="S2738" i="1"/>
  <c r="U2738" i="1" s="1"/>
  <c r="R2738" i="1"/>
  <c r="Q2738" i="1"/>
  <c r="T2737" i="1"/>
  <c r="S2737" i="1"/>
  <c r="U2737" i="1" s="1"/>
  <c r="R2737" i="1"/>
  <c r="Q2737" i="1"/>
  <c r="T2736" i="1"/>
  <c r="S2736" i="1"/>
  <c r="U2736" i="1" s="1"/>
  <c r="R2736" i="1"/>
  <c r="Q2736" i="1"/>
  <c r="U2735" i="1"/>
  <c r="T2735" i="1"/>
  <c r="S2735" i="1"/>
  <c r="R2735" i="1"/>
  <c r="Q2735" i="1"/>
  <c r="T2734" i="1"/>
  <c r="S2734" i="1"/>
  <c r="U2734" i="1" s="1"/>
  <c r="R2734" i="1"/>
  <c r="Q2734" i="1"/>
  <c r="T2733" i="1"/>
  <c r="S2733" i="1"/>
  <c r="U2733" i="1" s="1"/>
  <c r="R2733" i="1"/>
  <c r="Q2733" i="1"/>
  <c r="T2732" i="1"/>
  <c r="S2732" i="1"/>
  <c r="U2732" i="1" s="1"/>
  <c r="R2732" i="1"/>
  <c r="Q2732" i="1"/>
  <c r="T2731" i="1"/>
  <c r="S2731" i="1"/>
  <c r="U2731" i="1" s="1"/>
  <c r="R2731" i="1"/>
  <c r="Q2731" i="1"/>
  <c r="T2730" i="1"/>
  <c r="S2730" i="1"/>
  <c r="U2730" i="1" s="1"/>
  <c r="R2730" i="1"/>
  <c r="Q2730" i="1"/>
  <c r="T2729" i="1"/>
  <c r="S2729" i="1"/>
  <c r="U2729" i="1" s="1"/>
  <c r="R2729" i="1"/>
  <c r="Q2729" i="1"/>
  <c r="T2728" i="1"/>
  <c r="S2728" i="1"/>
  <c r="U2728" i="1" s="1"/>
  <c r="R2728" i="1"/>
  <c r="Q2728" i="1"/>
  <c r="T2727" i="1"/>
  <c r="S2727" i="1"/>
  <c r="U2727" i="1" s="1"/>
  <c r="R2727" i="1"/>
  <c r="Q2727" i="1"/>
  <c r="T2726" i="1"/>
  <c r="S2726" i="1"/>
  <c r="U2726" i="1" s="1"/>
  <c r="R2726" i="1"/>
  <c r="Q2726" i="1"/>
  <c r="T2725" i="1"/>
  <c r="S2725" i="1"/>
  <c r="U2725" i="1" s="1"/>
  <c r="R2725" i="1"/>
  <c r="Q2725" i="1"/>
  <c r="T2724" i="1"/>
  <c r="S2724" i="1"/>
  <c r="U2724" i="1" s="1"/>
  <c r="R2724" i="1"/>
  <c r="Q2724" i="1"/>
  <c r="T2723" i="1"/>
  <c r="S2723" i="1"/>
  <c r="U2723" i="1" s="1"/>
  <c r="R2723" i="1"/>
  <c r="Q2723" i="1"/>
  <c r="T2722" i="1"/>
  <c r="S2722" i="1"/>
  <c r="U2722" i="1" s="1"/>
  <c r="R2722" i="1"/>
  <c r="Q2722" i="1"/>
  <c r="T2721" i="1"/>
  <c r="S2721" i="1"/>
  <c r="U2721" i="1" s="1"/>
  <c r="R2721" i="1"/>
  <c r="Q2721" i="1"/>
  <c r="T2720" i="1"/>
  <c r="S2720" i="1"/>
  <c r="U2720" i="1" s="1"/>
  <c r="R2720" i="1"/>
  <c r="Q2720" i="1"/>
  <c r="T2719" i="1"/>
  <c r="S2719" i="1"/>
  <c r="U2719" i="1" s="1"/>
  <c r="R2719" i="1"/>
  <c r="Q2719" i="1"/>
  <c r="T2718" i="1"/>
  <c r="S2718" i="1"/>
  <c r="U2718" i="1" s="1"/>
  <c r="R2718" i="1"/>
  <c r="Q2718" i="1"/>
  <c r="T2717" i="1"/>
  <c r="S2717" i="1"/>
  <c r="U2717" i="1" s="1"/>
  <c r="R2717" i="1"/>
  <c r="Q2717" i="1"/>
  <c r="U2716" i="1"/>
  <c r="T2716" i="1"/>
  <c r="S2716" i="1"/>
  <c r="R2716" i="1"/>
  <c r="Q2716" i="1"/>
  <c r="T2715" i="1"/>
  <c r="S2715" i="1"/>
  <c r="U2715" i="1" s="1"/>
  <c r="R2715" i="1"/>
  <c r="Q2715" i="1"/>
  <c r="T2714" i="1"/>
  <c r="S2714" i="1"/>
  <c r="U2714" i="1" s="1"/>
  <c r="R2714" i="1"/>
  <c r="Q2714" i="1"/>
  <c r="T2713" i="1"/>
  <c r="S2713" i="1"/>
  <c r="U2713" i="1" s="1"/>
  <c r="R2713" i="1"/>
  <c r="Q2713" i="1"/>
  <c r="T2712" i="1"/>
  <c r="S2712" i="1"/>
  <c r="U2712" i="1" s="1"/>
  <c r="R2712" i="1"/>
  <c r="Q2712" i="1"/>
  <c r="T2711" i="1"/>
  <c r="S2711" i="1"/>
  <c r="U2711" i="1" s="1"/>
  <c r="R2711" i="1"/>
  <c r="Q2711" i="1"/>
  <c r="T2710" i="1"/>
  <c r="S2710" i="1"/>
  <c r="U2710" i="1" s="1"/>
  <c r="R2710" i="1"/>
  <c r="Q2710" i="1"/>
  <c r="T2709" i="1"/>
  <c r="S2709" i="1"/>
  <c r="U2709" i="1" s="1"/>
  <c r="R2709" i="1"/>
  <c r="Q2709" i="1"/>
  <c r="T2708" i="1"/>
  <c r="S2708" i="1"/>
  <c r="U2708" i="1" s="1"/>
  <c r="R2708" i="1"/>
  <c r="Q2708" i="1"/>
  <c r="T2707" i="1"/>
  <c r="S2707" i="1"/>
  <c r="U2707" i="1" s="1"/>
  <c r="R2707" i="1"/>
  <c r="Q2707" i="1"/>
  <c r="T2706" i="1"/>
  <c r="S2706" i="1"/>
  <c r="U2706" i="1" s="1"/>
  <c r="R2706" i="1"/>
  <c r="Q2706" i="1"/>
  <c r="T2705" i="1"/>
  <c r="S2705" i="1"/>
  <c r="U2705" i="1" s="1"/>
  <c r="R2705" i="1"/>
  <c r="Q2705" i="1"/>
  <c r="T2704" i="1"/>
  <c r="S2704" i="1"/>
  <c r="U2704" i="1" s="1"/>
  <c r="R2704" i="1"/>
  <c r="Q2704" i="1"/>
  <c r="T2703" i="1"/>
  <c r="S2703" i="1"/>
  <c r="U2703" i="1" s="1"/>
  <c r="R2703" i="1"/>
  <c r="Q2703" i="1"/>
  <c r="T2702" i="1"/>
  <c r="S2702" i="1"/>
  <c r="U2702" i="1" s="1"/>
  <c r="R2702" i="1"/>
  <c r="Q2702" i="1"/>
  <c r="T2701" i="1"/>
  <c r="S2701" i="1"/>
  <c r="U2701" i="1" s="1"/>
  <c r="R2701" i="1"/>
  <c r="Q2701" i="1"/>
  <c r="T2700" i="1"/>
  <c r="S2700" i="1"/>
  <c r="U2700" i="1" s="1"/>
  <c r="R2700" i="1"/>
  <c r="Q2700" i="1"/>
  <c r="T2699" i="1"/>
  <c r="S2699" i="1"/>
  <c r="U2699" i="1" s="1"/>
  <c r="R2699" i="1"/>
  <c r="Q2699" i="1"/>
  <c r="T2698" i="1"/>
  <c r="S2698" i="1"/>
  <c r="U2698" i="1" s="1"/>
  <c r="R2698" i="1"/>
  <c r="Q2698" i="1"/>
  <c r="T2697" i="1"/>
  <c r="S2697" i="1"/>
  <c r="U2697" i="1" s="1"/>
  <c r="R2697" i="1"/>
  <c r="Q2697" i="1"/>
  <c r="T2696" i="1"/>
  <c r="S2696" i="1"/>
  <c r="U2696" i="1" s="1"/>
  <c r="R2696" i="1"/>
  <c r="Q2696" i="1"/>
  <c r="U2695" i="1"/>
  <c r="T2695" i="1"/>
  <c r="S2695" i="1"/>
  <c r="R2695" i="1"/>
  <c r="Q2695" i="1"/>
  <c r="T2694" i="1"/>
  <c r="S2694" i="1"/>
  <c r="U2694" i="1" s="1"/>
  <c r="R2694" i="1"/>
  <c r="Q2694" i="1"/>
  <c r="T2693" i="1"/>
  <c r="S2693" i="1"/>
  <c r="U2693" i="1" s="1"/>
  <c r="R2693" i="1"/>
  <c r="Q2693" i="1"/>
  <c r="T2692" i="1"/>
  <c r="S2692" i="1"/>
  <c r="U2692" i="1" s="1"/>
  <c r="R2692" i="1"/>
  <c r="Q2692" i="1"/>
  <c r="T2691" i="1"/>
  <c r="S2691" i="1"/>
  <c r="U2691" i="1" s="1"/>
  <c r="R2691" i="1"/>
  <c r="Q2691" i="1"/>
  <c r="T2690" i="1"/>
  <c r="S2690" i="1"/>
  <c r="U2690" i="1" s="1"/>
  <c r="R2690" i="1"/>
  <c r="Q2690" i="1"/>
  <c r="T2689" i="1"/>
  <c r="S2689" i="1"/>
  <c r="U2689" i="1" s="1"/>
  <c r="R2689" i="1"/>
  <c r="Q2689" i="1"/>
  <c r="T2688" i="1"/>
  <c r="S2688" i="1"/>
  <c r="U2688" i="1" s="1"/>
  <c r="R2688" i="1"/>
  <c r="Q2688" i="1"/>
  <c r="T2687" i="1"/>
  <c r="S2687" i="1"/>
  <c r="U2687" i="1" s="1"/>
  <c r="R2687" i="1"/>
  <c r="Q2687" i="1"/>
  <c r="T2686" i="1"/>
  <c r="S2686" i="1"/>
  <c r="U2686" i="1" s="1"/>
  <c r="R2686" i="1"/>
  <c r="Q2686" i="1"/>
  <c r="T2685" i="1"/>
  <c r="S2685" i="1"/>
  <c r="U2685" i="1" s="1"/>
  <c r="R2685" i="1"/>
  <c r="Q2685" i="1"/>
  <c r="T2684" i="1"/>
  <c r="S2684" i="1"/>
  <c r="U2684" i="1" s="1"/>
  <c r="R2684" i="1"/>
  <c r="Q2684" i="1"/>
  <c r="T2683" i="1"/>
  <c r="S2683" i="1"/>
  <c r="U2683" i="1" s="1"/>
  <c r="R2683" i="1"/>
  <c r="Q2683" i="1"/>
  <c r="T2682" i="1"/>
  <c r="S2682" i="1"/>
  <c r="U2682" i="1" s="1"/>
  <c r="R2682" i="1"/>
  <c r="Q2682" i="1"/>
  <c r="T2681" i="1"/>
  <c r="S2681" i="1"/>
  <c r="U2681" i="1" s="1"/>
  <c r="R2681" i="1"/>
  <c r="Q2681" i="1"/>
  <c r="T2680" i="1"/>
  <c r="S2680" i="1"/>
  <c r="U2680" i="1" s="1"/>
  <c r="R2680" i="1"/>
  <c r="Q2680" i="1"/>
  <c r="U2679" i="1"/>
  <c r="T2679" i="1"/>
  <c r="S2679" i="1"/>
  <c r="R2679" i="1"/>
  <c r="Q2679" i="1"/>
  <c r="U2678" i="1"/>
  <c r="T2678" i="1"/>
  <c r="S2678" i="1"/>
  <c r="R2678" i="1"/>
  <c r="Q2678" i="1"/>
  <c r="T2677" i="1"/>
  <c r="S2677" i="1"/>
  <c r="U2677" i="1" s="1"/>
  <c r="R2677" i="1"/>
  <c r="Q2677" i="1"/>
  <c r="T2676" i="1"/>
  <c r="S2676" i="1"/>
  <c r="U2676" i="1" s="1"/>
  <c r="R2676" i="1"/>
  <c r="Q2676" i="1"/>
  <c r="T2675" i="1"/>
  <c r="S2675" i="1"/>
  <c r="U2675" i="1" s="1"/>
  <c r="R2675" i="1"/>
  <c r="Q2675" i="1"/>
  <c r="T2674" i="1"/>
  <c r="S2674" i="1"/>
  <c r="U2674" i="1" s="1"/>
  <c r="R2674" i="1"/>
  <c r="Q2674" i="1"/>
  <c r="T2673" i="1"/>
  <c r="S2673" i="1"/>
  <c r="U2673" i="1" s="1"/>
  <c r="R2673" i="1"/>
  <c r="Q2673" i="1"/>
  <c r="T2672" i="1"/>
  <c r="S2672" i="1"/>
  <c r="U2672" i="1" s="1"/>
  <c r="R2672" i="1"/>
  <c r="Q2672" i="1"/>
  <c r="T2671" i="1"/>
  <c r="S2671" i="1"/>
  <c r="U2671" i="1" s="1"/>
  <c r="R2671" i="1"/>
  <c r="Q2671" i="1"/>
  <c r="T2670" i="1"/>
  <c r="S2670" i="1"/>
  <c r="U2670" i="1" s="1"/>
  <c r="R2670" i="1"/>
  <c r="Q2670" i="1"/>
  <c r="T2669" i="1"/>
  <c r="S2669" i="1"/>
  <c r="U2669" i="1" s="1"/>
  <c r="R2669" i="1"/>
  <c r="Q2669" i="1"/>
  <c r="T2668" i="1"/>
  <c r="S2668" i="1"/>
  <c r="U2668" i="1" s="1"/>
  <c r="R2668" i="1"/>
  <c r="Q2668" i="1"/>
  <c r="T2667" i="1"/>
  <c r="S2667" i="1"/>
  <c r="U2667" i="1" s="1"/>
  <c r="R2667" i="1"/>
  <c r="Q2667" i="1"/>
  <c r="U2666" i="1"/>
  <c r="T2666" i="1"/>
  <c r="S2666" i="1"/>
  <c r="R2666" i="1"/>
  <c r="Q2666" i="1"/>
  <c r="T2665" i="1"/>
  <c r="S2665" i="1"/>
  <c r="U2665" i="1" s="1"/>
  <c r="R2665" i="1"/>
  <c r="Q2665" i="1"/>
  <c r="T2664" i="1"/>
  <c r="S2664" i="1"/>
  <c r="U2664" i="1" s="1"/>
  <c r="R2664" i="1"/>
  <c r="Q2664" i="1"/>
  <c r="T2663" i="1"/>
  <c r="S2663" i="1"/>
  <c r="U2663" i="1" s="1"/>
  <c r="R2663" i="1"/>
  <c r="Q2663" i="1"/>
  <c r="T2662" i="1"/>
  <c r="S2662" i="1"/>
  <c r="U2662" i="1" s="1"/>
  <c r="R2662" i="1"/>
  <c r="Q2662" i="1"/>
  <c r="U2661" i="1"/>
  <c r="T2661" i="1"/>
  <c r="S2661" i="1"/>
  <c r="R2661" i="1"/>
  <c r="Q2661" i="1"/>
  <c r="T2660" i="1"/>
  <c r="S2660" i="1"/>
  <c r="U2660" i="1" s="1"/>
  <c r="R2660" i="1"/>
  <c r="Q2660" i="1"/>
  <c r="T2659" i="1"/>
  <c r="S2659" i="1"/>
  <c r="U2659" i="1" s="1"/>
  <c r="R2659" i="1"/>
  <c r="Q2659" i="1"/>
  <c r="T2658" i="1"/>
  <c r="S2658" i="1"/>
  <c r="U2658" i="1" s="1"/>
  <c r="R2658" i="1"/>
  <c r="Q2658" i="1"/>
  <c r="T2657" i="1"/>
  <c r="S2657" i="1"/>
  <c r="U2657" i="1" s="1"/>
  <c r="R2657" i="1"/>
  <c r="Q2657" i="1"/>
  <c r="T2656" i="1"/>
  <c r="S2656" i="1"/>
  <c r="U2656" i="1" s="1"/>
  <c r="R2656" i="1"/>
  <c r="Q2656" i="1"/>
  <c r="U2655" i="1"/>
  <c r="T2655" i="1"/>
  <c r="S2655" i="1"/>
  <c r="R2655" i="1"/>
  <c r="Q2655" i="1"/>
  <c r="T2654" i="1"/>
  <c r="S2654" i="1"/>
  <c r="U2654" i="1" s="1"/>
  <c r="R2654" i="1"/>
  <c r="Q2654" i="1"/>
  <c r="T2653" i="1"/>
  <c r="S2653" i="1"/>
  <c r="U2653" i="1" s="1"/>
  <c r="R2653" i="1"/>
  <c r="Q2653" i="1"/>
  <c r="T2652" i="1"/>
  <c r="S2652" i="1"/>
  <c r="U2652" i="1" s="1"/>
  <c r="R2652" i="1"/>
  <c r="Q2652" i="1"/>
  <c r="T2651" i="1"/>
  <c r="S2651" i="1"/>
  <c r="U2651" i="1" s="1"/>
  <c r="R2651" i="1"/>
  <c r="Q2651" i="1"/>
  <c r="U2650" i="1"/>
  <c r="T2650" i="1"/>
  <c r="S2650" i="1"/>
  <c r="R2650" i="1"/>
  <c r="Q2650" i="1"/>
  <c r="T2649" i="1"/>
  <c r="S2649" i="1"/>
  <c r="U2649" i="1" s="1"/>
  <c r="R2649" i="1"/>
  <c r="Q2649" i="1"/>
  <c r="U2648" i="1"/>
  <c r="T2648" i="1"/>
  <c r="S2648" i="1"/>
  <c r="R2648" i="1"/>
  <c r="Q2648" i="1"/>
  <c r="T2647" i="1"/>
  <c r="S2647" i="1"/>
  <c r="U2647" i="1" s="1"/>
  <c r="R2647" i="1"/>
  <c r="Q2647" i="1"/>
  <c r="T2646" i="1"/>
  <c r="S2646" i="1"/>
  <c r="U2646" i="1" s="1"/>
  <c r="R2646" i="1"/>
  <c r="Q2646" i="1"/>
  <c r="T2645" i="1"/>
  <c r="S2645" i="1"/>
  <c r="U2645" i="1" s="1"/>
  <c r="R2645" i="1"/>
  <c r="Q2645" i="1"/>
  <c r="T2644" i="1"/>
  <c r="S2644" i="1"/>
  <c r="U2644" i="1" s="1"/>
  <c r="R2644" i="1"/>
  <c r="Q2644" i="1"/>
  <c r="T2643" i="1"/>
  <c r="S2643" i="1"/>
  <c r="U2643" i="1" s="1"/>
  <c r="R2643" i="1"/>
  <c r="Q2643" i="1"/>
  <c r="T2642" i="1"/>
  <c r="S2642" i="1"/>
  <c r="U2642" i="1" s="1"/>
  <c r="R2642" i="1"/>
  <c r="Q2642" i="1"/>
  <c r="T2641" i="1"/>
  <c r="S2641" i="1"/>
  <c r="U2641" i="1" s="1"/>
  <c r="R2641" i="1"/>
  <c r="Q2641" i="1"/>
  <c r="T2640" i="1"/>
  <c r="S2640" i="1"/>
  <c r="U2640" i="1" s="1"/>
  <c r="R2640" i="1"/>
  <c r="Q2640" i="1"/>
  <c r="T2639" i="1"/>
  <c r="S2639" i="1"/>
  <c r="U2639" i="1" s="1"/>
  <c r="R2639" i="1"/>
  <c r="Q2639" i="1"/>
  <c r="T2638" i="1"/>
  <c r="S2638" i="1"/>
  <c r="U2638" i="1" s="1"/>
  <c r="R2638" i="1"/>
  <c r="Q2638" i="1"/>
  <c r="T2637" i="1"/>
  <c r="S2637" i="1"/>
  <c r="U2637" i="1" s="1"/>
  <c r="R2637" i="1"/>
  <c r="Q2637" i="1"/>
  <c r="T2636" i="1"/>
  <c r="S2636" i="1"/>
  <c r="U2636" i="1" s="1"/>
  <c r="R2636" i="1"/>
  <c r="Q2636" i="1"/>
  <c r="T2635" i="1"/>
  <c r="S2635" i="1"/>
  <c r="U2635" i="1" s="1"/>
  <c r="R2635" i="1"/>
  <c r="Q2635" i="1"/>
  <c r="T2634" i="1"/>
  <c r="S2634" i="1"/>
  <c r="U2634" i="1" s="1"/>
  <c r="R2634" i="1"/>
  <c r="Q2634" i="1"/>
  <c r="T2633" i="1"/>
  <c r="S2633" i="1"/>
  <c r="U2633" i="1" s="1"/>
  <c r="R2633" i="1"/>
  <c r="Q2633" i="1"/>
  <c r="T2632" i="1"/>
  <c r="S2632" i="1"/>
  <c r="U2632" i="1" s="1"/>
  <c r="R2632" i="1"/>
  <c r="Q2632" i="1"/>
  <c r="U2631" i="1"/>
  <c r="T2631" i="1"/>
  <c r="S2631" i="1"/>
  <c r="R2631" i="1"/>
  <c r="Q2631" i="1"/>
  <c r="T2630" i="1"/>
  <c r="S2630" i="1"/>
  <c r="U2630" i="1" s="1"/>
  <c r="R2630" i="1"/>
  <c r="Q2630" i="1"/>
  <c r="T2629" i="1"/>
  <c r="S2629" i="1"/>
  <c r="U2629" i="1" s="1"/>
  <c r="R2629" i="1"/>
  <c r="Q2629" i="1"/>
  <c r="T2628" i="1"/>
  <c r="S2628" i="1"/>
  <c r="U2628" i="1" s="1"/>
  <c r="R2628" i="1"/>
  <c r="Q2628" i="1"/>
  <c r="T2627" i="1"/>
  <c r="S2627" i="1"/>
  <c r="U2627" i="1" s="1"/>
  <c r="R2627" i="1"/>
  <c r="Q2627" i="1"/>
  <c r="T2626" i="1"/>
  <c r="S2626" i="1"/>
  <c r="U2626" i="1" s="1"/>
  <c r="R2626" i="1"/>
  <c r="Q2626" i="1"/>
  <c r="T2625" i="1"/>
  <c r="S2625" i="1"/>
  <c r="U2625" i="1" s="1"/>
  <c r="R2625" i="1"/>
  <c r="Q2625" i="1"/>
  <c r="T2624" i="1"/>
  <c r="S2624" i="1"/>
  <c r="U2624" i="1" s="1"/>
  <c r="R2624" i="1"/>
  <c r="Q2624" i="1"/>
  <c r="T2623" i="1"/>
  <c r="S2623" i="1"/>
  <c r="U2623" i="1" s="1"/>
  <c r="R2623" i="1"/>
  <c r="Q2623" i="1"/>
  <c r="T2622" i="1"/>
  <c r="S2622" i="1"/>
  <c r="U2622" i="1" s="1"/>
  <c r="R2622" i="1"/>
  <c r="Q2622" i="1"/>
  <c r="T2621" i="1"/>
  <c r="S2621" i="1"/>
  <c r="U2621" i="1" s="1"/>
  <c r="R2621" i="1"/>
  <c r="Q2621" i="1"/>
  <c r="U2620" i="1"/>
  <c r="T2620" i="1"/>
  <c r="S2620" i="1"/>
  <c r="R2620" i="1"/>
  <c r="Q2620" i="1"/>
  <c r="T2619" i="1"/>
  <c r="S2619" i="1"/>
  <c r="U2619" i="1" s="1"/>
  <c r="R2619" i="1"/>
  <c r="Q2619" i="1"/>
  <c r="T2618" i="1"/>
  <c r="S2618" i="1"/>
  <c r="U2618" i="1" s="1"/>
  <c r="R2618" i="1"/>
  <c r="Q2618" i="1"/>
  <c r="T2617" i="1"/>
  <c r="S2617" i="1"/>
  <c r="U2617" i="1" s="1"/>
  <c r="R2617" i="1"/>
  <c r="Q2617" i="1"/>
  <c r="T2616" i="1"/>
  <c r="S2616" i="1"/>
  <c r="U2616" i="1" s="1"/>
  <c r="R2616" i="1"/>
  <c r="Q2616" i="1"/>
  <c r="T2615" i="1"/>
  <c r="S2615" i="1"/>
  <c r="U2615" i="1" s="1"/>
  <c r="R2615" i="1"/>
  <c r="Q2615" i="1"/>
  <c r="T2614" i="1"/>
  <c r="S2614" i="1"/>
  <c r="U2614" i="1" s="1"/>
  <c r="R2614" i="1"/>
  <c r="Q2614" i="1"/>
  <c r="T2613" i="1"/>
  <c r="S2613" i="1"/>
  <c r="U2613" i="1" s="1"/>
  <c r="R2613" i="1"/>
  <c r="Q2613" i="1"/>
  <c r="T2612" i="1"/>
  <c r="S2612" i="1"/>
  <c r="U2612" i="1" s="1"/>
  <c r="R2612" i="1"/>
  <c r="Q2612" i="1"/>
  <c r="T2611" i="1"/>
  <c r="S2611" i="1"/>
  <c r="U2611" i="1" s="1"/>
  <c r="R2611" i="1"/>
  <c r="Q2611" i="1"/>
  <c r="T2610" i="1"/>
  <c r="S2610" i="1"/>
  <c r="U2610" i="1" s="1"/>
  <c r="R2610" i="1"/>
  <c r="Q2610" i="1"/>
  <c r="T2609" i="1"/>
  <c r="S2609" i="1"/>
  <c r="U2609" i="1" s="1"/>
  <c r="R2609" i="1"/>
  <c r="Q2609" i="1"/>
  <c r="T2608" i="1"/>
  <c r="S2608" i="1"/>
  <c r="U2608" i="1" s="1"/>
  <c r="R2608" i="1"/>
  <c r="Q2608" i="1"/>
  <c r="T2607" i="1"/>
  <c r="S2607" i="1"/>
  <c r="U2607" i="1" s="1"/>
  <c r="R2607" i="1"/>
  <c r="Q2607" i="1"/>
  <c r="T2606" i="1"/>
  <c r="S2606" i="1"/>
  <c r="U2606" i="1" s="1"/>
  <c r="R2606" i="1"/>
  <c r="Q2606" i="1"/>
  <c r="T2605" i="1"/>
  <c r="S2605" i="1"/>
  <c r="U2605" i="1" s="1"/>
  <c r="R2605" i="1"/>
  <c r="Q2605" i="1"/>
  <c r="U2604" i="1"/>
  <c r="T2604" i="1"/>
  <c r="S2604" i="1"/>
  <c r="R2604" i="1"/>
  <c r="Q2604" i="1"/>
  <c r="T2603" i="1"/>
  <c r="S2603" i="1"/>
  <c r="U2603" i="1" s="1"/>
  <c r="R2603" i="1"/>
  <c r="Q2603" i="1"/>
  <c r="U2602" i="1"/>
  <c r="T2602" i="1"/>
  <c r="S2602" i="1"/>
  <c r="R2602" i="1"/>
  <c r="Q2602" i="1"/>
  <c r="T2601" i="1"/>
  <c r="S2601" i="1"/>
  <c r="U2601" i="1" s="1"/>
  <c r="R2601" i="1"/>
  <c r="Q2601" i="1"/>
  <c r="T2600" i="1"/>
  <c r="S2600" i="1"/>
  <c r="U2600" i="1" s="1"/>
  <c r="R2600" i="1"/>
  <c r="Q2600" i="1"/>
  <c r="T2599" i="1"/>
  <c r="S2599" i="1"/>
  <c r="U2599" i="1" s="1"/>
  <c r="R2599" i="1"/>
  <c r="Q2599" i="1"/>
  <c r="T2598" i="1"/>
  <c r="S2598" i="1"/>
  <c r="U2598" i="1" s="1"/>
  <c r="R2598" i="1"/>
  <c r="Q2598" i="1"/>
  <c r="T2597" i="1"/>
  <c r="S2597" i="1"/>
  <c r="U2597" i="1" s="1"/>
  <c r="R2597" i="1"/>
  <c r="Q2597" i="1"/>
  <c r="T2596" i="1"/>
  <c r="S2596" i="1"/>
  <c r="U2596" i="1" s="1"/>
  <c r="R2596" i="1"/>
  <c r="Q2596" i="1"/>
  <c r="T2595" i="1"/>
  <c r="S2595" i="1"/>
  <c r="U2595" i="1" s="1"/>
  <c r="R2595" i="1"/>
  <c r="Q2595" i="1"/>
  <c r="T2594" i="1"/>
  <c r="S2594" i="1"/>
  <c r="U2594" i="1" s="1"/>
  <c r="R2594" i="1"/>
  <c r="Q2594" i="1"/>
  <c r="T2593" i="1"/>
  <c r="S2593" i="1"/>
  <c r="U2593" i="1" s="1"/>
  <c r="R2593" i="1"/>
  <c r="Q2593" i="1"/>
  <c r="T2592" i="1"/>
  <c r="S2592" i="1"/>
  <c r="U2592" i="1" s="1"/>
  <c r="R2592" i="1"/>
  <c r="Q2592" i="1"/>
  <c r="U2591" i="1"/>
  <c r="T2591" i="1"/>
  <c r="S2591" i="1"/>
  <c r="R2591" i="1"/>
  <c r="Q2591" i="1"/>
  <c r="T2590" i="1"/>
  <c r="S2590" i="1"/>
  <c r="U2590" i="1" s="1"/>
  <c r="R2590" i="1"/>
  <c r="Q2590" i="1"/>
  <c r="T2589" i="1"/>
  <c r="S2589" i="1"/>
  <c r="U2589" i="1" s="1"/>
  <c r="R2589" i="1"/>
  <c r="Q2589" i="1"/>
  <c r="T2588" i="1"/>
  <c r="S2588" i="1"/>
  <c r="U2588" i="1" s="1"/>
  <c r="R2588" i="1"/>
  <c r="Q2588" i="1"/>
  <c r="T2587" i="1"/>
  <c r="S2587" i="1"/>
  <c r="U2587" i="1" s="1"/>
  <c r="R2587" i="1"/>
  <c r="Q2587" i="1"/>
  <c r="T2586" i="1"/>
  <c r="S2586" i="1"/>
  <c r="U2586" i="1" s="1"/>
  <c r="R2586" i="1"/>
  <c r="Q2586" i="1"/>
  <c r="T2585" i="1"/>
  <c r="S2585" i="1"/>
  <c r="U2585" i="1" s="1"/>
  <c r="R2585" i="1"/>
  <c r="Q2585" i="1"/>
  <c r="U2584" i="1"/>
  <c r="T2584" i="1"/>
  <c r="S2584" i="1"/>
  <c r="R2584" i="1"/>
  <c r="Q2584" i="1"/>
  <c r="U2583" i="1"/>
  <c r="T2583" i="1"/>
  <c r="S2583" i="1"/>
  <c r="R2583" i="1"/>
  <c r="Q2583" i="1"/>
  <c r="T2582" i="1"/>
  <c r="S2582" i="1"/>
  <c r="U2582" i="1" s="1"/>
  <c r="R2582" i="1"/>
  <c r="Q2582" i="1"/>
  <c r="T2581" i="1"/>
  <c r="S2581" i="1"/>
  <c r="U2581" i="1" s="1"/>
  <c r="R2581" i="1"/>
  <c r="Q2581" i="1"/>
  <c r="T2580" i="1"/>
  <c r="S2580" i="1"/>
  <c r="U2580" i="1" s="1"/>
  <c r="R2580" i="1"/>
  <c r="Q2580" i="1"/>
  <c r="T2579" i="1"/>
  <c r="S2579" i="1"/>
  <c r="U2579" i="1" s="1"/>
  <c r="R2579" i="1"/>
  <c r="Q2579" i="1"/>
  <c r="T2578" i="1"/>
  <c r="S2578" i="1"/>
  <c r="U2578" i="1" s="1"/>
  <c r="R2578" i="1"/>
  <c r="Q2578" i="1"/>
  <c r="T2577" i="1"/>
  <c r="S2577" i="1"/>
  <c r="U2577" i="1" s="1"/>
  <c r="R2577" i="1"/>
  <c r="Q2577" i="1"/>
  <c r="T2576" i="1"/>
  <c r="S2576" i="1"/>
  <c r="U2576" i="1" s="1"/>
  <c r="R2576" i="1"/>
  <c r="Q2576" i="1"/>
  <c r="T2575" i="1"/>
  <c r="S2575" i="1"/>
  <c r="U2575" i="1" s="1"/>
  <c r="R2575" i="1"/>
  <c r="Q2575" i="1"/>
  <c r="T2574" i="1"/>
  <c r="S2574" i="1"/>
  <c r="U2574" i="1" s="1"/>
  <c r="R2574" i="1"/>
  <c r="Q2574" i="1"/>
  <c r="T2573" i="1"/>
  <c r="S2573" i="1"/>
  <c r="U2573" i="1" s="1"/>
  <c r="R2573" i="1"/>
  <c r="Q2573" i="1"/>
  <c r="T2572" i="1"/>
  <c r="S2572" i="1"/>
  <c r="U2572" i="1" s="1"/>
  <c r="R2572" i="1"/>
  <c r="Q2572" i="1"/>
  <c r="T2571" i="1"/>
  <c r="S2571" i="1"/>
  <c r="U2571" i="1" s="1"/>
  <c r="R2571" i="1"/>
  <c r="Q2571" i="1"/>
  <c r="T2570" i="1"/>
  <c r="S2570" i="1"/>
  <c r="U2570" i="1" s="1"/>
  <c r="R2570" i="1"/>
  <c r="Q2570" i="1"/>
  <c r="T2569" i="1"/>
  <c r="S2569" i="1"/>
  <c r="U2569" i="1" s="1"/>
  <c r="R2569" i="1"/>
  <c r="Q2569" i="1"/>
  <c r="T2568" i="1"/>
  <c r="S2568" i="1"/>
  <c r="U2568" i="1" s="1"/>
  <c r="R2568" i="1"/>
  <c r="Q2568" i="1"/>
  <c r="T2567" i="1"/>
  <c r="S2567" i="1"/>
  <c r="U2567" i="1" s="1"/>
  <c r="R2567" i="1"/>
  <c r="Q2567" i="1"/>
  <c r="T2566" i="1"/>
  <c r="S2566" i="1"/>
  <c r="U2566" i="1" s="1"/>
  <c r="R2566" i="1"/>
  <c r="Q2566" i="1"/>
  <c r="T2565" i="1"/>
  <c r="S2565" i="1"/>
  <c r="U2565" i="1" s="1"/>
  <c r="R2565" i="1"/>
  <c r="Q2565" i="1"/>
  <c r="T2564" i="1"/>
  <c r="S2564" i="1"/>
  <c r="U2564" i="1" s="1"/>
  <c r="R2564" i="1"/>
  <c r="Q2564" i="1"/>
  <c r="T2563" i="1"/>
  <c r="S2563" i="1"/>
  <c r="U2563" i="1" s="1"/>
  <c r="R2563" i="1"/>
  <c r="Q2563" i="1"/>
  <c r="T2562" i="1"/>
  <c r="S2562" i="1"/>
  <c r="U2562" i="1" s="1"/>
  <c r="R2562" i="1"/>
  <c r="Q2562" i="1"/>
  <c r="T2561" i="1"/>
  <c r="S2561" i="1"/>
  <c r="U2561" i="1" s="1"/>
  <c r="R2561" i="1"/>
  <c r="Q2561" i="1"/>
  <c r="T2560" i="1"/>
  <c r="S2560" i="1"/>
  <c r="U2560" i="1" s="1"/>
  <c r="R2560" i="1"/>
  <c r="Q2560" i="1"/>
  <c r="T2559" i="1"/>
  <c r="S2559" i="1"/>
  <c r="U2559" i="1" s="1"/>
  <c r="R2559" i="1"/>
  <c r="Q2559" i="1"/>
  <c r="T2558" i="1"/>
  <c r="S2558" i="1"/>
  <c r="U2558" i="1" s="1"/>
  <c r="R2558" i="1"/>
  <c r="Q2558" i="1"/>
  <c r="T2557" i="1"/>
  <c r="S2557" i="1"/>
  <c r="U2557" i="1" s="1"/>
  <c r="R2557" i="1"/>
  <c r="Q2557" i="1"/>
  <c r="U2556" i="1"/>
  <c r="T2556" i="1"/>
  <c r="S2556" i="1"/>
  <c r="R2556" i="1"/>
  <c r="Q2556" i="1"/>
  <c r="U2555" i="1"/>
  <c r="T2555" i="1"/>
  <c r="S2555" i="1"/>
  <c r="R2555" i="1"/>
  <c r="Q2555" i="1"/>
  <c r="T2554" i="1"/>
  <c r="S2554" i="1"/>
  <c r="U2554" i="1" s="1"/>
  <c r="R2554" i="1"/>
  <c r="Q2554" i="1"/>
  <c r="T2553" i="1"/>
  <c r="S2553" i="1"/>
  <c r="U2553" i="1" s="1"/>
  <c r="R2553" i="1"/>
  <c r="Q2553" i="1"/>
  <c r="T2552" i="1"/>
  <c r="S2552" i="1"/>
  <c r="U2552" i="1" s="1"/>
  <c r="R2552" i="1"/>
  <c r="Q2552" i="1"/>
  <c r="T2551" i="1"/>
  <c r="S2551" i="1"/>
  <c r="U2551" i="1" s="1"/>
  <c r="R2551" i="1"/>
  <c r="Q2551" i="1"/>
  <c r="T2550" i="1"/>
  <c r="S2550" i="1"/>
  <c r="U2550" i="1" s="1"/>
  <c r="R2550" i="1"/>
  <c r="Q2550" i="1"/>
  <c r="T2549" i="1"/>
  <c r="S2549" i="1"/>
  <c r="U2549" i="1" s="1"/>
  <c r="R2549" i="1"/>
  <c r="Q2549" i="1"/>
  <c r="T2548" i="1"/>
  <c r="S2548" i="1"/>
  <c r="U2548" i="1" s="1"/>
  <c r="R2548" i="1"/>
  <c r="Q2548" i="1"/>
  <c r="T2547" i="1"/>
  <c r="S2547" i="1"/>
  <c r="U2547" i="1" s="1"/>
  <c r="R2547" i="1"/>
  <c r="Q2547" i="1"/>
  <c r="T2546" i="1"/>
  <c r="S2546" i="1"/>
  <c r="U2546" i="1" s="1"/>
  <c r="R2546" i="1"/>
  <c r="Q2546" i="1"/>
  <c r="T2545" i="1"/>
  <c r="S2545" i="1"/>
  <c r="U2545" i="1" s="1"/>
  <c r="R2545" i="1"/>
  <c r="Q2545" i="1"/>
  <c r="T2544" i="1"/>
  <c r="S2544" i="1"/>
  <c r="U2544" i="1" s="1"/>
  <c r="R2544" i="1"/>
  <c r="Q2544" i="1"/>
  <c r="U2543" i="1"/>
  <c r="T2543" i="1"/>
  <c r="S2543" i="1"/>
  <c r="R2543" i="1"/>
  <c r="Q2543" i="1"/>
  <c r="T2542" i="1"/>
  <c r="S2542" i="1"/>
  <c r="U2542" i="1" s="1"/>
  <c r="R2542" i="1"/>
  <c r="Q2542" i="1"/>
  <c r="T2541" i="1"/>
  <c r="S2541" i="1"/>
  <c r="U2541" i="1" s="1"/>
  <c r="R2541" i="1"/>
  <c r="Q2541" i="1"/>
  <c r="T2540" i="1"/>
  <c r="S2540" i="1"/>
  <c r="U2540" i="1" s="1"/>
  <c r="R2540" i="1"/>
  <c r="Q2540" i="1"/>
  <c r="T2539" i="1"/>
  <c r="S2539" i="1"/>
  <c r="U2539" i="1" s="1"/>
  <c r="R2539" i="1"/>
  <c r="Q2539" i="1"/>
  <c r="T2538" i="1"/>
  <c r="S2538" i="1"/>
  <c r="U2538" i="1" s="1"/>
  <c r="R2538" i="1"/>
  <c r="Q2538" i="1"/>
  <c r="T2537" i="1"/>
  <c r="S2537" i="1"/>
  <c r="U2537" i="1" s="1"/>
  <c r="R2537" i="1"/>
  <c r="Q2537" i="1"/>
  <c r="U2536" i="1"/>
  <c r="T2536" i="1"/>
  <c r="S2536" i="1"/>
  <c r="R2536" i="1"/>
  <c r="Q2536" i="1"/>
  <c r="T2535" i="1"/>
  <c r="S2535" i="1"/>
  <c r="U2535" i="1" s="1"/>
  <c r="R2535" i="1"/>
  <c r="Q2535" i="1"/>
  <c r="T2534" i="1"/>
  <c r="S2534" i="1"/>
  <c r="U2534" i="1" s="1"/>
  <c r="R2534" i="1"/>
  <c r="Q2534" i="1"/>
  <c r="T2533" i="1"/>
  <c r="S2533" i="1"/>
  <c r="U2533" i="1" s="1"/>
  <c r="R2533" i="1"/>
  <c r="Q2533" i="1"/>
  <c r="T2532" i="1"/>
  <c r="S2532" i="1"/>
  <c r="U2532" i="1" s="1"/>
  <c r="R2532" i="1"/>
  <c r="Q2532" i="1"/>
  <c r="T2531" i="1"/>
  <c r="S2531" i="1"/>
  <c r="U2531" i="1" s="1"/>
  <c r="R2531" i="1"/>
  <c r="Q2531" i="1"/>
  <c r="T2530" i="1"/>
  <c r="S2530" i="1"/>
  <c r="U2530" i="1" s="1"/>
  <c r="R2530" i="1"/>
  <c r="Q2530" i="1"/>
  <c r="T2529" i="1"/>
  <c r="S2529" i="1"/>
  <c r="U2529" i="1" s="1"/>
  <c r="R2529" i="1"/>
  <c r="Q2529" i="1"/>
  <c r="T2528" i="1"/>
  <c r="S2528" i="1"/>
  <c r="U2528" i="1" s="1"/>
  <c r="R2528" i="1"/>
  <c r="Q2528" i="1"/>
  <c r="T2527" i="1"/>
  <c r="S2527" i="1"/>
  <c r="U2527" i="1" s="1"/>
  <c r="R2527" i="1"/>
  <c r="Q2527" i="1"/>
  <c r="T2526" i="1"/>
  <c r="S2526" i="1"/>
  <c r="U2526" i="1" s="1"/>
  <c r="R2526" i="1"/>
  <c r="Q2526" i="1"/>
  <c r="T2525" i="1"/>
  <c r="S2525" i="1"/>
  <c r="U2525" i="1" s="1"/>
  <c r="R2525" i="1"/>
  <c r="Q2525" i="1"/>
  <c r="T2524" i="1"/>
  <c r="S2524" i="1"/>
  <c r="U2524" i="1" s="1"/>
  <c r="R2524" i="1"/>
  <c r="Q2524" i="1"/>
  <c r="T2523" i="1"/>
  <c r="S2523" i="1"/>
  <c r="U2523" i="1" s="1"/>
  <c r="R2523" i="1"/>
  <c r="Q2523" i="1"/>
  <c r="U2522" i="1"/>
  <c r="T2522" i="1"/>
  <c r="S2522" i="1"/>
  <c r="R2522" i="1"/>
  <c r="Q2522" i="1"/>
  <c r="T2521" i="1"/>
  <c r="S2521" i="1"/>
  <c r="U2521" i="1" s="1"/>
  <c r="R2521" i="1"/>
  <c r="Q2521" i="1"/>
  <c r="T2520" i="1"/>
  <c r="S2520" i="1"/>
  <c r="U2520" i="1" s="1"/>
  <c r="R2520" i="1"/>
  <c r="Q2520" i="1"/>
  <c r="T2519" i="1"/>
  <c r="S2519" i="1"/>
  <c r="U2519" i="1" s="1"/>
  <c r="R2519" i="1"/>
  <c r="Q2519" i="1"/>
  <c r="T2518" i="1"/>
  <c r="S2518" i="1"/>
  <c r="U2518" i="1" s="1"/>
  <c r="R2518" i="1"/>
  <c r="Q2518" i="1"/>
  <c r="U2517" i="1"/>
  <c r="T2517" i="1"/>
  <c r="S2517" i="1"/>
  <c r="R2517" i="1"/>
  <c r="Q2517" i="1"/>
  <c r="T2516" i="1"/>
  <c r="S2516" i="1"/>
  <c r="U2516" i="1" s="1"/>
  <c r="R2516" i="1"/>
  <c r="Q2516" i="1"/>
  <c r="T2515" i="1"/>
  <c r="S2515" i="1"/>
  <c r="U2515" i="1" s="1"/>
  <c r="R2515" i="1"/>
  <c r="Q2515" i="1"/>
  <c r="T2514" i="1"/>
  <c r="S2514" i="1"/>
  <c r="U2514" i="1" s="1"/>
  <c r="R2514" i="1"/>
  <c r="Q2514" i="1"/>
  <c r="T2513" i="1"/>
  <c r="S2513" i="1"/>
  <c r="U2513" i="1" s="1"/>
  <c r="R2513" i="1"/>
  <c r="Q2513" i="1"/>
  <c r="T2512" i="1"/>
  <c r="S2512" i="1"/>
  <c r="U2512" i="1" s="1"/>
  <c r="R2512" i="1"/>
  <c r="Q2512" i="1"/>
  <c r="T2511" i="1"/>
  <c r="S2511" i="1"/>
  <c r="U2511" i="1" s="1"/>
  <c r="R2511" i="1"/>
  <c r="Q2511" i="1"/>
  <c r="T2510" i="1"/>
  <c r="S2510" i="1"/>
  <c r="U2510" i="1" s="1"/>
  <c r="R2510" i="1"/>
  <c r="Q2510" i="1"/>
  <c r="T2509" i="1"/>
  <c r="S2509" i="1"/>
  <c r="U2509" i="1" s="1"/>
  <c r="R2509" i="1"/>
  <c r="Q2509" i="1"/>
  <c r="T2508" i="1"/>
  <c r="S2508" i="1"/>
  <c r="U2508" i="1" s="1"/>
  <c r="R2508" i="1"/>
  <c r="Q2508" i="1"/>
  <c r="U2507" i="1"/>
  <c r="T2507" i="1"/>
  <c r="S2507" i="1"/>
  <c r="R2507" i="1"/>
  <c r="Q2507" i="1"/>
  <c r="U2506" i="1"/>
  <c r="T2506" i="1"/>
  <c r="S2506" i="1"/>
  <c r="R2506" i="1"/>
  <c r="Q2506" i="1"/>
  <c r="T2505" i="1"/>
  <c r="S2505" i="1"/>
  <c r="U2505" i="1" s="1"/>
  <c r="R2505" i="1"/>
  <c r="Q2505" i="1"/>
  <c r="T2504" i="1"/>
  <c r="S2504" i="1"/>
  <c r="U2504" i="1" s="1"/>
  <c r="R2504" i="1"/>
  <c r="Q2504" i="1"/>
  <c r="T2503" i="1"/>
  <c r="S2503" i="1"/>
  <c r="U2503" i="1" s="1"/>
  <c r="R2503" i="1"/>
  <c r="Q2503" i="1"/>
  <c r="T2502" i="1"/>
  <c r="S2502" i="1"/>
  <c r="U2502" i="1" s="1"/>
  <c r="R2502" i="1"/>
  <c r="Q2502" i="1"/>
  <c r="T2501" i="1"/>
  <c r="S2501" i="1"/>
  <c r="U2501" i="1" s="1"/>
  <c r="R2501" i="1"/>
  <c r="Q2501" i="1"/>
  <c r="T2500" i="1"/>
  <c r="S2500" i="1"/>
  <c r="U2500" i="1" s="1"/>
  <c r="R2500" i="1"/>
  <c r="Q2500" i="1"/>
  <c r="T2499" i="1"/>
  <c r="S2499" i="1"/>
  <c r="U2499" i="1" s="1"/>
  <c r="R2499" i="1"/>
  <c r="Q2499" i="1"/>
  <c r="T2498" i="1"/>
  <c r="S2498" i="1"/>
  <c r="U2498" i="1" s="1"/>
  <c r="R2498" i="1"/>
  <c r="Q2498" i="1"/>
  <c r="T2497" i="1"/>
  <c r="S2497" i="1"/>
  <c r="U2497" i="1" s="1"/>
  <c r="R2497" i="1"/>
  <c r="Q2497" i="1"/>
  <c r="T2496" i="1"/>
  <c r="S2496" i="1"/>
  <c r="U2496" i="1" s="1"/>
  <c r="R2496" i="1"/>
  <c r="Q2496" i="1"/>
  <c r="T2495" i="1"/>
  <c r="S2495" i="1"/>
  <c r="U2495" i="1" s="1"/>
  <c r="R2495" i="1"/>
  <c r="Q2495" i="1"/>
  <c r="T2494" i="1"/>
  <c r="S2494" i="1"/>
  <c r="U2494" i="1" s="1"/>
  <c r="R2494" i="1"/>
  <c r="Q2494" i="1"/>
  <c r="T2493" i="1"/>
  <c r="S2493" i="1"/>
  <c r="U2493" i="1" s="1"/>
  <c r="R2493" i="1"/>
  <c r="Q2493" i="1"/>
  <c r="U2492" i="1"/>
  <c r="T2492" i="1"/>
  <c r="S2492" i="1"/>
  <c r="R2492" i="1"/>
  <c r="Q2492" i="1"/>
  <c r="U2491" i="1"/>
  <c r="T2491" i="1"/>
  <c r="S2491" i="1"/>
  <c r="R2491" i="1"/>
  <c r="Q2491" i="1"/>
  <c r="U2490" i="1"/>
  <c r="T2490" i="1"/>
  <c r="S2490" i="1"/>
  <c r="R2490" i="1"/>
  <c r="Q2490" i="1"/>
  <c r="T2489" i="1"/>
  <c r="S2489" i="1"/>
  <c r="U2489" i="1" s="1"/>
  <c r="R2489" i="1"/>
  <c r="Q2489" i="1"/>
  <c r="T2488" i="1"/>
  <c r="S2488" i="1"/>
  <c r="U2488" i="1" s="1"/>
  <c r="R2488" i="1"/>
  <c r="Q2488" i="1"/>
  <c r="T2487" i="1"/>
  <c r="S2487" i="1"/>
  <c r="U2487" i="1" s="1"/>
  <c r="R2487" i="1"/>
  <c r="Q2487" i="1"/>
  <c r="T2486" i="1"/>
  <c r="S2486" i="1"/>
  <c r="U2486" i="1" s="1"/>
  <c r="R2486" i="1"/>
  <c r="Q2486" i="1"/>
  <c r="T2485" i="1"/>
  <c r="S2485" i="1"/>
  <c r="U2485" i="1" s="1"/>
  <c r="R2485" i="1"/>
  <c r="Q2485" i="1"/>
  <c r="T2484" i="1"/>
  <c r="S2484" i="1"/>
  <c r="U2484" i="1" s="1"/>
  <c r="R2484" i="1"/>
  <c r="Q2484" i="1"/>
  <c r="T2483" i="1"/>
  <c r="S2483" i="1"/>
  <c r="U2483" i="1" s="1"/>
  <c r="R2483" i="1"/>
  <c r="Q2483" i="1"/>
  <c r="T2482" i="1"/>
  <c r="S2482" i="1"/>
  <c r="U2482" i="1" s="1"/>
  <c r="R2482" i="1"/>
  <c r="Q2482" i="1"/>
  <c r="T2481" i="1"/>
  <c r="S2481" i="1"/>
  <c r="U2481" i="1" s="1"/>
  <c r="R2481" i="1"/>
  <c r="Q2481" i="1"/>
  <c r="T2480" i="1"/>
  <c r="S2480" i="1"/>
  <c r="U2480" i="1" s="1"/>
  <c r="R2480" i="1"/>
  <c r="Q2480" i="1"/>
  <c r="T2479" i="1"/>
  <c r="S2479" i="1"/>
  <c r="U2479" i="1" s="1"/>
  <c r="R2479" i="1"/>
  <c r="Q2479" i="1"/>
  <c r="T2478" i="1"/>
  <c r="S2478" i="1"/>
  <c r="U2478" i="1" s="1"/>
  <c r="R2478" i="1"/>
  <c r="Q2478" i="1"/>
  <c r="T2477" i="1"/>
  <c r="S2477" i="1"/>
  <c r="U2477" i="1" s="1"/>
  <c r="R2477" i="1"/>
  <c r="Q2477" i="1"/>
  <c r="T2476" i="1"/>
  <c r="S2476" i="1"/>
  <c r="U2476" i="1" s="1"/>
  <c r="R2476" i="1"/>
  <c r="Q2476" i="1"/>
  <c r="T2475" i="1"/>
  <c r="S2475" i="1"/>
  <c r="U2475" i="1" s="1"/>
  <c r="R2475" i="1"/>
  <c r="Q2475" i="1"/>
  <c r="T2474" i="1"/>
  <c r="S2474" i="1"/>
  <c r="U2474" i="1" s="1"/>
  <c r="R2474" i="1"/>
  <c r="Q2474" i="1"/>
  <c r="T2473" i="1"/>
  <c r="S2473" i="1"/>
  <c r="U2473" i="1" s="1"/>
  <c r="R2473" i="1"/>
  <c r="Q2473" i="1"/>
  <c r="U2472" i="1"/>
  <c r="T2472" i="1"/>
  <c r="S2472" i="1"/>
  <c r="R2472" i="1"/>
  <c r="Q2472" i="1"/>
  <c r="T2471" i="1"/>
  <c r="S2471" i="1"/>
  <c r="U2471" i="1" s="1"/>
  <c r="R2471" i="1"/>
  <c r="Q2471" i="1"/>
  <c r="T2470" i="1"/>
  <c r="S2470" i="1"/>
  <c r="U2470" i="1" s="1"/>
  <c r="R2470" i="1"/>
  <c r="Q2470" i="1"/>
  <c r="T2469" i="1"/>
  <c r="S2469" i="1"/>
  <c r="U2469" i="1" s="1"/>
  <c r="R2469" i="1"/>
  <c r="Q2469" i="1"/>
  <c r="T2468" i="1"/>
  <c r="S2468" i="1"/>
  <c r="U2468" i="1" s="1"/>
  <c r="R2468" i="1"/>
  <c r="Q2468" i="1"/>
  <c r="T2467" i="1"/>
  <c r="S2467" i="1"/>
  <c r="U2467" i="1" s="1"/>
  <c r="R2467" i="1"/>
  <c r="Q2467" i="1"/>
  <c r="T2466" i="1"/>
  <c r="S2466" i="1"/>
  <c r="U2466" i="1" s="1"/>
  <c r="R2466" i="1"/>
  <c r="Q2466" i="1"/>
  <c r="T2465" i="1"/>
  <c r="S2465" i="1"/>
  <c r="U2465" i="1" s="1"/>
  <c r="R2465" i="1"/>
  <c r="Q2465" i="1"/>
  <c r="T2464" i="1"/>
  <c r="S2464" i="1"/>
  <c r="U2464" i="1" s="1"/>
  <c r="R2464" i="1"/>
  <c r="Q2464" i="1"/>
  <c r="T2463" i="1"/>
  <c r="S2463" i="1"/>
  <c r="U2463" i="1" s="1"/>
  <c r="R2463" i="1"/>
  <c r="Q2463" i="1"/>
  <c r="T2462" i="1"/>
  <c r="S2462" i="1"/>
  <c r="U2462" i="1" s="1"/>
  <c r="R2462" i="1"/>
  <c r="Q2462" i="1"/>
  <c r="T2461" i="1"/>
  <c r="S2461" i="1"/>
  <c r="U2461" i="1" s="1"/>
  <c r="R2461" i="1"/>
  <c r="Q2461" i="1"/>
  <c r="T2460" i="1"/>
  <c r="S2460" i="1"/>
  <c r="U2460" i="1" s="1"/>
  <c r="R2460" i="1"/>
  <c r="Q2460" i="1"/>
  <c r="T2459" i="1"/>
  <c r="S2459" i="1"/>
  <c r="U2459" i="1" s="1"/>
  <c r="R2459" i="1"/>
  <c r="Q2459" i="1"/>
  <c r="T2458" i="1"/>
  <c r="S2458" i="1"/>
  <c r="U2458" i="1" s="1"/>
  <c r="R2458" i="1"/>
  <c r="Q2458" i="1"/>
  <c r="T2457" i="1"/>
  <c r="S2457" i="1"/>
  <c r="U2457" i="1" s="1"/>
  <c r="R2457" i="1"/>
  <c r="Q2457" i="1"/>
  <c r="T2456" i="1"/>
  <c r="S2456" i="1"/>
  <c r="U2456" i="1" s="1"/>
  <c r="R2456" i="1"/>
  <c r="Q2456" i="1"/>
  <c r="U2455" i="1"/>
  <c r="T2455" i="1"/>
  <c r="S2455" i="1"/>
  <c r="R2455" i="1"/>
  <c r="Q2455" i="1"/>
  <c r="T2454" i="1"/>
  <c r="S2454" i="1"/>
  <c r="U2454" i="1" s="1"/>
  <c r="R2454" i="1"/>
  <c r="Q2454" i="1"/>
  <c r="T2453" i="1"/>
  <c r="S2453" i="1"/>
  <c r="U2453" i="1" s="1"/>
  <c r="R2453" i="1"/>
  <c r="Q2453" i="1"/>
  <c r="T2452" i="1"/>
  <c r="S2452" i="1"/>
  <c r="U2452" i="1" s="1"/>
  <c r="R2452" i="1"/>
  <c r="Q2452" i="1"/>
  <c r="T2451" i="1"/>
  <c r="S2451" i="1"/>
  <c r="U2451" i="1" s="1"/>
  <c r="R2451" i="1"/>
  <c r="Q2451" i="1"/>
  <c r="T2450" i="1"/>
  <c r="S2450" i="1"/>
  <c r="U2450" i="1" s="1"/>
  <c r="R2450" i="1"/>
  <c r="Q2450" i="1"/>
  <c r="T2449" i="1"/>
  <c r="S2449" i="1"/>
  <c r="U2449" i="1" s="1"/>
  <c r="R2449" i="1"/>
  <c r="Q2449" i="1"/>
  <c r="T2448" i="1"/>
  <c r="S2448" i="1"/>
  <c r="U2448" i="1" s="1"/>
  <c r="R2448" i="1"/>
  <c r="Q2448" i="1"/>
  <c r="T2447" i="1"/>
  <c r="S2447" i="1"/>
  <c r="U2447" i="1" s="1"/>
  <c r="R2447" i="1"/>
  <c r="Q2447" i="1"/>
  <c r="T2446" i="1"/>
  <c r="S2446" i="1"/>
  <c r="U2446" i="1" s="1"/>
  <c r="R2446" i="1"/>
  <c r="Q2446" i="1"/>
  <c r="T2445" i="1"/>
  <c r="S2445" i="1"/>
  <c r="U2445" i="1" s="1"/>
  <c r="R2445" i="1"/>
  <c r="Q2445" i="1"/>
  <c r="T2444" i="1"/>
  <c r="S2444" i="1"/>
  <c r="U2444" i="1" s="1"/>
  <c r="R2444" i="1"/>
  <c r="Q2444" i="1"/>
  <c r="T2443" i="1"/>
  <c r="S2443" i="1"/>
  <c r="U2443" i="1" s="1"/>
  <c r="R2443" i="1"/>
  <c r="Q2443" i="1"/>
  <c r="T2442" i="1"/>
  <c r="S2442" i="1"/>
  <c r="U2442" i="1" s="1"/>
  <c r="R2442" i="1"/>
  <c r="Q2442" i="1"/>
  <c r="T2441" i="1"/>
  <c r="S2441" i="1"/>
  <c r="U2441" i="1" s="1"/>
  <c r="R2441" i="1"/>
  <c r="Q2441" i="1"/>
  <c r="T2440" i="1"/>
  <c r="S2440" i="1"/>
  <c r="U2440" i="1" s="1"/>
  <c r="R2440" i="1"/>
  <c r="Q2440" i="1"/>
  <c r="U2439" i="1"/>
  <c r="T2439" i="1"/>
  <c r="S2439" i="1"/>
  <c r="R2439" i="1"/>
  <c r="Q2439" i="1"/>
  <c r="T2438" i="1"/>
  <c r="S2438" i="1"/>
  <c r="U2438" i="1" s="1"/>
  <c r="R2438" i="1"/>
  <c r="Q2438" i="1"/>
  <c r="T2437" i="1"/>
  <c r="S2437" i="1"/>
  <c r="U2437" i="1" s="1"/>
  <c r="R2437" i="1"/>
  <c r="Q2437" i="1"/>
  <c r="T2436" i="1"/>
  <c r="S2436" i="1"/>
  <c r="U2436" i="1" s="1"/>
  <c r="R2436" i="1"/>
  <c r="Q2436" i="1"/>
  <c r="T2435" i="1"/>
  <c r="S2435" i="1"/>
  <c r="U2435" i="1" s="1"/>
  <c r="R2435" i="1"/>
  <c r="Q2435" i="1"/>
  <c r="T2434" i="1"/>
  <c r="S2434" i="1"/>
  <c r="U2434" i="1" s="1"/>
  <c r="R2434" i="1"/>
  <c r="Q2434" i="1"/>
  <c r="T2433" i="1"/>
  <c r="S2433" i="1"/>
  <c r="U2433" i="1" s="1"/>
  <c r="R2433" i="1"/>
  <c r="Q2433" i="1"/>
  <c r="T2432" i="1"/>
  <c r="S2432" i="1"/>
  <c r="U2432" i="1" s="1"/>
  <c r="R2432" i="1"/>
  <c r="Q2432" i="1"/>
  <c r="T2431" i="1"/>
  <c r="S2431" i="1"/>
  <c r="U2431" i="1" s="1"/>
  <c r="R2431" i="1"/>
  <c r="Q2431" i="1"/>
  <c r="T2430" i="1"/>
  <c r="S2430" i="1"/>
  <c r="U2430" i="1" s="1"/>
  <c r="R2430" i="1"/>
  <c r="Q2430" i="1"/>
  <c r="T2429" i="1"/>
  <c r="S2429" i="1"/>
  <c r="U2429" i="1" s="1"/>
  <c r="R2429" i="1"/>
  <c r="Q2429" i="1"/>
  <c r="T2428" i="1"/>
  <c r="S2428" i="1"/>
  <c r="U2428" i="1" s="1"/>
  <c r="R2428" i="1"/>
  <c r="Q2428" i="1"/>
  <c r="U2427" i="1"/>
  <c r="T2427" i="1"/>
  <c r="S2427" i="1"/>
  <c r="R2427" i="1"/>
  <c r="Q2427" i="1"/>
  <c r="T2426" i="1"/>
  <c r="S2426" i="1"/>
  <c r="U2426" i="1" s="1"/>
  <c r="R2426" i="1"/>
  <c r="Q2426" i="1"/>
  <c r="T2425" i="1"/>
  <c r="S2425" i="1"/>
  <c r="U2425" i="1" s="1"/>
  <c r="R2425" i="1"/>
  <c r="Q2425" i="1"/>
  <c r="T2424" i="1"/>
  <c r="S2424" i="1"/>
  <c r="U2424" i="1" s="1"/>
  <c r="R2424" i="1"/>
  <c r="Q2424" i="1"/>
  <c r="U2423" i="1"/>
  <c r="T2423" i="1"/>
  <c r="S2423" i="1"/>
  <c r="R2423" i="1"/>
  <c r="Q2423" i="1"/>
  <c r="T2422" i="1"/>
  <c r="S2422" i="1"/>
  <c r="U2422" i="1" s="1"/>
  <c r="R2422" i="1"/>
  <c r="Q2422" i="1"/>
  <c r="T2421" i="1"/>
  <c r="S2421" i="1"/>
  <c r="U2421" i="1" s="1"/>
  <c r="R2421" i="1"/>
  <c r="Q2421" i="1"/>
  <c r="T2420" i="1"/>
  <c r="S2420" i="1"/>
  <c r="U2420" i="1" s="1"/>
  <c r="R2420" i="1"/>
  <c r="Q2420" i="1"/>
  <c r="T2419" i="1"/>
  <c r="S2419" i="1"/>
  <c r="U2419" i="1" s="1"/>
  <c r="R2419" i="1"/>
  <c r="Q2419" i="1"/>
  <c r="T2418" i="1"/>
  <c r="S2418" i="1"/>
  <c r="U2418" i="1" s="1"/>
  <c r="R2418" i="1"/>
  <c r="Q2418" i="1"/>
  <c r="T2417" i="1"/>
  <c r="S2417" i="1"/>
  <c r="U2417" i="1" s="1"/>
  <c r="R2417" i="1"/>
  <c r="Q2417" i="1"/>
  <c r="T2416" i="1"/>
  <c r="S2416" i="1"/>
  <c r="U2416" i="1" s="1"/>
  <c r="R2416" i="1"/>
  <c r="Q2416" i="1"/>
  <c r="T2415" i="1"/>
  <c r="S2415" i="1"/>
  <c r="U2415" i="1" s="1"/>
  <c r="R2415" i="1"/>
  <c r="Q2415" i="1"/>
  <c r="T2414" i="1"/>
  <c r="S2414" i="1"/>
  <c r="U2414" i="1" s="1"/>
  <c r="R2414" i="1"/>
  <c r="Q2414" i="1"/>
  <c r="T2413" i="1"/>
  <c r="S2413" i="1"/>
  <c r="U2413" i="1" s="1"/>
  <c r="R2413" i="1"/>
  <c r="Q2413" i="1"/>
  <c r="T2412" i="1"/>
  <c r="S2412" i="1"/>
  <c r="U2412" i="1" s="1"/>
  <c r="R2412" i="1"/>
  <c r="Q2412" i="1"/>
  <c r="T2411" i="1"/>
  <c r="S2411" i="1"/>
  <c r="U2411" i="1" s="1"/>
  <c r="R2411" i="1"/>
  <c r="Q2411" i="1"/>
  <c r="T2410" i="1"/>
  <c r="S2410" i="1"/>
  <c r="U2410" i="1" s="1"/>
  <c r="R2410" i="1"/>
  <c r="Q2410" i="1"/>
  <c r="T2409" i="1"/>
  <c r="S2409" i="1"/>
  <c r="U2409" i="1" s="1"/>
  <c r="R2409" i="1"/>
  <c r="Q2409" i="1"/>
  <c r="T2408" i="1"/>
  <c r="S2408" i="1"/>
  <c r="U2408" i="1" s="1"/>
  <c r="R2408" i="1"/>
  <c r="Q2408" i="1"/>
  <c r="T2407" i="1"/>
  <c r="S2407" i="1"/>
  <c r="U2407" i="1" s="1"/>
  <c r="R2407" i="1"/>
  <c r="Q2407" i="1"/>
  <c r="T2406" i="1"/>
  <c r="S2406" i="1"/>
  <c r="U2406" i="1" s="1"/>
  <c r="R2406" i="1"/>
  <c r="Q2406" i="1"/>
  <c r="T2405" i="1"/>
  <c r="S2405" i="1"/>
  <c r="U2405" i="1" s="1"/>
  <c r="R2405" i="1"/>
  <c r="Q2405" i="1"/>
  <c r="T2404" i="1"/>
  <c r="S2404" i="1"/>
  <c r="U2404" i="1" s="1"/>
  <c r="R2404" i="1"/>
  <c r="Q2404" i="1"/>
  <c r="T2403" i="1"/>
  <c r="S2403" i="1"/>
  <c r="U2403" i="1" s="1"/>
  <c r="R2403" i="1"/>
  <c r="Q2403" i="1"/>
  <c r="T2402" i="1"/>
  <c r="S2402" i="1"/>
  <c r="U2402" i="1" s="1"/>
  <c r="R2402" i="1"/>
  <c r="Q2402" i="1"/>
  <c r="T2401" i="1"/>
  <c r="S2401" i="1"/>
  <c r="U2401" i="1" s="1"/>
  <c r="R2401" i="1"/>
  <c r="Q2401" i="1"/>
  <c r="T2400" i="1"/>
  <c r="S2400" i="1"/>
  <c r="U2400" i="1" s="1"/>
  <c r="R2400" i="1"/>
  <c r="Q2400" i="1"/>
  <c r="T2399" i="1"/>
  <c r="S2399" i="1"/>
  <c r="U2399" i="1" s="1"/>
  <c r="R2399" i="1"/>
  <c r="Q2399" i="1"/>
  <c r="T2398" i="1"/>
  <c r="S2398" i="1"/>
  <c r="U2398" i="1" s="1"/>
  <c r="R2398" i="1"/>
  <c r="Q2398" i="1"/>
  <c r="T2397" i="1"/>
  <c r="S2397" i="1"/>
  <c r="U2397" i="1" s="1"/>
  <c r="R2397" i="1"/>
  <c r="Q2397" i="1"/>
  <c r="U2396" i="1"/>
  <c r="T2396" i="1"/>
  <c r="S2396" i="1"/>
  <c r="R2396" i="1"/>
  <c r="Q2396" i="1"/>
  <c r="T2395" i="1"/>
  <c r="S2395" i="1"/>
  <c r="U2395" i="1" s="1"/>
  <c r="R2395" i="1"/>
  <c r="Q2395" i="1"/>
  <c r="T2394" i="1"/>
  <c r="S2394" i="1"/>
  <c r="U2394" i="1" s="1"/>
  <c r="R2394" i="1"/>
  <c r="Q2394" i="1"/>
  <c r="T2393" i="1"/>
  <c r="S2393" i="1"/>
  <c r="U2393" i="1" s="1"/>
  <c r="R2393" i="1"/>
  <c r="Q2393" i="1"/>
  <c r="T2392" i="1"/>
  <c r="S2392" i="1"/>
  <c r="U2392" i="1" s="1"/>
  <c r="R2392" i="1"/>
  <c r="Q2392" i="1"/>
  <c r="T2391" i="1"/>
  <c r="S2391" i="1"/>
  <c r="U2391" i="1" s="1"/>
  <c r="R2391" i="1"/>
  <c r="Q2391" i="1"/>
  <c r="T2390" i="1"/>
  <c r="S2390" i="1"/>
  <c r="U2390" i="1" s="1"/>
  <c r="R2390" i="1"/>
  <c r="Q2390" i="1"/>
  <c r="T2389" i="1"/>
  <c r="S2389" i="1"/>
  <c r="U2389" i="1" s="1"/>
  <c r="R2389" i="1"/>
  <c r="Q2389" i="1"/>
  <c r="T2388" i="1"/>
  <c r="S2388" i="1"/>
  <c r="U2388" i="1" s="1"/>
  <c r="R2388" i="1"/>
  <c r="Q2388" i="1"/>
  <c r="T2387" i="1"/>
  <c r="S2387" i="1"/>
  <c r="U2387" i="1" s="1"/>
  <c r="R2387" i="1"/>
  <c r="Q2387" i="1"/>
  <c r="T2386" i="1"/>
  <c r="S2386" i="1"/>
  <c r="U2386" i="1" s="1"/>
  <c r="R2386" i="1"/>
  <c r="Q2386" i="1"/>
  <c r="T2385" i="1"/>
  <c r="S2385" i="1"/>
  <c r="U2385" i="1" s="1"/>
  <c r="R2385" i="1"/>
  <c r="Q2385" i="1"/>
  <c r="T2384" i="1"/>
  <c r="S2384" i="1"/>
  <c r="U2384" i="1" s="1"/>
  <c r="R2384" i="1"/>
  <c r="Q2384" i="1"/>
  <c r="T2383" i="1"/>
  <c r="S2383" i="1"/>
  <c r="U2383" i="1" s="1"/>
  <c r="R2383" i="1"/>
  <c r="Q2383" i="1"/>
  <c r="T2382" i="1"/>
  <c r="S2382" i="1"/>
  <c r="U2382" i="1" s="1"/>
  <c r="R2382" i="1"/>
  <c r="Q2382" i="1"/>
  <c r="T2381" i="1"/>
  <c r="S2381" i="1"/>
  <c r="U2381" i="1" s="1"/>
  <c r="R2381" i="1"/>
  <c r="Q2381" i="1"/>
  <c r="T2380" i="1"/>
  <c r="S2380" i="1"/>
  <c r="U2380" i="1" s="1"/>
  <c r="R2380" i="1"/>
  <c r="Q2380" i="1"/>
  <c r="U2379" i="1"/>
  <c r="T2379" i="1"/>
  <c r="S2379" i="1"/>
  <c r="R2379" i="1"/>
  <c r="Q2379" i="1"/>
  <c r="T2378" i="1"/>
  <c r="S2378" i="1"/>
  <c r="U2378" i="1" s="1"/>
  <c r="R2378" i="1"/>
  <c r="Q2378" i="1"/>
  <c r="T2377" i="1"/>
  <c r="S2377" i="1"/>
  <c r="U2377" i="1" s="1"/>
  <c r="R2377" i="1"/>
  <c r="Q2377" i="1"/>
  <c r="T2376" i="1"/>
  <c r="S2376" i="1"/>
  <c r="U2376" i="1" s="1"/>
  <c r="R2376" i="1"/>
  <c r="Q2376" i="1"/>
  <c r="T2375" i="1"/>
  <c r="S2375" i="1"/>
  <c r="U2375" i="1" s="1"/>
  <c r="R2375" i="1"/>
  <c r="Q2375" i="1"/>
  <c r="T2374" i="1"/>
  <c r="S2374" i="1"/>
  <c r="U2374" i="1" s="1"/>
  <c r="R2374" i="1"/>
  <c r="Q2374" i="1"/>
  <c r="T2373" i="1"/>
  <c r="S2373" i="1"/>
  <c r="U2373" i="1" s="1"/>
  <c r="R2373" i="1"/>
  <c r="Q2373" i="1"/>
  <c r="T2372" i="1"/>
  <c r="S2372" i="1"/>
  <c r="U2372" i="1" s="1"/>
  <c r="R2372" i="1"/>
  <c r="Q2372" i="1"/>
  <c r="T2371" i="1"/>
  <c r="S2371" i="1"/>
  <c r="U2371" i="1" s="1"/>
  <c r="R2371" i="1"/>
  <c r="Q2371" i="1"/>
  <c r="T2370" i="1"/>
  <c r="S2370" i="1"/>
  <c r="U2370" i="1" s="1"/>
  <c r="R2370" i="1"/>
  <c r="Q2370" i="1"/>
  <c r="T2369" i="1"/>
  <c r="S2369" i="1"/>
  <c r="U2369" i="1" s="1"/>
  <c r="R2369" i="1"/>
  <c r="Q2369" i="1"/>
  <c r="T2368" i="1"/>
  <c r="S2368" i="1"/>
  <c r="U2368" i="1" s="1"/>
  <c r="R2368" i="1"/>
  <c r="Q2368" i="1"/>
  <c r="T2367" i="1"/>
  <c r="S2367" i="1"/>
  <c r="U2367" i="1" s="1"/>
  <c r="R2367" i="1"/>
  <c r="Q2367" i="1"/>
  <c r="T2366" i="1"/>
  <c r="S2366" i="1"/>
  <c r="U2366" i="1" s="1"/>
  <c r="R2366" i="1"/>
  <c r="Q2366" i="1"/>
  <c r="T2365" i="1"/>
  <c r="S2365" i="1"/>
  <c r="U2365" i="1" s="1"/>
  <c r="R2365" i="1"/>
  <c r="Q2365" i="1"/>
  <c r="T2364" i="1"/>
  <c r="S2364" i="1"/>
  <c r="U2364" i="1" s="1"/>
  <c r="R2364" i="1"/>
  <c r="Q2364" i="1"/>
  <c r="U2363" i="1"/>
  <c r="T2363" i="1"/>
  <c r="S2363" i="1"/>
  <c r="R2363" i="1"/>
  <c r="Q2363" i="1"/>
  <c r="T2362" i="1"/>
  <c r="S2362" i="1"/>
  <c r="U2362" i="1" s="1"/>
  <c r="R2362" i="1"/>
  <c r="Q2362" i="1"/>
  <c r="T2361" i="1"/>
  <c r="S2361" i="1"/>
  <c r="U2361" i="1" s="1"/>
  <c r="R2361" i="1"/>
  <c r="Q2361" i="1"/>
  <c r="T2360" i="1"/>
  <c r="S2360" i="1"/>
  <c r="U2360" i="1" s="1"/>
  <c r="R2360" i="1"/>
  <c r="Q2360" i="1"/>
  <c r="T2359" i="1"/>
  <c r="S2359" i="1"/>
  <c r="U2359" i="1" s="1"/>
  <c r="R2359" i="1"/>
  <c r="Q2359" i="1"/>
  <c r="T2358" i="1"/>
  <c r="S2358" i="1"/>
  <c r="U2358" i="1" s="1"/>
  <c r="R2358" i="1"/>
  <c r="Q2358" i="1"/>
  <c r="T2357" i="1"/>
  <c r="S2357" i="1"/>
  <c r="U2357" i="1" s="1"/>
  <c r="R2357" i="1"/>
  <c r="Q2357" i="1"/>
  <c r="T2356" i="1"/>
  <c r="S2356" i="1"/>
  <c r="U2356" i="1" s="1"/>
  <c r="R2356" i="1"/>
  <c r="Q2356" i="1"/>
  <c r="T2355" i="1"/>
  <c r="S2355" i="1"/>
  <c r="U2355" i="1" s="1"/>
  <c r="R2355" i="1"/>
  <c r="Q2355" i="1"/>
  <c r="T2354" i="1"/>
  <c r="S2354" i="1"/>
  <c r="U2354" i="1" s="1"/>
  <c r="R2354" i="1"/>
  <c r="Q2354" i="1"/>
  <c r="T2353" i="1"/>
  <c r="S2353" i="1"/>
  <c r="U2353" i="1" s="1"/>
  <c r="R2353" i="1"/>
  <c r="Q2353" i="1"/>
  <c r="T2352" i="1"/>
  <c r="S2352" i="1"/>
  <c r="U2352" i="1" s="1"/>
  <c r="R2352" i="1"/>
  <c r="Q2352" i="1"/>
  <c r="T2351" i="1"/>
  <c r="S2351" i="1"/>
  <c r="U2351" i="1" s="1"/>
  <c r="R2351" i="1"/>
  <c r="Q2351" i="1"/>
  <c r="T2350" i="1"/>
  <c r="S2350" i="1"/>
  <c r="U2350" i="1" s="1"/>
  <c r="R2350" i="1"/>
  <c r="Q2350" i="1"/>
  <c r="T2349" i="1"/>
  <c r="S2349" i="1"/>
  <c r="U2349" i="1" s="1"/>
  <c r="R2349" i="1"/>
  <c r="Q2349" i="1"/>
  <c r="T2348" i="1"/>
  <c r="S2348" i="1"/>
  <c r="U2348" i="1" s="1"/>
  <c r="R2348" i="1"/>
  <c r="Q2348" i="1"/>
  <c r="T2347" i="1"/>
  <c r="S2347" i="1"/>
  <c r="U2347" i="1" s="1"/>
  <c r="R2347" i="1"/>
  <c r="Q2347" i="1"/>
  <c r="T2346" i="1"/>
  <c r="S2346" i="1"/>
  <c r="U2346" i="1" s="1"/>
  <c r="R2346" i="1"/>
  <c r="Q2346" i="1"/>
  <c r="T2345" i="1"/>
  <c r="S2345" i="1"/>
  <c r="U2345" i="1" s="1"/>
  <c r="R2345" i="1"/>
  <c r="Q2345" i="1"/>
  <c r="U2344" i="1"/>
  <c r="T2344" i="1"/>
  <c r="S2344" i="1"/>
  <c r="R2344" i="1"/>
  <c r="Q2344" i="1"/>
  <c r="T2343" i="1"/>
  <c r="S2343" i="1"/>
  <c r="U2343" i="1" s="1"/>
  <c r="R2343" i="1"/>
  <c r="Q2343" i="1"/>
  <c r="T2342" i="1"/>
  <c r="S2342" i="1"/>
  <c r="U2342" i="1" s="1"/>
  <c r="R2342" i="1"/>
  <c r="Q2342" i="1"/>
  <c r="T2341" i="1"/>
  <c r="S2341" i="1"/>
  <c r="U2341" i="1" s="1"/>
  <c r="R2341" i="1"/>
  <c r="Q2341" i="1"/>
  <c r="T2340" i="1"/>
  <c r="S2340" i="1"/>
  <c r="U2340" i="1" s="1"/>
  <c r="R2340" i="1"/>
  <c r="Q2340" i="1"/>
  <c r="T2339" i="1"/>
  <c r="S2339" i="1"/>
  <c r="U2339" i="1" s="1"/>
  <c r="R2339" i="1"/>
  <c r="Q2339" i="1"/>
  <c r="T2338" i="1"/>
  <c r="S2338" i="1"/>
  <c r="U2338" i="1" s="1"/>
  <c r="R2338" i="1"/>
  <c r="Q2338" i="1"/>
  <c r="T2337" i="1"/>
  <c r="S2337" i="1"/>
  <c r="U2337" i="1" s="1"/>
  <c r="R2337" i="1"/>
  <c r="Q2337" i="1"/>
  <c r="T2336" i="1"/>
  <c r="S2336" i="1"/>
  <c r="U2336" i="1" s="1"/>
  <c r="R2336" i="1"/>
  <c r="Q2336" i="1"/>
  <c r="U2335" i="1"/>
  <c r="T2335" i="1"/>
  <c r="S2335" i="1"/>
  <c r="R2335" i="1"/>
  <c r="Q2335" i="1"/>
  <c r="T2334" i="1"/>
  <c r="S2334" i="1"/>
  <c r="U2334" i="1" s="1"/>
  <c r="R2334" i="1"/>
  <c r="Q2334" i="1"/>
  <c r="T2333" i="1"/>
  <c r="S2333" i="1"/>
  <c r="U2333" i="1" s="1"/>
  <c r="R2333" i="1"/>
  <c r="Q2333" i="1"/>
  <c r="T2332" i="1"/>
  <c r="S2332" i="1"/>
  <c r="U2332" i="1" s="1"/>
  <c r="R2332" i="1"/>
  <c r="Q2332" i="1"/>
  <c r="T2331" i="1"/>
  <c r="S2331" i="1"/>
  <c r="U2331" i="1" s="1"/>
  <c r="R2331" i="1"/>
  <c r="Q2331" i="1"/>
  <c r="T2330" i="1"/>
  <c r="S2330" i="1"/>
  <c r="U2330" i="1" s="1"/>
  <c r="R2330" i="1"/>
  <c r="Q2330" i="1"/>
  <c r="T2329" i="1"/>
  <c r="S2329" i="1"/>
  <c r="U2329" i="1" s="1"/>
  <c r="R2329" i="1"/>
  <c r="Q2329" i="1"/>
  <c r="U2328" i="1"/>
  <c r="T2328" i="1"/>
  <c r="S2328" i="1"/>
  <c r="R2328" i="1"/>
  <c r="Q2328" i="1"/>
  <c r="U2327" i="1"/>
  <c r="T2327" i="1"/>
  <c r="S2327" i="1"/>
  <c r="R2327" i="1"/>
  <c r="Q2327" i="1"/>
  <c r="T2326" i="1"/>
  <c r="S2326" i="1"/>
  <c r="U2326" i="1" s="1"/>
  <c r="R2326" i="1"/>
  <c r="Q2326" i="1"/>
  <c r="T2325" i="1"/>
  <c r="S2325" i="1"/>
  <c r="U2325" i="1" s="1"/>
  <c r="R2325" i="1"/>
  <c r="Q2325" i="1"/>
  <c r="T2324" i="1"/>
  <c r="S2324" i="1"/>
  <c r="U2324" i="1" s="1"/>
  <c r="R2324" i="1"/>
  <c r="Q2324" i="1"/>
  <c r="T2323" i="1"/>
  <c r="S2323" i="1"/>
  <c r="U2323" i="1" s="1"/>
  <c r="R2323" i="1"/>
  <c r="Q2323" i="1"/>
  <c r="T2322" i="1"/>
  <c r="S2322" i="1"/>
  <c r="U2322" i="1" s="1"/>
  <c r="R2322" i="1"/>
  <c r="Q2322" i="1"/>
  <c r="T2321" i="1"/>
  <c r="S2321" i="1"/>
  <c r="U2321" i="1" s="1"/>
  <c r="R2321" i="1"/>
  <c r="Q2321" i="1"/>
  <c r="T2320" i="1"/>
  <c r="S2320" i="1"/>
  <c r="U2320" i="1" s="1"/>
  <c r="R2320" i="1"/>
  <c r="Q2320" i="1"/>
  <c r="U2319" i="1"/>
  <c r="T2319" i="1"/>
  <c r="S2319" i="1"/>
  <c r="R2319" i="1"/>
  <c r="Q2319" i="1"/>
  <c r="T2318" i="1"/>
  <c r="S2318" i="1"/>
  <c r="U2318" i="1" s="1"/>
  <c r="R2318" i="1"/>
  <c r="Q2318" i="1"/>
  <c r="T2317" i="1"/>
  <c r="S2317" i="1"/>
  <c r="U2317" i="1" s="1"/>
  <c r="R2317" i="1"/>
  <c r="Q2317" i="1"/>
  <c r="T2316" i="1"/>
  <c r="S2316" i="1"/>
  <c r="U2316" i="1" s="1"/>
  <c r="R2316" i="1"/>
  <c r="Q2316" i="1"/>
  <c r="T2315" i="1"/>
  <c r="S2315" i="1"/>
  <c r="U2315" i="1" s="1"/>
  <c r="R2315" i="1"/>
  <c r="Q2315" i="1"/>
  <c r="T2314" i="1"/>
  <c r="S2314" i="1"/>
  <c r="U2314" i="1" s="1"/>
  <c r="R2314" i="1"/>
  <c r="Q2314" i="1"/>
  <c r="T2313" i="1"/>
  <c r="S2313" i="1"/>
  <c r="U2313" i="1" s="1"/>
  <c r="R2313" i="1"/>
  <c r="Q2313" i="1"/>
  <c r="U2312" i="1"/>
  <c r="T2312" i="1"/>
  <c r="S2312" i="1"/>
  <c r="R2312" i="1"/>
  <c r="Q2312" i="1"/>
  <c r="T2311" i="1"/>
  <c r="S2311" i="1"/>
  <c r="U2311" i="1" s="1"/>
  <c r="R2311" i="1"/>
  <c r="Q2311" i="1"/>
  <c r="T2310" i="1"/>
  <c r="S2310" i="1"/>
  <c r="U2310" i="1" s="1"/>
  <c r="R2310" i="1"/>
  <c r="Q2310" i="1"/>
  <c r="T2309" i="1"/>
  <c r="S2309" i="1"/>
  <c r="U2309" i="1" s="1"/>
  <c r="R2309" i="1"/>
  <c r="Q2309" i="1"/>
  <c r="T2308" i="1"/>
  <c r="S2308" i="1"/>
  <c r="U2308" i="1" s="1"/>
  <c r="R2308" i="1"/>
  <c r="Q2308" i="1"/>
  <c r="T2307" i="1"/>
  <c r="S2307" i="1"/>
  <c r="U2307" i="1" s="1"/>
  <c r="R2307" i="1"/>
  <c r="Q2307" i="1"/>
  <c r="T2306" i="1"/>
  <c r="S2306" i="1"/>
  <c r="U2306" i="1" s="1"/>
  <c r="R2306" i="1"/>
  <c r="Q2306" i="1"/>
  <c r="T2305" i="1"/>
  <c r="S2305" i="1"/>
  <c r="U2305" i="1" s="1"/>
  <c r="R2305" i="1"/>
  <c r="Q2305" i="1"/>
  <c r="T2304" i="1"/>
  <c r="S2304" i="1"/>
  <c r="U2304" i="1" s="1"/>
  <c r="R2304" i="1"/>
  <c r="Q2304" i="1"/>
  <c r="T2303" i="1"/>
  <c r="S2303" i="1"/>
  <c r="U2303" i="1" s="1"/>
  <c r="R2303" i="1"/>
  <c r="Q2303" i="1"/>
  <c r="T2302" i="1"/>
  <c r="S2302" i="1"/>
  <c r="U2302" i="1" s="1"/>
  <c r="R2302" i="1"/>
  <c r="Q2302" i="1"/>
  <c r="T2301" i="1"/>
  <c r="S2301" i="1"/>
  <c r="U2301" i="1" s="1"/>
  <c r="R2301" i="1"/>
  <c r="Q2301" i="1"/>
  <c r="T2300" i="1"/>
  <c r="S2300" i="1"/>
  <c r="U2300" i="1" s="1"/>
  <c r="R2300" i="1"/>
  <c r="Q2300" i="1"/>
  <c r="U2299" i="1"/>
  <c r="T2299" i="1"/>
  <c r="S2299" i="1"/>
  <c r="R2299" i="1"/>
  <c r="Q2299" i="1"/>
  <c r="T2298" i="1"/>
  <c r="S2298" i="1"/>
  <c r="U2298" i="1" s="1"/>
  <c r="R2298" i="1"/>
  <c r="Q2298" i="1"/>
  <c r="T2297" i="1"/>
  <c r="S2297" i="1"/>
  <c r="U2297" i="1" s="1"/>
  <c r="R2297" i="1"/>
  <c r="Q2297" i="1"/>
  <c r="T2296" i="1"/>
  <c r="S2296" i="1"/>
  <c r="U2296" i="1" s="1"/>
  <c r="R2296" i="1"/>
  <c r="Q2296" i="1"/>
  <c r="T2295" i="1"/>
  <c r="S2295" i="1"/>
  <c r="U2295" i="1" s="1"/>
  <c r="R2295" i="1"/>
  <c r="Q2295" i="1"/>
  <c r="T2294" i="1"/>
  <c r="S2294" i="1"/>
  <c r="U2294" i="1" s="1"/>
  <c r="R2294" i="1"/>
  <c r="Q2294" i="1"/>
  <c r="T2293" i="1"/>
  <c r="S2293" i="1"/>
  <c r="U2293" i="1" s="1"/>
  <c r="R2293" i="1"/>
  <c r="Q2293" i="1"/>
  <c r="T2292" i="1"/>
  <c r="S2292" i="1"/>
  <c r="U2292" i="1" s="1"/>
  <c r="R2292" i="1"/>
  <c r="Q2292" i="1"/>
  <c r="T2291" i="1"/>
  <c r="S2291" i="1"/>
  <c r="U2291" i="1" s="1"/>
  <c r="R2291" i="1"/>
  <c r="Q2291" i="1"/>
  <c r="T2290" i="1"/>
  <c r="S2290" i="1"/>
  <c r="U2290" i="1" s="1"/>
  <c r="R2290" i="1"/>
  <c r="Q2290" i="1"/>
  <c r="T2289" i="1"/>
  <c r="S2289" i="1"/>
  <c r="U2289" i="1" s="1"/>
  <c r="R2289" i="1"/>
  <c r="Q2289" i="1"/>
  <c r="T2288" i="1"/>
  <c r="S2288" i="1"/>
  <c r="U2288" i="1" s="1"/>
  <c r="R2288" i="1"/>
  <c r="Q2288" i="1"/>
  <c r="T2287" i="1"/>
  <c r="S2287" i="1"/>
  <c r="U2287" i="1" s="1"/>
  <c r="R2287" i="1"/>
  <c r="Q2287" i="1"/>
  <c r="T2286" i="1"/>
  <c r="S2286" i="1"/>
  <c r="U2286" i="1" s="1"/>
  <c r="R2286" i="1"/>
  <c r="Q2286" i="1"/>
  <c r="T2285" i="1"/>
  <c r="S2285" i="1"/>
  <c r="U2285" i="1" s="1"/>
  <c r="R2285" i="1"/>
  <c r="Q2285" i="1"/>
  <c r="T2284" i="1"/>
  <c r="S2284" i="1"/>
  <c r="U2284" i="1" s="1"/>
  <c r="R2284" i="1"/>
  <c r="Q2284" i="1"/>
  <c r="T2283" i="1"/>
  <c r="S2283" i="1"/>
  <c r="U2283" i="1" s="1"/>
  <c r="R2283" i="1"/>
  <c r="Q2283" i="1"/>
  <c r="T2282" i="1"/>
  <c r="S2282" i="1"/>
  <c r="U2282" i="1" s="1"/>
  <c r="R2282" i="1"/>
  <c r="Q2282" i="1"/>
  <c r="T2281" i="1"/>
  <c r="S2281" i="1"/>
  <c r="U2281" i="1" s="1"/>
  <c r="R2281" i="1"/>
  <c r="Q2281" i="1"/>
  <c r="T2280" i="1"/>
  <c r="S2280" i="1"/>
  <c r="U2280" i="1" s="1"/>
  <c r="R2280" i="1"/>
  <c r="Q2280" i="1"/>
  <c r="T2279" i="1"/>
  <c r="S2279" i="1"/>
  <c r="U2279" i="1" s="1"/>
  <c r="R2279" i="1"/>
  <c r="Q2279" i="1"/>
  <c r="T2278" i="1"/>
  <c r="S2278" i="1"/>
  <c r="U2278" i="1" s="1"/>
  <c r="R2278" i="1"/>
  <c r="Q2278" i="1"/>
  <c r="T2277" i="1"/>
  <c r="S2277" i="1"/>
  <c r="U2277" i="1" s="1"/>
  <c r="R2277" i="1"/>
  <c r="Q2277" i="1"/>
  <c r="T2276" i="1"/>
  <c r="S2276" i="1"/>
  <c r="U2276" i="1" s="1"/>
  <c r="R2276" i="1"/>
  <c r="Q2276" i="1"/>
  <c r="T2275" i="1"/>
  <c r="S2275" i="1"/>
  <c r="U2275" i="1" s="1"/>
  <c r="R2275" i="1"/>
  <c r="Q2275" i="1"/>
  <c r="T2274" i="1"/>
  <c r="S2274" i="1"/>
  <c r="U2274" i="1" s="1"/>
  <c r="R2274" i="1"/>
  <c r="Q2274" i="1"/>
  <c r="T2273" i="1"/>
  <c r="S2273" i="1"/>
  <c r="U2273" i="1" s="1"/>
  <c r="R2273" i="1"/>
  <c r="Q2273" i="1"/>
  <c r="T2272" i="1"/>
  <c r="S2272" i="1"/>
  <c r="U2272" i="1" s="1"/>
  <c r="R2272" i="1"/>
  <c r="Q2272" i="1"/>
  <c r="T2271" i="1"/>
  <c r="S2271" i="1"/>
  <c r="U2271" i="1" s="1"/>
  <c r="R2271" i="1"/>
  <c r="Q2271" i="1"/>
  <c r="T2270" i="1"/>
  <c r="S2270" i="1"/>
  <c r="U2270" i="1" s="1"/>
  <c r="R2270" i="1"/>
  <c r="Q2270" i="1"/>
  <c r="T2269" i="1"/>
  <c r="S2269" i="1"/>
  <c r="U2269" i="1" s="1"/>
  <c r="R2269" i="1"/>
  <c r="Q2269" i="1"/>
  <c r="T2268" i="1"/>
  <c r="S2268" i="1"/>
  <c r="U2268" i="1" s="1"/>
  <c r="R2268" i="1"/>
  <c r="Q2268" i="1"/>
  <c r="U2267" i="1"/>
  <c r="T2267" i="1"/>
  <c r="S2267" i="1"/>
  <c r="R2267" i="1"/>
  <c r="Q2267" i="1"/>
  <c r="T2266" i="1"/>
  <c r="S2266" i="1"/>
  <c r="U2266" i="1" s="1"/>
  <c r="R2266" i="1"/>
  <c r="Q2266" i="1"/>
  <c r="T2265" i="1"/>
  <c r="S2265" i="1"/>
  <c r="U2265" i="1" s="1"/>
  <c r="R2265" i="1"/>
  <c r="Q2265" i="1"/>
  <c r="T2264" i="1"/>
  <c r="S2264" i="1"/>
  <c r="U2264" i="1" s="1"/>
  <c r="R2264" i="1"/>
  <c r="Q2264" i="1"/>
  <c r="T2263" i="1"/>
  <c r="S2263" i="1"/>
  <c r="U2263" i="1" s="1"/>
  <c r="R2263" i="1"/>
  <c r="Q2263" i="1"/>
  <c r="T2262" i="1"/>
  <c r="S2262" i="1"/>
  <c r="U2262" i="1" s="1"/>
  <c r="R2262" i="1"/>
  <c r="Q2262" i="1"/>
  <c r="T2261" i="1"/>
  <c r="S2261" i="1"/>
  <c r="U2261" i="1" s="1"/>
  <c r="R2261" i="1"/>
  <c r="Q2261" i="1"/>
  <c r="T2260" i="1"/>
  <c r="S2260" i="1"/>
  <c r="U2260" i="1" s="1"/>
  <c r="R2260" i="1"/>
  <c r="Q2260" i="1"/>
  <c r="T2259" i="1"/>
  <c r="S2259" i="1"/>
  <c r="U2259" i="1" s="1"/>
  <c r="R2259" i="1"/>
  <c r="Q2259" i="1"/>
  <c r="T2258" i="1"/>
  <c r="S2258" i="1"/>
  <c r="U2258" i="1" s="1"/>
  <c r="R2258" i="1"/>
  <c r="Q2258" i="1"/>
  <c r="T2257" i="1"/>
  <c r="S2257" i="1"/>
  <c r="U2257" i="1" s="1"/>
  <c r="R2257" i="1"/>
  <c r="Q2257" i="1"/>
  <c r="T2256" i="1"/>
  <c r="S2256" i="1"/>
  <c r="U2256" i="1" s="1"/>
  <c r="R2256" i="1"/>
  <c r="Q2256" i="1"/>
  <c r="T2255" i="1"/>
  <c r="S2255" i="1"/>
  <c r="U2255" i="1" s="1"/>
  <c r="R2255" i="1"/>
  <c r="Q2255" i="1"/>
  <c r="T2254" i="1"/>
  <c r="S2254" i="1"/>
  <c r="U2254" i="1" s="1"/>
  <c r="R2254" i="1"/>
  <c r="Q2254" i="1"/>
  <c r="T2253" i="1"/>
  <c r="S2253" i="1"/>
  <c r="U2253" i="1" s="1"/>
  <c r="R2253" i="1"/>
  <c r="Q2253" i="1"/>
  <c r="U2252" i="1"/>
  <c r="T2252" i="1"/>
  <c r="S2252" i="1"/>
  <c r="R2252" i="1"/>
  <c r="Q2252" i="1"/>
  <c r="U2251" i="1"/>
  <c r="T2251" i="1"/>
  <c r="S2251" i="1"/>
  <c r="R2251" i="1"/>
  <c r="Q2251" i="1"/>
  <c r="U2250" i="1"/>
  <c r="T2250" i="1"/>
  <c r="S2250" i="1"/>
  <c r="R2250" i="1"/>
  <c r="Q2250" i="1"/>
  <c r="T2249" i="1"/>
  <c r="S2249" i="1"/>
  <c r="U2249" i="1" s="1"/>
  <c r="R2249" i="1"/>
  <c r="Q2249" i="1"/>
  <c r="T2248" i="1"/>
  <c r="S2248" i="1"/>
  <c r="U2248" i="1" s="1"/>
  <c r="R2248" i="1"/>
  <c r="Q2248" i="1"/>
  <c r="T2247" i="1"/>
  <c r="S2247" i="1"/>
  <c r="U2247" i="1" s="1"/>
  <c r="R2247" i="1"/>
  <c r="Q2247" i="1"/>
  <c r="T2246" i="1"/>
  <c r="S2246" i="1"/>
  <c r="U2246" i="1" s="1"/>
  <c r="R2246" i="1"/>
  <c r="Q2246" i="1"/>
  <c r="T2245" i="1"/>
  <c r="S2245" i="1"/>
  <c r="U2245" i="1" s="1"/>
  <c r="R2245" i="1"/>
  <c r="Q2245" i="1"/>
  <c r="T2244" i="1"/>
  <c r="S2244" i="1"/>
  <c r="U2244" i="1" s="1"/>
  <c r="R2244" i="1"/>
  <c r="Q2244" i="1"/>
  <c r="T2243" i="1"/>
  <c r="S2243" i="1"/>
  <c r="U2243" i="1" s="1"/>
  <c r="R2243" i="1"/>
  <c r="Q2243" i="1"/>
  <c r="T2242" i="1"/>
  <c r="S2242" i="1"/>
  <c r="U2242" i="1" s="1"/>
  <c r="R2242" i="1"/>
  <c r="Q2242" i="1"/>
  <c r="T2241" i="1"/>
  <c r="S2241" i="1"/>
  <c r="U2241" i="1" s="1"/>
  <c r="R2241" i="1"/>
  <c r="Q2241" i="1"/>
  <c r="T2240" i="1"/>
  <c r="S2240" i="1"/>
  <c r="U2240" i="1" s="1"/>
  <c r="R2240" i="1"/>
  <c r="Q2240" i="1"/>
  <c r="T2239" i="1"/>
  <c r="S2239" i="1"/>
  <c r="U2239" i="1" s="1"/>
  <c r="R2239" i="1"/>
  <c r="Q2239" i="1"/>
  <c r="T2238" i="1"/>
  <c r="S2238" i="1"/>
  <c r="U2238" i="1" s="1"/>
  <c r="R2238" i="1"/>
  <c r="Q2238" i="1"/>
  <c r="T2237" i="1"/>
  <c r="S2237" i="1"/>
  <c r="U2237" i="1" s="1"/>
  <c r="R2237" i="1"/>
  <c r="Q2237" i="1"/>
  <c r="U2236" i="1"/>
  <c r="T2236" i="1"/>
  <c r="S2236" i="1"/>
  <c r="R2236" i="1"/>
  <c r="Q2236" i="1"/>
  <c r="U2235" i="1"/>
  <c r="T2235" i="1"/>
  <c r="S2235" i="1"/>
  <c r="R2235" i="1"/>
  <c r="Q2235" i="1"/>
  <c r="T2234" i="1"/>
  <c r="S2234" i="1"/>
  <c r="U2234" i="1" s="1"/>
  <c r="R2234" i="1"/>
  <c r="Q2234" i="1"/>
  <c r="T2233" i="1"/>
  <c r="S2233" i="1"/>
  <c r="U2233" i="1" s="1"/>
  <c r="R2233" i="1"/>
  <c r="Q2233" i="1"/>
  <c r="T2232" i="1"/>
  <c r="S2232" i="1"/>
  <c r="U2232" i="1" s="1"/>
  <c r="R2232" i="1"/>
  <c r="Q2232" i="1"/>
  <c r="T2231" i="1"/>
  <c r="S2231" i="1"/>
  <c r="U2231" i="1" s="1"/>
  <c r="R2231" i="1"/>
  <c r="Q2231" i="1"/>
  <c r="T2230" i="1"/>
  <c r="S2230" i="1"/>
  <c r="U2230" i="1" s="1"/>
  <c r="R2230" i="1"/>
  <c r="Q2230" i="1"/>
  <c r="T2229" i="1"/>
  <c r="S2229" i="1"/>
  <c r="U2229" i="1" s="1"/>
  <c r="R2229" i="1"/>
  <c r="Q2229" i="1"/>
  <c r="T2228" i="1"/>
  <c r="S2228" i="1"/>
  <c r="U2228" i="1" s="1"/>
  <c r="R2228" i="1"/>
  <c r="Q2228" i="1"/>
  <c r="T2227" i="1"/>
  <c r="S2227" i="1"/>
  <c r="U2227" i="1" s="1"/>
  <c r="R2227" i="1"/>
  <c r="Q2227" i="1"/>
  <c r="T2226" i="1"/>
  <c r="S2226" i="1"/>
  <c r="U2226" i="1" s="1"/>
  <c r="R2226" i="1"/>
  <c r="Q2226" i="1"/>
  <c r="T2225" i="1"/>
  <c r="S2225" i="1"/>
  <c r="U2225" i="1" s="1"/>
  <c r="R2225" i="1"/>
  <c r="Q2225" i="1"/>
  <c r="T2224" i="1"/>
  <c r="S2224" i="1"/>
  <c r="U2224" i="1" s="1"/>
  <c r="R2224" i="1"/>
  <c r="Q2224" i="1"/>
  <c r="T2223" i="1"/>
  <c r="S2223" i="1"/>
  <c r="U2223" i="1" s="1"/>
  <c r="R2223" i="1"/>
  <c r="Q2223" i="1"/>
  <c r="T2222" i="1"/>
  <c r="S2222" i="1"/>
  <c r="U2222" i="1" s="1"/>
  <c r="R2222" i="1"/>
  <c r="Q2222" i="1"/>
  <c r="T2221" i="1"/>
  <c r="S2221" i="1"/>
  <c r="U2221" i="1" s="1"/>
  <c r="R2221" i="1"/>
  <c r="Q2221" i="1"/>
  <c r="T2220" i="1"/>
  <c r="S2220" i="1"/>
  <c r="U2220" i="1" s="1"/>
  <c r="R2220" i="1"/>
  <c r="Q2220" i="1"/>
  <c r="T2219" i="1"/>
  <c r="S2219" i="1"/>
  <c r="U2219" i="1" s="1"/>
  <c r="R2219" i="1"/>
  <c r="Q2219" i="1"/>
  <c r="U2218" i="1"/>
  <c r="T2218" i="1"/>
  <c r="S2218" i="1"/>
  <c r="R2218" i="1"/>
  <c r="Q2218" i="1"/>
  <c r="T2217" i="1"/>
  <c r="S2217" i="1"/>
  <c r="U2217" i="1" s="1"/>
  <c r="R2217" i="1"/>
  <c r="Q2217" i="1"/>
  <c r="U2216" i="1"/>
  <c r="T2216" i="1"/>
  <c r="S2216" i="1"/>
  <c r="R2216" i="1"/>
  <c r="Q2216" i="1"/>
  <c r="T2215" i="1"/>
  <c r="S2215" i="1"/>
  <c r="U2215" i="1" s="1"/>
  <c r="R2215" i="1"/>
  <c r="Q2215" i="1"/>
  <c r="T2214" i="1"/>
  <c r="S2214" i="1"/>
  <c r="U2214" i="1" s="1"/>
  <c r="R2214" i="1"/>
  <c r="Q2214" i="1"/>
  <c r="T2213" i="1"/>
  <c r="S2213" i="1"/>
  <c r="U2213" i="1" s="1"/>
  <c r="R2213" i="1"/>
  <c r="Q2213" i="1"/>
  <c r="T2212" i="1"/>
  <c r="S2212" i="1"/>
  <c r="U2212" i="1" s="1"/>
  <c r="R2212" i="1"/>
  <c r="Q2212" i="1"/>
  <c r="T2211" i="1"/>
  <c r="S2211" i="1"/>
  <c r="U2211" i="1" s="1"/>
  <c r="R2211" i="1"/>
  <c r="Q2211" i="1"/>
  <c r="T2210" i="1"/>
  <c r="S2210" i="1"/>
  <c r="U2210" i="1" s="1"/>
  <c r="R2210" i="1"/>
  <c r="Q2210" i="1"/>
  <c r="T2209" i="1"/>
  <c r="S2209" i="1"/>
  <c r="U2209" i="1" s="1"/>
  <c r="R2209" i="1"/>
  <c r="Q2209" i="1"/>
  <c r="T2208" i="1"/>
  <c r="S2208" i="1"/>
  <c r="U2208" i="1" s="1"/>
  <c r="R2208" i="1"/>
  <c r="Q2208" i="1"/>
  <c r="U2207" i="1"/>
  <c r="T2207" i="1"/>
  <c r="S2207" i="1"/>
  <c r="R2207" i="1"/>
  <c r="Q2207" i="1"/>
  <c r="T2206" i="1"/>
  <c r="S2206" i="1"/>
  <c r="U2206" i="1" s="1"/>
  <c r="R2206" i="1"/>
  <c r="Q2206" i="1"/>
  <c r="T2205" i="1"/>
  <c r="S2205" i="1"/>
  <c r="U2205" i="1" s="1"/>
  <c r="R2205" i="1"/>
  <c r="Q2205" i="1"/>
  <c r="T2204" i="1"/>
  <c r="S2204" i="1"/>
  <c r="U2204" i="1" s="1"/>
  <c r="R2204" i="1"/>
  <c r="Q2204" i="1"/>
  <c r="T2203" i="1"/>
  <c r="S2203" i="1"/>
  <c r="U2203" i="1" s="1"/>
  <c r="R2203" i="1"/>
  <c r="Q2203" i="1"/>
  <c r="T2202" i="1"/>
  <c r="S2202" i="1"/>
  <c r="U2202" i="1" s="1"/>
  <c r="R2202" i="1"/>
  <c r="Q2202" i="1"/>
  <c r="T2201" i="1"/>
  <c r="S2201" i="1"/>
  <c r="U2201" i="1" s="1"/>
  <c r="R2201" i="1"/>
  <c r="Q2201" i="1"/>
  <c r="U2200" i="1"/>
  <c r="T2200" i="1"/>
  <c r="S2200" i="1"/>
  <c r="R2200" i="1"/>
  <c r="Q2200" i="1"/>
  <c r="T2199" i="1"/>
  <c r="S2199" i="1"/>
  <c r="U2199" i="1" s="1"/>
  <c r="R2199" i="1"/>
  <c r="Q2199" i="1"/>
  <c r="T2198" i="1"/>
  <c r="S2198" i="1"/>
  <c r="U2198" i="1" s="1"/>
  <c r="R2198" i="1"/>
  <c r="Q2198" i="1"/>
  <c r="T2197" i="1"/>
  <c r="S2197" i="1"/>
  <c r="U2197" i="1" s="1"/>
  <c r="R2197" i="1"/>
  <c r="Q2197" i="1"/>
  <c r="T2196" i="1"/>
  <c r="S2196" i="1"/>
  <c r="U2196" i="1" s="1"/>
  <c r="R2196" i="1"/>
  <c r="Q2196" i="1"/>
  <c r="T2195" i="1"/>
  <c r="S2195" i="1"/>
  <c r="U2195" i="1" s="1"/>
  <c r="R2195" i="1"/>
  <c r="Q2195" i="1"/>
  <c r="T2194" i="1"/>
  <c r="S2194" i="1"/>
  <c r="U2194" i="1" s="1"/>
  <c r="R2194" i="1"/>
  <c r="Q2194" i="1"/>
  <c r="T2193" i="1"/>
  <c r="S2193" i="1"/>
  <c r="U2193" i="1" s="1"/>
  <c r="R2193" i="1"/>
  <c r="Q2193" i="1"/>
  <c r="T2192" i="1"/>
  <c r="S2192" i="1"/>
  <c r="U2192" i="1" s="1"/>
  <c r="R2192" i="1"/>
  <c r="Q2192" i="1"/>
  <c r="T2191" i="1"/>
  <c r="S2191" i="1"/>
  <c r="U2191" i="1" s="1"/>
  <c r="R2191" i="1"/>
  <c r="Q2191" i="1"/>
  <c r="T2190" i="1"/>
  <c r="S2190" i="1"/>
  <c r="U2190" i="1" s="1"/>
  <c r="R2190" i="1"/>
  <c r="Q2190" i="1"/>
  <c r="T2189" i="1"/>
  <c r="S2189" i="1"/>
  <c r="U2189" i="1" s="1"/>
  <c r="R2189" i="1"/>
  <c r="Q2189" i="1"/>
  <c r="T2188" i="1"/>
  <c r="S2188" i="1"/>
  <c r="U2188" i="1" s="1"/>
  <c r="R2188" i="1"/>
  <c r="Q2188" i="1"/>
  <c r="T2187" i="1"/>
  <c r="S2187" i="1"/>
  <c r="U2187" i="1" s="1"/>
  <c r="R2187" i="1"/>
  <c r="Q2187" i="1"/>
  <c r="T2186" i="1"/>
  <c r="S2186" i="1"/>
  <c r="U2186" i="1" s="1"/>
  <c r="R2186" i="1"/>
  <c r="Q2186" i="1"/>
  <c r="T2185" i="1"/>
  <c r="S2185" i="1"/>
  <c r="U2185" i="1" s="1"/>
  <c r="R2185" i="1"/>
  <c r="Q2185" i="1"/>
  <c r="U2184" i="1"/>
  <c r="T2184" i="1"/>
  <c r="S2184" i="1"/>
  <c r="R2184" i="1"/>
  <c r="Q2184" i="1"/>
  <c r="U2183" i="1"/>
  <c r="T2183" i="1"/>
  <c r="S2183" i="1"/>
  <c r="R2183" i="1"/>
  <c r="Q2183" i="1"/>
  <c r="T2182" i="1"/>
  <c r="S2182" i="1"/>
  <c r="U2182" i="1" s="1"/>
  <c r="R2182" i="1"/>
  <c r="Q2182" i="1"/>
  <c r="T2181" i="1"/>
  <c r="S2181" i="1"/>
  <c r="U2181" i="1" s="1"/>
  <c r="R2181" i="1"/>
  <c r="Q2181" i="1"/>
  <c r="T2180" i="1"/>
  <c r="S2180" i="1"/>
  <c r="U2180" i="1" s="1"/>
  <c r="R2180" i="1"/>
  <c r="Q2180" i="1"/>
  <c r="T2179" i="1"/>
  <c r="S2179" i="1"/>
  <c r="U2179" i="1" s="1"/>
  <c r="R2179" i="1"/>
  <c r="Q2179" i="1"/>
  <c r="T2178" i="1"/>
  <c r="S2178" i="1"/>
  <c r="U2178" i="1" s="1"/>
  <c r="R2178" i="1"/>
  <c r="Q2178" i="1"/>
  <c r="T2177" i="1"/>
  <c r="S2177" i="1"/>
  <c r="U2177" i="1" s="1"/>
  <c r="R2177" i="1"/>
  <c r="Q2177" i="1"/>
  <c r="T2176" i="1"/>
  <c r="S2176" i="1"/>
  <c r="U2176" i="1" s="1"/>
  <c r="R2176" i="1"/>
  <c r="Q2176" i="1"/>
  <c r="T2175" i="1"/>
  <c r="S2175" i="1"/>
  <c r="U2175" i="1" s="1"/>
  <c r="R2175" i="1"/>
  <c r="Q2175" i="1"/>
  <c r="T2174" i="1"/>
  <c r="S2174" i="1"/>
  <c r="U2174" i="1" s="1"/>
  <c r="R2174" i="1"/>
  <c r="Q2174" i="1"/>
  <c r="T2173" i="1"/>
  <c r="S2173" i="1"/>
  <c r="U2173" i="1" s="1"/>
  <c r="R2173" i="1"/>
  <c r="Q2173" i="1"/>
  <c r="T2172" i="1"/>
  <c r="S2172" i="1"/>
  <c r="U2172" i="1" s="1"/>
  <c r="R2172" i="1"/>
  <c r="Q2172" i="1"/>
  <c r="T2171" i="1"/>
  <c r="S2171" i="1"/>
  <c r="U2171" i="1" s="1"/>
  <c r="R2171" i="1"/>
  <c r="Q2171" i="1"/>
  <c r="T2170" i="1"/>
  <c r="S2170" i="1"/>
  <c r="U2170" i="1" s="1"/>
  <c r="R2170" i="1"/>
  <c r="Q2170" i="1"/>
  <c r="T2169" i="1"/>
  <c r="S2169" i="1"/>
  <c r="U2169" i="1" s="1"/>
  <c r="R2169" i="1"/>
  <c r="Q2169" i="1"/>
  <c r="T2168" i="1"/>
  <c r="S2168" i="1"/>
  <c r="U2168" i="1" s="1"/>
  <c r="R2168" i="1"/>
  <c r="Q2168" i="1"/>
  <c r="U2167" i="1"/>
  <c r="T2167" i="1"/>
  <c r="S2167" i="1"/>
  <c r="R2167" i="1"/>
  <c r="Q2167" i="1"/>
  <c r="T2166" i="1"/>
  <c r="S2166" i="1"/>
  <c r="U2166" i="1" s="1"/>
  <c r="R2166" i="1"/>
  <c r="Q2166" i="1"/>
  <c r="T2165" i="1"/>
  <c r="S2165" i="1"/>
  <c r="U2165" i="1" s="1"/>
  <c r="R2165" i="1"/>
  <c r="Q2165" i="1"/>
  <c r="T2164" i="1"/>
  <c r="S2164" i="1"/>
  <c r="U2164" i="1" s="1"/>
  <c r="R2164" i="1"/>
  <c r="Q2164" i="1"/>
  <c r="T2163" i="1"/>
  <c r="S2163" i="1"/>
  <c r="U2163" i="1" s="1"/>
  <c r="R2163" i="1"/>
  <c r="Q2163" i="1"/>
  <c r="T2162" i="1"/>
  <c r="S2162" i="1"/>
  <c r="U2162" i="1" s="1"/>
  <c r="R2162" i="1"/>
  <c r="Q2162" i="1"/>
  <c r="T2161" i="1"/>
  <c r="S2161" i="1"/>
  <c r="U2161" i="1" s="1"/>
  <c r="R2161" i="1"/>
  <c r="Q2161" i="1"/>
  <c r="T2160" i="1"/>
  <c r="S2160" i="1"/>
  <c r="U2160" i="1" s="1"/>
  <c r="R2160" i="1"/>
  <c r="Q2160" i="1"/>
  <c r="T2159" i="1"/>
  <c r="S2159" i="1"/>
  <c r="U2159" i="1" s="1"/>
  <c r="R2159" i="1"/>
  <c r="Q2159" i="1"/>
  <c r="T2158" i="1"/>
  <c r="S2158" i="1"/>
  <c r="U2158" i="1" s="1"/>
  <c r="R2158" i="1"/>
  <c r="Q2158" i="1"/>
  <c r="T2157" i="1"/>
  <c r="S2157" i="1"/>
  <c r="U2157" i="1" s="1"/>
  <c r="R2157" i="1"/>
  <c r="Q2157" i="1"/>
  <c r="U2156" i="1"/>
  <c r="T2156" i="1"/>
  <c r="S2156" i="1"/>
  <c r="R2156" i="1"/>
  <c r="Q2156" i="1"/>
  <c r="T2155" i="1"/>
  <c r="S2155" i="1"/>
  <c r="U2155" i="1" s="1"/>
  <c r="R2155" i="1"/>
  <c r="Q2155" i="1"/>
  <c r="T2154" i="1"/>
  <c r="S2154" i="1"/>
  <c r="U2154" i="1" s="1"/>
  <c r="R2154" i="1"/>
  <c r="Q2154" i="1"/>
  <c r="T2153" i="1"/>
  <c r="S2153" i="1"/>
  <c r="U2153" i="1" s="1"/>
  <c r="R2153" i="1"/>
  <c r="Q2153" i="1"/>
  <c r="T2152" i="1"/>
  <c r="S2152" i="1"/>
  <c r="U2152" i="1" s="1"/>
  <c r="R2152" i="1"/>
  <c r="Q2152" i="1"/>
  <c r="T2151" i="1"/>
  <c r="S2151" i="1"/>
  <c r="U2151" i="1" s="1"/>
  <c r="R2151" i="1"/>
  <c r="Q2151" i="1"/>
  <c r="T2150" i="1"/>
  <c r="S2150" i="1"/>
  <c r="U2150" i="1" s="1"/>
  <c r="R2150" i="1"/>
  <c r="Q2150" i="1"/>
  <c r="T2149" i="1"/>
  <c r="S2149" i="1"/>
  <c r="U2149" i="1" s="1"/>
  <c r="R2149" i="1"/>
  <c r="Q2149" i="1"/>
  <c r="T2148" i="1"/>
  <c r="S2148" i="1"/>
  <c r="U2148" i="1" s="1"/>
  <c r="R2148" i="1"/>
  <c r="Q2148" i="1"/>
  <c r="T2147" i="1"/>
  <c r="S2147" i="1"/>
  <c r="U2147" i="1" s="1"/>
  <c r="R2147" i="1"/>
  <c r="Q2147" i="1"/>
  <c r="T2146" i="1"/>
  <c r="S2146" i="1"/>
  <c r="U2146" i="1" s="1"/>
  <c r="R2146" i="1"/>
  <c r="Q2146" i="1"/>
  <c r="T2145" i="1"/>
  <c r="S2145" i="1"/>
  <c r="U2145" i="1" s="1"/>
  <c r="R2145" i="1"/>
  <c r="Q2145" i="1"/>
  <c r="T2144" i="1"/>
  <c r="S2144" i="1"/>
  <c r="U2144" i="1" s="1"/>
  <c r="R2144" i="1"/>
  <c r="Q2144" i="1"/>
  <c r="T2143" i="1"/>
  <c r="S2143" i="1"/>
  <c r="U2143" i="1" s="1"/>
  <c r="R2143" i="1"/>
  <c r="Q2143" i="1"/>
  <c r="T2142" i="1"/>
  <c r="S2142" i="1"/>
  <c r="U2142" i="1" s="1"/>
  <c r="R2142" i="1"/>
  <c r="Q2142" i="1"/>
  <c r="T2141" i="1"/>
  <c r="S2141" i="1"/>
  <c r="U2141" i="1" s="1"/>
  <c r="R2141" i="1"/>
  <c r="Q2141" i="1"/>
  <c r="U2140" i="1"/>
  <c r="T2140" i="1"/>
  <c r="S2140" i="1"/>
  <c r="R2140" i="1"/>
  <c r="Q2140" i="1"/>
  <c r="U2139" i="1"/>
  <c r="T2139" i="1"/>
  <c r="S2139" i="1"/>
  <c r="R2139" i="1"/>
  <c r="Q2139" i="1"/>
  <c r="T2138" i="1"/>
  <c r="S2138" i="1"/>
  <c r="U2138" i="1" s="1"/>
  <c r="R2138" i="1"/>
  <c r="Q2138" i="1"/>
  <c r="T2137" i="1"/>
  <c r="S2137" i="1"/>
  <c r="U2137" i="1" s="1"/>
  <c r="R2137" i="1"/>
  <c r="Q2137" i="1"/>
  <c r="T2136" i="1"/>
  <c r="S2136" i="1"/>
  <c r="U2136" i="1" s="1"/>
  <c r="R2136" i="1"/>
  <c r="Q2136" i="1"/>
  <c r="T2135" i="1"/>
  <c r="S2135" i="1"/>
  <c r="U2135" i="1" s="1"/>
  <c r="R2135" i="1"/>
  <c r="Q2135" i="1"/>
  <c r="T2134" i="1"/>
  <c r="S2134" i="1"/>
  <c r="U2134" i="1" s="1"/>
  <c r="R2134" i="1"/>
  <c r="Q2134" i="1"/>
  <c r="T2133" i="1"/>
  <c r="S2133" i="1"/>
  <c r="U2133" i="1" s="1"/>
  <c r="R2133" i="1"/>
  <c r="Q2133" i="1"/>
  <c r="T2132" i="1"/>
  <c r="S2132" i="1"/>
  <c r="U2132" i="1" s="1"/>
  <c r="R2132" i="1"/>
  <c r="Q2132" i="1"/>
  <c r="T2131" i="1"/>
  <c r="S2131" i="1"/>
  <c r="U2131" i="1" s="1"/>
  <c r="R2131" i="1"/>
  <c r="Q2131" i="1"/>
  <c r="T2130" i="1"/>
  <c r="S2130" i="1"/>
  <c r="U2130" i="1" s="1"/>
  <c r="R2130" i="1"/>
  <c r="Q2130" i="1"/>
  <c r="T2129" i="1"/>
  <c r="S2129" i="1"/>
  <c r="U2129" i="1" s="1"/>
  <c r="R2129" i="1"/>
  <c r="Q2129" i="1"/>
  <c r="T2128" i="1"/>
  <c r="S2128" i="1"/>
  <c r="U2128" i="1" s="1"/>
  <c r="R2128" i="1"/>
  <c r="Q2128" i="1"/>
  <c r="T2127" i="1"/>
  <c r="S2127" i="1"/>
  <c r="U2127" i="1" s="1"/>
  <c r="R2127" i="1"/>
  <c r="Q2127" i="1"/>
  <c r="T2126" i="1"/>
  <c r="S2126" i="1"/>
  <c r="U2126" i="1" s="1"/>
  <c r="R2126" i="1"/>
  <c r="Q2126" i="1"/>
  <c r="T2125" i="1"/>
  <c r="S2125" i="1"/>
  <c r="U2125" i="1" s="1"/>
  <c r="R2125" i="1"/>
  <c r="Q2125" i="1"/>
  <c r="U2124" i="1"/>
  <c r="T2124" i="1"/>
  <c r="S2124" i="1"/>
  <c r="R2124" i="1"/>
  <c r="Q2124" i="1"/>
  <c r="T2123" i="1"/>
  <c r="S2123" i="1"/>
  <c r="U2123" i="1" s="1"/>
  <c r="R2123" i="1"/>
  <c r="Q2123" i="1"/>
  <c r="T2122" i="1"/>
  <c r="S2122" i="1"/>
  <c r="U2122" i="1" s="1"/>
  <c r="R2122" i="1"/>
  <c r="Q2122" i="1"/>
  <c r="T2121" i="1"/>
  <c r="S2121" i="1"/>
  <c r="U2121" i="1" s="1"/>
  <c r="R2121" i="1"/>
  <c r="Q2121" i="1"/>
  <c r="T2120" i="1"/>
  <c r="S2120" i="1"/>
  <c r="U2120" i="1" s="1"/>
  <c r="R2120" i="1"/>
  <c r="Q2120" i="1"/>
  <c r="T2119" i="1"/>
  <c r="S2119" i="1"/>
  <c r="U2119" i="1" s="1"/>
  <c r="R2119" i="1"/>
  <c r="Q2119" i="1"/>
  <c r="T2118" i="1"/>
  <c r="S2118" i="1"/>
  <c r="U2118" i="1" s="1"/>
  <c r="R2118" i="1"/>
  <c r="Q2118" i="1"/>
  <c r="T2117" i="1"/>
  <c r="S2117" i="1"/>
  <c r="U2117" i="1" s="1"/>
  <c r="R2117" i="1"/>
  <c r="Q2117" i="1"/>
  <c r="T2116" i="1"/>
  <c r="S2116" i="1"/>
  <c r="U2116" i="1" s="1"/>
  <c r="R2116" i="1"/>
  <c r="Q2116" i="1"/>
  <c r="T2115" i="1"/>
  <c r="S2115" i="1"/>
  <c r="U2115" i="1" s="1"/>
  <c r="R2115" i="1"/>
  <c r="Q2115" i="1"/>
  <c r="T2114" i="1"/>
  <c r="S2114" i="1"/>
  <c r="U2114" i="1" s="1"/>
  <c r="R2114" i="1"/>
  <c r="Q2114" i="1"/>
  <c r="T2113" i="1"/>
  <c r="S2113" i="1"/>
  <c r="U2113" i="1" s="1"/>
  <c r="R2113" i="1"/>
  <c r="Q2113" i="1"/>
  <c r="T2112" i="1"/>
  <c r="S2112" i="1"/>
  <c r="U2112" i="1" s="1"/>
  <c r="R2112" i="1"/>
  <c r="Q2112" i="1"/>
  <c r="T2111" i="1"/>
  <c r="S2111" i="1"/>
  <c r="U2111" i="1" s="1"/>
  <c r="R2111" i="1"/>
  <c r="Q2111" i="1"/>
  <c r="T2110" i="1"/>
  <c r="S2110" i="1"/>
  <c r="U2110" i="1" s="1"/>
  <c r="R2110" i="1"/>
  <c r="Q2110" i="1"/>
  <c r="T2109" i="1"/>
  <c r="S2109" i="1"/>
  <c r="U2109" i="1" s="1"/>
  <c r="R2109" i="1"/>
  <c r="Q2109" i="1"/>
  <c r="U2108" i="1"/>
  <c r="T2108" i="1"/>
  <c r="S2108" i="1"/>
  <c r="R2108" i="1"/>
  <c r="Q2108" i="1"/>
  <c r="T2107" i="1"/>
  <c r="S2107" i="1"/>
  <c r="U2107" i="1" s="1"/>
  <c r="R2107" i="1"/>
  <c r="Q2107" i="1"/>
  <c r="U2106" i="1"/>
  <c r="T2106" i="1"/>
  <c r="S2106" i="1"/>
  <c r="R2106" i="1"/>
  <c r="Q2106" i="1"/>
  <c r="T2105" i="1"/>
  <c r="S2105" i="1"/>
  <c r="U2105" i="1" s="1"/>
  <c r="R2105" i="1"/>
  <c r="Q2105" i="1"/>
  <c r="T2104" i="1"/>
  <c r="S2104" i="1"/>
  <c r="U2104" i="1" s="1"/>
  <c r="R2104" i="1"/>
  <c r="Q2104" i="1"/>
  <c r="T2103" i="1"/>
  <c r="S2103" i="1"/>
  <c r="U2103" i="1" s="1"/>
  <c r="R2103" i="1"/>
  <c r="Q2103" i="1"/>
  <c r="T2102" i="1"/>
  <c r="S2102" i="1"/>
  <c r="U2102" i="1" s="1"/>
  <c r="R2102" i="1"/>
  <c r="Q2102" i="1"/>
  <c r="T2101" i="1"/>
  <c r="S2101" i="1"/>
  <c r="U2101" i="1" s="1"/>
  <c r="R2101" i="1"/>
  <c r="Q2101" i="1"/>
  <c r="T2100" i="1"/>
  <c r="S2100" i="1"/>
  <c r="U2100" i="1" s="1"/>
  <c r="R2100" i="1"/>
  <c r="Q2100" i="1"/>
  <c r="T2099" i="1"/>
  <c r="S2099" i="1"/>
  <c r="U2099" i="1" s="1"/>
  <c r="R2099" i="1"/>
  <c r="Q2099" i="1"/>
  <c r="T2098" i="1"/>
  <c r="S2098" i="1"/>
  <c r="U2098" i="1" s="1"/>
  <c r="R2098" i="1"/>
  <c r="Q2098" i="1"/>
  <c r="T2097" i="1"/>
  <c r="S2097" i="1"/>
  <c r="U2097" i="1" s="1"/>
  <c r="R2097" i="1"/>
  <c r="Q2097" i="1"/>
  <c r="T2096" i="1"/>
  <c r="S2096" i="1"/>
  <c r="U2096" i="1" s="1"/>
  <c r="R2096" i="1"/>
  <c r="Q2096" i="1"/>
  <c r="U2095" i="1"/>
  <c r="T2095" i="1"/>
  <c r="S2095" i="1"/>
  <c r="R2095" i="1"/>
  <c r="Q2095" i="1"/>
  <c r="T2094" i="1"/>
  <c r="S2094" i="1"/>
  <c r="U2094" i="1" s="1"/>
  <c r="R2094" i="1"/>
  <c r="Q2094" i="1"/>
  <c r="T2093" i="1"/>
  <c r="S2093" i="1"/>
  <c r="U2093" i="1" s="1"/>
  <c r="R2093" i="1"/>
  <c r="Q2093" i="1"/>
  <c r="U2092" i="1"/>
  <c r="T2092" i="1"/>
  <c r="S2092" i="1"/>
  <c r="R2092" i="1"/>
  <c r="Q2092" i="1"/>
  <c r="T2091" i="1"/>
  <c r="S2091" i="1"/>
  <c r="U2091" i="1" s="1"/>
  <c r="R2091" i="1"/>
  <c r="Q2091" i="1"/>
  <c r="U2090" i="1"/>
  <c r="T2090" i="1"/>
  <c r="S2090" i="1"/>
  <c r="R2090" i="1"/>
  <c r="Q2090" i="1"/>
  <c r="T2089" i="1"/>
  <c r="S2089" i="1"/>
  <c r="U2089" i="1" s="1"/>
  <c r="R2089" i="1"/>
  <c r="Q2089" i="1"/>
  <c r="T2088" i="1"/>
  <c r="S2088" i="1"/>
  <c r="U2088" i="1" s="1"/>
  <c r="R2088" i="1"/>
  <c r="Q2088" i="1"/>
  <c r="T2087" i="1"/>
  <c r="S2087" i="1"/>
  <c r="U2087" i="1" s="1"/>
  <c r="R2087" i="1"/>
  <c r="Q2087" i="1"/>
  <c r="T2086" i="1"/>
  <c r="S2086" i="1"/>
  <c r="U2086" i="1" s="1"/>
  <c r="R2086" i="1"/>
  <c r="Q2086" i="1"/>
  <c r="T2085" i="1"/>
  <c r="S2085" i="1"/>
  <c r="U2085" i="1" s="1"/>
  <c r="R2085" i="1"/>
  <c r="Q2085" i="1"/>
  <c r="T2084" i="1"/>
  <c r="S2084" i="1"/>
  <c r="U2084" i="1" s="1"/>
  <c r="R2084" i="1"/>
  <c r="Q2084" i="1"/>
  <c r="T2083" i="1"/>
  <c r="S2083" i="1"/>
  <c r="U2083" i="1" s="1"/>
  <c r="R2083" i="1"/>
  <c r="Q2083" i="1"/>
  <c r="T2082" i="1"/>
  <c r="S2082" i="1"/>
  <c r="U2082" i="1" s="1"/>
  <c r="R2082" i="1"/>
  <c r="Q2082" i="1"/>
  <c r="T2081" i="1"/>
  <c r="S2081" i="1"/>
  <c r="U2081" i="1" s="1"/>
  <c r="R2081" i="1"/>
  <c r="Q2081" i="1"/>
  <c r="T2080" i="1"/>
  <c r="S2080" i="1"/>
  <c r="U2080" i="1" s="1"/>
  <c r="R2080" i="1"/>
  <c r="Q2080" i="1"/>
  <c r="U2079" i="1"/>
  <c r="T2079" i="1"/>
  <c r="S2079" i="1"/>
  <c r="R2079" i="1"/>
  <c r="Q2079" i="1"/>
  <c r="T2078" i="1"/>
  <c r="S2078" i="1"/>
  <c r="U2078" i="1" s="1"/>
  <c r="R2078" i="1"/>
  <c r="Q2078" i="1"/>
  <c r="T2077" i="1"/>
  <c r="S2077" i="1"/>
  <c r="U2077" i="1" s="1"/>
  <c r="R2077" i="1"/>
  <c r="Q2077" i="1"/>
  <c r="T2076" i="1"/>
  <c r="S2076" i="1"/>
  <c r="U2076" i="1" s="1"/>
  <c r="R2076" i="1"/>
  <c r="Q2076" i="1"/>
  <c r="T2075" i="1"/>
  <c r="S2075" i="1"/>
  <c r="U2075" i="1" s="1"/>
  <c r="R2075" i="1"/>
  <c r="Q2075" i="1"/>
  <c r="T2074" i="1"/>
  <c r="S2074" i="1"/>
  <c r="U2074" i="1" s="1"/>
  <c r="R2074" i="1"/>
  <c r="Q2074" i="1"/>
  <c r="T2073" i="1"/>
  <c r="S2073" i="1"/>
  <c r="U2073" i="1" s="1"/>
  <c r="R2073" i="1"/>
  <c r="Q2073" i="1"/>
  <c r="U2072" i="1"/>
  <c r="T2072" i="1"/>
  <c r="S2072" i="1"/>
  <c r="R2072" i="1"/>
  <c r="Q2072" i="1"/>
  <c r="T2071" i="1"/>
  <c r="S2071" i="1"/>
  <c r="U2071" i="1" s="1"/>
  <c r="R2071" i="1"/>
  <c r="Q2071" i="1"/>
  <c r="T2070" i="1"/>
  <c r="S2070" i="1"/>
  <c r="U2070" i="1" s="1"/>
  <c r="R2070" i="1"/>
  <c r="Q2070" i="1"/>
  <c r="T2069" i="1"/>
  <c r="S2069" i="1"/>
  <c r="U2069" i="1" s="1"/>
  <c r="R2069" i="1"/>
  <c r="Q2069" i="1"/>
  <c r="T2068" i="1"/>
  <c r="S2068" i="1"/>
  <c r="U2068" i="1" s="1"/>
  <c r="R2068" i="1"/>
  <c r="Q2068" i="1"/>
  <c r="T2067" i="1"/>
  <c r="S2067" i="1"/>
  <c r="U2067" i="1" s="1"/>
  <c r="R2067" i="1"/>
  <c r="Q2067" i="1"/>
  <c r="T2066" i="1"/>
  <c r="S2066" i="1"/>
  <c r="U2066" i="1" s="1"/>
  <c r="R2066" i="1"/>
  <c r="Q2066" i="1"/>
  <c r="T2065" i="1"/>
  <c r="S2065" i="1"/>
  <c r="U2065" i="1" s="1"/>
  <c r="R2065" i="1"/>
  <c r="Q2065" i="1"/>
  <c r="T2064" i="1"/>
  <c r="S2064" i="1"/>
  <c r="U2064" i="1" s="1"/>
  <c r="R2064" i="1"/>
  <c r="Q2064" i="1"/>
  <c r="U2063" i="1"/>
  <c r="T2063" i="1"/>
  <c r="S2063" i="1"/>
  <c r="R2063" i="1"/>
  <c r="Q2063" i="1"/>
  <c r="T2062" i="1"/>
  <c r="S2062" i="1"/>
  <c r="U2062" i="1" s="1"/>
  <c r="R2062" i="1"/>
  <c r="Q2062" i="1"/>
  <c r="T2061" i="1"/>
  <c r="S2061" i="1"/>
  <c r="U2061" i="1" s="1"/>
  <c r="R2061" i="1"/>
  <c r="Q2061" i="1"/>
  <c r="T2060" i="1"/>
  <c r="S2060" i="1"/>
  <c r="U2060" i="1" s="1"/>
  <c r="R2060" i="1"/>
  <c r="Q2060" i="1"/>
  <c r="T2059" i="1"/>
  <c r="S2059" i="1"/>
  <c r="U2059" i="1" s="1"/>
  <c r="R2059" i="1"/>
  <c r="Q2059" i="1"/>
  <c r="T2058" i="1"/>
  <c r="S2058" i="1"/>
  <c r="U2058" i="1" s="1"/>
  <c r="R2058" i="1"/>
  <c r="Q2058" i="1"/>
  <c r="T2057" i="1"/>
  <c r="S2057" i="1"/>
  <c r="U2057" i="1" s="1"/>
  <c r="R2057" i="1"/>
  <c r="Q2057" i="1"/>
  <c r="U2056" i="1"/>
  <c r="T2056" i="1"/>
  <c r="S2056" i="1"/>
  <c r="R2056" i="1"/>
  <c r="Q2056" i="1"/>
  <c r="T2055" i="1"/>
  <c r="S2055" i="1"/>
  <c r="U2055" i="1" s="1"/>
  <c r="R2055" i="1"/>
  <c r="Q2055" i="1"/>
  <c r="T2054" i="1"/>
  <c r="S2054" i="1"/>
  <c r="U2054" i="1" s="1"/>
  <c r="R2054" i="1"/>
  <c r="Q2054" i="1"/>
  <c r="T2053" i="1"/>
  <c r="S2053" i="1"/>
  <c r="U2053" i="1" s="1"/>
  <c r="R2053" i="1"/>
  <c r="Q2053" i="1"/>
  <c r="T2052" i="1"/>
  <c r="S2052" i="1"/>
  <c r="U2052" i="1" s="1"/>
  <c r="R2052" i="1"/>
  <c r="Q2052" i="1"/>
  <c r="T2051" i="1"/>
  <c r="S2051" i="1"/>
  <c r="U2051" i="1" s="1"/>
  <c r="R2051" i="1"/>
  <c r="Q2051" i="1"/>
  <c r="T2050" i="1"/>
  <c r="S2050" i="1"/>
  <c r="U2050" i="1" s="1"/>
  <c r="R2050" i="1"/>
  <c r="Q2050" i="1"/>
  <c r="T2049" i="1"/>
  <c r="S2049" i="1"/>
  <c r="U2049" i="1" s="1"/>
  <c r="R2049" i="1"/>
  <c r="Q2049" i="1"/>
  <c r="T2048" i="1"/>
  <c r="S2048" i="1"/>
  <c r="U2048" i="1" s="1"/>
  <c r="R2048" i="1"/>
  <c r="Q2048" i="1"/>
  <c r="T2047" i="1"/>
  <c r="S2047" i="1"/>
  <c r="U2047" i="1" s="1"/>
  <c r="R2047" i="1"/>
  <c r="Q2047" i="1"/>
  <c r="T2046" i="1"/>
  <c r="S2046" i="1"/>
  <c r="U2046" i="1" s="1"/>
  <c r="R2046" i="1"/>
  <c r="Q2046" i="1"/>
  <c r="T2045" i="1"/>
  <c r="S2045" i="1"/>
  <c r="U2045" i="1" s="1"/>
  <c r="R2045" i="1"/>
  <c r="Q2045" i="1"/>
  <c r="T2044" i="1"/>
  <c r="S2044" i="1"/>
  <c r="U2044" i="1" s="1"/>
  <c r="R2044" i="1"/>
  <c r="Q2044" i="1"/>
  <c r="U2043" i="1"/>
  <c r="T2043" i="1"/>
  <c r="S2043" i="1"/>
  <c r="R2043" i="1"/>
  <c r="Q2043" i="1"/>
  <c r="T2042" i="1"/>
  <c r="S2042" i="1"/>
  <c r="U2042" i="1" s="1"/>
  <c r="R2042" i="1"/>
  <c r="Q2042" i="1"/>
  <c r="T2041" i="1"/>
  <c r="S2041" i="1"/>
  <c r="U2041" i="1" s="1"/>
  <c r="R2041" i="1"/>
  <c r="Q2041" i="1"/>
  <c r="T2040" i="1"/>
  <c r="S2040" i="1"/>
  <c r="U2040" i="1" s="1"/>
  <c r="R2040" i="1"/>
  <c r="Q2040" i="1"/>
  <c r="U2039" i="1"/>
  <c r="T2039" i="1"/>
  <c r="S2039" i="1"/>
  <c r="R2039" i="1"/>
  <c r="Q2039" i="1"/>
  <c r="T2038" i="1"/>
  <c r="S2038" i="1"/>
  <c r="U2038" i="1" s="1"/>
  <c r="R2038" i="1"/>
  <c r="Q2038" i="1"/>
  <c r="T2037" i="1"/>
  <c r="S2037" i="1"/>
  <c r="U2037" i="1" s="1"/>
  <c r="R2037" i="1"/>
  <c r="Q2037" i="1"/>
  <c r="T2036" i="1"/>
  <c r="S2036" i="1"/>
  <c r="U2036" i="1" s="1"/>
  <c r="R2036" i="1"/>
  <c r="Q2036" i="1"/>
  <c r="T2035" i="1"/>
  <c r="S2035" i="1"/>
  <c r="U2035" i="1" s="1"/>
  <c r="R2035" i="1"/>
  <c r="Q2035" i="1"/>
  <c r="T2034" i="1"/>
  <c r="S2034" i="1"/>
  <c r="U2034" i="1" s="1"/>
  <c r="R2034" i="1"/>
  <c r="Q2034" i="1"/>
  <c r="T2033" i="1"/>
  <c r="S2033" i="1"/>
  <c r="U2033" i="1" s="1"/>
  <c r="R2033" i="1"/>
  <c r="Q2033" i="1"/>
  <c r="T2032" i="1"/>
  <c r="S2032" i="1"/>
  <c r="U2032" i="1" s="1"/>
  <c r="R2032" i="1"/>
  <c r="Q2032" i="1"/>
  <c r="T2031" i="1"/>
  <c r="S2031" i="1"/>
  <c r="U2031" i="1" s="1"/>
  <c r="R2031" i="1"/>
  <c r="Q2031" i="1"/>
  <c r="T2030" i="1"/>
  <c r="S2030" i="1"/>
  <c r="U2030" i="1" s="1"/>
  <c r="R2030" i="1"/>
  <c r="Q2030" i="1"/>
  <c r="T2029" i="1"/>
  <c r="S2029" i="1"/>
  <c r="U2029" i="1" s="1"/>
  <c r="R2029" i="1"/>
  <c r="Q2029" i="1"/>
  <c r="T2028" i="1"/>
  <c r="S2028" i="1"/>
  <c r="U2028" i="1" s="1"/>
  <c r="R2028" i="1"/>
  <c r="Q2028" i="1"/>
  <c r="T2027" i="1"/>
  <c r="S2027" i="1"/>
  <c r="U2027" i="1" s="1"/>
  <c r="R2027" i="1"/>
  <c r="Q2027" i="1"/>
  <c r="T2026" i="1"/>
  <c r="S2026" i="1"/>
  <c r="U2026" i="1" s="1"/>
  <c r="R2026" i="1"/>
  <c r="Q2026" i="1"/>
  <c r="T2025" i="1"/>
  <c r="S2025" i="1"/>
  <c r="U2025" i="1" s="1"/>
  <c r="R2025" i="1"/>
  <c r="Q2025" i="1"/>
  <c r="T2024" i="1"/>
  <c r="S2024" i="1"/>
  <c r="U2024" i="1" s="1"/>
  <c r="R2024" i="1"/>
  <c r="Q2024" i="1"/>
  <c r="T2023" i="1"/>
  <c r="S2023" i="1"/>
  <c r="U2023" i="1" s="1"/>
  <c r="R2023" i="1"/>
  <c r="Q2023" i="1"/>
  <c r="T2022" i="1"/>
  <c r="S2022" i="1"/>
  <c r="U2022" i="1" s="1"/>
  <c r="R2022" i="1"/>
  <c r="Q2022" i="1"/>
  <c r="T2021" i="1"/>
  <c r="S2021" i="1"/>
  <c r="U2021" i="1" s="1"/>
  <c r="R2021" i="1"/>
  <c r="Q2021" i="1"/>
  <c r="T2020" i="1"/>
  <c r="S2020" i="1"/>
  <c r="U2020" i="1" s="1"/>
  <c r="R2020" i="1"/>
  <c r="Q2020" i="1"/>
  <c r="T2019" i="1"/>
  <c r="S2019" i="1"/>
  <c r="U2019" i="1" s="1"/>
  <c r="R2019" i="1"/>
  <c r="Q2019" i="1"/>
  <c r="T2018" i="1"/>
  <c r="S2018" i="1"/>
  <c r="U2018" i="1" s="1"/>
  <c r="R2018" i="1"/>
  <c r="Q2018" i="1"/>
  <c r="T2017" i="1"/>
  <c r="S2017" i="1"/>
  <c r="U2017" i="1" s="1"/>
  <c r="R2017" i="1"/>
  <c r="Q2017" i="1"/>
  <c r="T2016" i="1"/>
  <c r="S2016" i="1"/>
  <c r="U2016" i="1" s="1"/>
  <c r="R2016" i="1"/>
  <c r="Q2016" i="1"/>
  <c r="T2015" i="1"/>
  <c r="S2015" i="1"/>
  <c r="U2015" i="1" s="1"/>
  <c r="R2015" i="1"/>
  <c r="Q2015" i="1"/>
  <c r="T2014" i="1"/>
  <c r="S2014" i="1"/>
  <c r="U2014" i="1" s="1"/>
  <c r="R2014" i="1"/>
  <c r="Q2014" i="1"/>
  <c r="T2013" i="1"/>
  <c r="S2013" i="1"/>
  <c r="U2013" i="1" s="1"/>
  <c r="R2013" i="1"/>
  <c r="Q2013" i="1"/>
  <c r="U2012" i="1"/>
  <c r="T2012" i="1"/>
  <c r="S2012" i="1"/>
  <c r="R2012" i="1"/>
  <c r="Q2012" i="1"/>
  <c r="U2011" i="1"/>
  <c r="T2011" i="1"/>
  <c r="S2011" i="1"/>
  <c r="R2011" i="1"/>
  <c r="Q2011" i="1"/>
  <c r="U2010" i="1"/>
  <c r="T2010" i="1"/>
  <c r="S2010" i="1"/>
  <c r="R2010" i="1"/>
  <c r="Q2010" i="1"/>
  <c r="T2009" i="1"/>
  <c r="S2009" i="1"/>
  <c r="U2009" i="1" s="1"/>
  <c r="R2009" i="1"/>
  <c r="Q2009" i="1"/>
  <c r="T2008" i="1"/>
  <c r="S2008" i="1"/>
  <c r="U2008" i="1" s="1"/>
  <c r="R2008" i="1"/>
  <c r="Q2008" i="1"/>
  <c r="T2007" i="1"/>
  <c r="S2007" i="1"/>
  <c r="U2007" i="1" s="1"/>
  <c r="R2007" i="1"/>
  <c r="Q2007" i="1"/>
  <c r="T2006" i="1"/>
  <c r="S2006" i="1"/>
  <c r="U2006" i="1" s="1"/>
  <c r="R2006" i="1"/>
  <c r="Q2006" i="1"/>
  <c r="T2005" i="1"/>
  <c r="S2005" i="1"/>
  <c r="U2005" i="1" s="1"/>
  <c r="R2005" i="1"/>
  <c r="Q2005" i="1"/>
  <c r="T2004" i="1"/>
  <c r="S2004" i="1"/>
  <c r="U2004" i="1" s="1"/>
  <c r="R2004" i="1"/>
  <c r="Q2004" i="1"/>
  <c r="T2003" i="1"/>
  <c r="S2003" i="1"/>
  <c r="U2003" i="1" s="1"/>
  <c r="R2003" i="1"/>
  <c r="Q2003" i="1"/>
  <c r="T2002" i="1"/>
  <c r="S2002" i="1"/>
  <c r="U2002" i="1" s="1"/>
  <c r="R2002" i="1"/>
  <c r="Q2002" i="1"/>
  <c r="T2001" i="1"/>
  <c r="S2001" i="1"/>
  <c r="U2001" i="1" s="1"/>
  <c r="R2001" i="1"/>
  <c r="Q2001" i="1"/>
  <c r="T2000" i="1"/>
  <c r="S2000" i="1"/>
  <c r="U2000" i="1" s="1"/>
  <c r="R2000" i="1"/>
  <c r="Q2000" i="1"/>
  <c r="U1999" i="1"/>
  <c r="T1999" i="1"/>
  <c r="S1999" i="1"/>
  <c r="R1999" i="1"/>
  <c r="Q1999" i="1"/>
  <c r="T1998" i="1"/>
  <c r="S1998" i="1"/>
  <c r="U1998" i="1" s="1"/>
  <c r="R1998" i="1"/>
  <c r="Q1998" i="1"/>
  <c r="T1997" i="1"/>
  <c r="S1997" i="1"/>
  <c r="U1997" i="1" s="1"/>
  <c r="R1997" i="1"/>
  <c r="Q1997" i="1"/>
  <c r="U1996" i="1"/>
  <c r="T1996" i="1"/>
  <c r="S1996" i="1"/>
  <c r="R1996" i="1"/>
  <c r="Q1996" i="1"/>
  <c r="T1995" i="1"/>
  <c r="S1995" i="1"/>
  <c r="U1995" i="1" s="1"/>
  <c r="R1995" i="1"/>
  <c r="Q1995" i="1"/>
  <c r="T1994" i="1"/>
  <c r="S1994" i="1"/>
  <c r="U1994" i="1" s="1"/>
  <c r="R1994" i="1"/>
  <c r="Q1994" i="1"/>
  <c r="T1993" i="1"/>
  <c r="S1993" i="1"/>
  <c r="U1993" i="1" s="1"/>
  <c r="R1993" i="1"/>
  <c r="Q1993" i="1"/>
  <c r="U1992" i="1"/>
  <c r="T1992" i="1"/>
  <c r="S1992" i="1"/>
  <c r="R1992" i="1"/>
  <c r="Q1992" i="1"/>
  <c r="T1991" i="1"/>
  <c r="S1991" i="1"/>
  <c r="U1991" i="1" s="1"/>
  <c r="R1991" i="1"/>
  <c r="Q1991" i="1"/>
  <c r="T1990" i="1"/>
  <c r="S1990" i="1"/>
  <c r="U1990" i="1" s="1"/>
  <c r="R1990" i="1"/>
  <c r="Q1990" i="1"/>
  <c r="T1989" i="1"/>
  <c r="S1989" i="1"/>
  <c r="U1989" i="1" s="1"/>
  <c r="R1989" i="1"/>
  <c r="Q1989" i="1"/>
  <c r="T1988" i="1"/>
  <c r="S1988" i="1"/>
  <c r="U1988" i="1" s="1"/>
  <c r="R1988" i="1"/>
  <c r="Q1988" i="1"/>
  <c r="T1987" i="1"/>
  <c r="S1987" i="1"/>
  <c r="U1987" i="1" s="1"/>
  <c r="R1987" i="1"/>
  <c r="Q1987" i="1"/>
  <c r="T1986" i="1"/>
  <c r="S1986" i="1"/>
  <c r="U1986" i="1" s="1"/>
  <c r="R1986" i="1"/>
  <c r="Q1986" i="1"/>
  <c r="T1985" i="1"/>
  <c r="S1985" i="1"/>
  <c r="U1985" i="1" s="1"/>
  <c r="R1985" i="1"/>
  <c r="Q1985" i="1"/>
  <c r="T1984" i="1"/>
  <c r="S1984" i="1"/>
  <c r="U1984" i="1" s="1"/>
  <c r="R1984" i="1"/>
  <c r="Q1984" i="1"/>
  <c r="T1983" i="1"/>
  <c r="S1983" i="1"/>
  <c r="U1983" i="1" s="1"/>
  <c r="R1983" i="1"/>
  <c r="Q1983" i="1"/>
  <c r="T1982" i="1"/>
  <c r="S1982" i="1"/>
  <c r="U1982" i="1" s="1"/>
  <c r="R1982" i="1"/>
  <c r="Q1982" i="1"/>
  <c r="T1981" i="1"/>
  <c r="S1981" i="1"/>
  <c r="U1981" i="1" s="1"/>
  <c r="R1981" i="1"/>
  <c r="Q1981" i="1"/>
  <c r="T1980" i="1"/>
  <c r="S1980" i="1"/>
  <c r="U1980" i="1" s="1"/>
  <c r="R1980" i="1"/>
  <c r="Q1980" i="1"/>
  <c r="U1979" i="1"/>
  <c r="T1979" i="1"/>
  <c r="S1979" i="1"/>
  <c r="R1979" i="1"/>
  <c r="Q1979" i="1"/>
  <c r="T1978" i="1"/>
  <c r="S1978" i="1"/>
  <c r="U1978" i="1" s="1"/>
  <c r="R1978" i="1"/>
  <c r="Q1978" i="1"/>
  <c r="T1977" i="1"/>
  <c r="S1977" i="1"/>
  <c r="U1977" i="1" s="1"/>
  <c r="R1977" i="1"/>
  <c r="Q1977" i="1"/>
  <c r="T1976" i="1"/>
  <c r="S1976" i="1"/>
  <c r="U1976" i="1" s="1"/>
  <c r="R1976" i="1"/>
  <c r="Q1976" i="1"/>
  <c r="T1975" i="1"/>
  <c r="S1975" i="1"/>
  <c r="U1975" i="1" s="1"/>
  <c r="R1975" i="1"/>
  <c r="Q1975" i="1"/>
  <c r="T1974" i="1"/>
  <c r="S1974" i="1"/>
  <c r="U1974" i="1" s="1"/>
  <c r="R1974" i="1"/>
  <c r="Q1974" i="1"/>
  <c r="T1973" i="1"/>
  <c r="S1973" i="1"/>
  <c r="U1973" i="1" s="1"/>
  <c r="R1973" i="1"/>
  <c r="Q1973" i="1"/>
  <c r="T1972" i="1"/>
  <c r="S1972" i="1"/>
  <c r="U1972" i="1" s="1"/>
  <c r="R1972" i="1"/>
  <c r="Q1972" i="1"/>
  <c r="T1971" i="1"/>
  <c r="S1971" i="1"/>
  <c r="U1971" i="1" s="1"/>
  <c r="R1971" i="1"/>
  <c r="Q1971" i="1"/>
  <c r="T1970" i="1"/>
  <c r="S1970" i="1"/>
  <c r="U1970" i="1" s="1"/>
  <c r="R1970" i="1"/>
  <c r="Q1970" i="1"/>
  <c r="T1969" i="1"/>
  <c r="S1969" i="1"/>
  <c r="U1969" i="1" s="1"/>
  <c r="R1969" i="1"/>
  <c r="Q1969" i="1"/>
  <c r="T1968" i="1"/>
  <c r="S1968" i="1"/>
  <c r="U1968" i="1" s="1"/>
  <c r="R1968" i="1"/>
  <c r="Q1968" i="1"/>
  <c r="T1967" i="1"/>
  <c r="S1967" i="1"/>
  <c r="U1967" i="1" s="1"/>
  <c r="R1967" i="1"/>
  <c r="Q1967" i="1"/>
  <c r="T1966" i="1"/>
  <c r="S1966" i="1"/>
  <c r="U1966" i="1" s="1"/>
  <c r="R1966" i="1"/>
  <c r="Q1966" i="1"/>
  <c r="T1965" i="1"/>
  <c r="S1965" i="1"/>
  <c r="U1965" i="1" s="1"/>
  <c r="R1965" i="1"/>
  <c r="Q1965" i="1"/>
  <c r="T1964" i="1"/>
  <c r="S1964" i="1"/>
  <c r="U1964" i="1" s="1"/>
  <c r="R1964" i="1"/>
  <c r="Q1964" i="1"/>
  <c r="T1963" i="1"/>
  <c r="S1963" i="1"/>
  <c r="U1963" i="1" s="1"/>
  <c r="R1963" i="1"/>
  <c r="Q1963" i="1"/>
  <c r="U1962" i="1"/>
  <c r="T1962" i="1"/>
  <c r="S1962" i="1"/>
  <c r="R1962" i="1"/>
  <c r="Q1962" i="1"/>
  <c r="T1961" i="1"/>
  <c r="S1961" i="1"/>
  <c r="U1961" i="1" s="1"/>
  <c r="R1961" i="1"/>
  <c r="Q1961" i="1"/>
  <c r="T1960" i="1"/>
  <c r="S1960" i="1"/>
  <c r="U1960" i="1" s="1"/>
  <c r="R1960" i="1"/>
  <c r="Q1960" i="1"/>
  <c r="T1959" i="1"/>
  <c r="S1959" i="1"/>
  <c r="U1959" i="1" s="1"/>
  <c r="R1959" i="1"/>
  <c r="Q1959" i="1"/>
  <c r="T1958" i="1"/>
  <c r="S1958" i="1"/>
  <c r="U1958" i="1" s="1"/>
  <c r="R1958" i="1"/>
  <c r="Q1958" i="1"/>
  <c r="T1957" i="1"/>
  <c r="S1957" i="1"/>
  <c r="U1957" i="1" s="1"/>
  <c r="R1957" i="1"/>
  <c r="Q1957" i="1"/>
  <c r="T1956" i="1"/>
  <c r="S1956" i="1"/>
  <c r="U1956" i="1" s="1"/>
  <c r="R1956" i="1"/>
  <c r="Q1956" i="1"/>
  <c r="T1955" i="1"/>
  <c r="S1955" i="1"/>
  <c r="U1955" i="1" s="1"/>
  <c r="R1955" i="1"/>
  <c r="Q1955" i="1"/>
  <c r="T1954" i="1"/>
  <c r="S1954" i="1"/>
  <c r="U1954" i="1" s="1"/>
  <c r="R1954" i="1"/>
  <c r="Q1954" i="1"/>
  <c r="T1953" i="1"/>
  <c r="S1953" i="1"/>
  <c r="U1953" i="1" s="1"/>
  <c r="R1953" i="1"/>
  <c r="Q1953" i="1"/>
  <c r="T1952" i="1"/>
  <c r="S1952" i="1"/>
  <c r="U1952" i="1" s="1"/>
  <c r="R1952" i="1"/>
  <c r="Q1952" i="1"/>
  <c r="U1951" i="1"/>
  <c r="T1951" i="1"/>
  <c r="S1951" i="1"/>
  <c r="R1951" i="1"/>
  <c r="Q1951" i="1"/>
  <c r="T1950" i="1"/>
  <c r="S1950" i="1"/>
  <c r="U1950" i="1" s="1"/>
  <c r="R1950" i="1"/>
  <c r="Q1950" i="1"/>
  <c r="T1949" i="1"/>
  <c r="S1949" i="1"/>
  <c r="U1949" i="1" s="1"/>
  <c r="R1949" i="1"/>
  <c r="Q1949" i="1"/>
  <c r="U1948" i="1"/>
  <c r="T1948" i="1"/>
  <c r="S1948" i="1"/>
  <c r="R1948" i="1"/>
  <c r="Q1948" i="1"/>
  <c r="T1947" i="1"/>
  <c r="S1947" i="1"/>
  <c r="U1947" i="1" s="1"/>
  <c r="R1947" i="1"/>
  <c r="Q1947" i="1"/>
  <c r="T1946" i="1"/>
  <c r="S1946" i="1"/>
  <c r="U1946" i="1" s="1"/>
  <c r="R1946" i="1"/>
  <c r="Q1946" i="1"/>
  <c r="T1945" i="1"/>
  <c r="S1945" i="1"/>
  <c r="U1945" i="1" s="1"/>
  <c r="R1945" i="1"/>
  <c r="Q1945" i="1"/>
  <c r="T1944" i="1"/>
  <c r="S1944" i="1"/>
  <c r="U1944" i="1" s="1"/>
  <c r="R1944" i="1"/>
  <c r="Q1944" i="1"/>
  <c r="U1943" i="1"/>
  <c r="T1943" i="1"/>
  <c r="S1943" i="1"/>
  <c r="R1943" i="1"/>
  <c r="Q1943" i="1"/>
  <c r="T1942" i="1"/>
  <c r="S1942" i="1"/>
  <c r="U1942" i="1" s="1"/>
  <c r="R1942" i="1"/>
  <c r="Q1942" i="1"/>
  <c r="T1941" i="1"/>
  <c r="S1941" i="1"/>
  <c r="U1941" i="1" s="1"/>
  <c r="R1941" i="1"/>
  <c r="Q1941" i="1"/>
  <c r="T1940" i="1"/>
  <c r="S1940" i="1"/>
  <c r="U1940" i="1" s="1"/>
  <c r="R1940" i="1"/>
  <c r="Q1940" i="1"/>
  <c r="T1939" i="1"/>
  <c r="S1939" i="1"/>
  <c r="U1939" i="1" s="1"/>
  <c r="R1939" i="1"/>
  <c r="Q1939" i="1"/>
  <c r="T1938" i="1"/>
  <c r="S1938" i="1"/>
  <c r="U1938" i="1" s="1"/>
  <c r="R1938" i="1"/>
  <c r="Q1938" i="1"/>
  <c r="T1937" i="1"/>
  <c r="S1937" i="1"/>
  <c r="U1937" i="1" s="1"/>
  <c r="R1937" i="1"/>
  <c r="Q1937" i="1"/>
  <c r="T1936" i="1"/>
  <c r="S1936" i="1"/>
  <c r="U1936" i="1" s="1"/>
  <c r="R1936" i="1"/>
  <c r="Q1936" i="1"/>
  <c r="T1935" i="1"/>
  <c r="S1935" i="1"/>
  <c r="U1935" i="1" s="1"/>
  <c r="R1935" i="1"/>
  <c r="Q1935" i="1"/>
  <c r="T1934" i="1"/>
  <c r="S1934" i="1"/>
  <c r="U1934" i="1" s="1"/>
  <c r="R1934" i="1"/>
  <c r="Q1934" i="1"/>
  <c r="T1933" i="1"/>
  <c r="S1933" i="1"/>
  <c r="U1933" i="1" s="1"/>
  <c r="R1933" i="1"/>
  <c r="Q1933" i="1"/>
  <c r="T1932" i="1"/>
  <c r="S1932" i="1"/>
  <c r="U1932" i="1" s="1"/>
  <c r="R1932" i="1"/>
  <c r="Q1932" i="1"/>
  <c r="T1931" i="1"/>
  <c r="S1931" i="1"/>
  <c r="U1931" i="1" s="1"/>
  <c r="R1931" i="1"/>
  <c r="Q1931" i="1"/>
  <c r="T1930" i="1"/>
  <c r="S1930" i="1"/>
  <c r="U1930" i="1" s="1"/>
  <c r="R1930" i="1"/>
  <c r="Q1930" i="1"/>
  <c r="T1929" i="1"/>
  <c r="S1929" i="1"/>
  <c r="U1929" i="1" s="1"/>
  <c r="R1929" i="1"/>
  <c r="Q1929" i="1"/>
  <c r="T1928" i="1"/>
  <c r="S1928" i="1"/>
  <c r="U1928" i="1" s="1"/>
  <c r="R1928" i="1"/>
  <c r="Q1928" i="1"/>
  <c r="T1927" i="1"/>
  <c r="S1927" i="1"/>
  <c r="U1927" i="1" s="1"/>
  <c r="R1927" i="1"/>
  <c r="Q1927" i="1"/>
  <c r="T1926" i="1"/>
  <c r="S1926" i="1"/>
  <c r="U1926" i="1" s="1"/>
  <c r="R1926" i="1"/>
  <c r="Q1926" i="1"/>
  <c r="T1925" i="1"/>
  <c r="S1925" i="1"/>
  <c r="U1925" i="1" s="1"/>
  <c r="R1925" i="1"/>
  <c r="Q1925" i="1"/>
  <c r="T1924" i="1"/>
  <c r="S1924" i="1"/>
  <c r="U1924" i="1" s="1"/>
  <c r="R1924" i="1"/>
  <c r="Q1924" i="1"/>
  <c r="T1923" i="1"/>
  <c r="S1923" i="1"/>
  <c r="U1923" i="1" s="1"/>
  <c r="R1923" i="1"/>
  <c r="Q1923" i="1"/>
  <c r="T1922" i="1"/>
  <c r="S1922" i="1"/>
  <c r="U1922" i="1" s="1"/>
  <c r="R1922" i="1"/>
  <c r="Q1922" i="1"/>
  <c r="T1921" i="1"/>
  <c r="S1921" i="1"/>
  <c r="U1921" i="1" s="1"/>
  <c r="R1921" i="1"/>
  <c r="Q1921" i="1"/>
  <c r="T1920" i="1"/>
  <c r="S1920" i="1"/>
  <c r="U1920" i="1" s="1"/>
  <c r="R1920" i="1"/>
  <c r="Q1920" i="1"/>
  <c r="T1919" i="1"/>
  <c r="S1919" i="1"/>
  <c r="U1919" i="1" s="1"/>
  <c r="R1919" i="1"/>
  <c r="Q1919" i="1"/>
  <c r="T1918" i="1"/>
  <c r="S1918" i="1"/>
  <c r="U1918" i="1" s="1"/>
  <c r="R1918" i="1"/>
  <c r="Q1918" i="1"/>
  <c r="T1917" i="1"/>
  <c r="S1917" i="1"/>
  <c r="U1917" i="1" s="1"/>
  <c r="R1917" i="1"/>
  <c r="Q1917" i="1"/>
  <c r="U1916" i="1"/>
  <c r="T1916" i="1"/>
  <c r="S1916" i="1"/>
  <c r="R1916" i="1"/>
  <c r="Q1916" i="1"/>
  <c r="U1915" i="1"/>
  <c r="T1915" i="1"/>
  <c r="S1915" i="1"/>
  <c r="R1915" i="1"/>
  <c r="Q1915" i="1"/>
  <c r="T1914" i="1"/>
  <c r="S1914" i="1"/>
  <c r="U1914" i="1" s="1"/>
  <c r="R1914" i="1"/>
  <c r="Q1914" i="1"/>
  <c r="T1913" i="1"/>
  <c r="S1913" i="1"/>
  <c r="U1913" i="1" s="1"/>
  <c r="R1913" i="1"/>
  <c r="Q1913" i="1"/>
  <c r="T1912" i="1"/>
  <c r="S1912" i="1"/>
  <c r="U1912" i="1" s="1"/>
  <c r="R1912" i="1"/>
  <c r="Q1912" i="1"/>
  <c r="T1911" i="1"/>
  <c r="S1911" i="1"/>
  <c r="U1911" i="1" s="1"/>
  <c r="R1911" i="1"/>
  <c r="Q1911" i="1"/>
  <c r="T1910" i="1"/>
  <c r="S1910" i="1"/>
  <c r="U1910" i="1" s="1"/>
  <c r="R1910" i="1"/>
  <c r="Q1910" i="1"/>
  <c r="T1909" i="1"/>
  <c r="S1909" i="1"/>
  <c r="U1909" i="1" s="1"/>
  <c r="R1909" i="1"/>
  <c r="Q1909" i="1"/>
  <c r="T1908" i="1"/>
  <c r="S1908" i="1"/>
  <c r="U1908" i="1" s="1"/>
  <c r="R1908" i="1"/>
  <c r="Q1908" i="1"/>
  <c r="T1907" i="1"/>
  <c r="S1907" i="1"/>
  <c r="U1907" i="1" s="1"/>
  <c r="R1907" i="1"/>
  <c r="Q1907" i="1"/>
  <c r="T1906" i="1"/>
  <c r="S1906" i="1"/>
  <c r="U1906" i="1" s="1"/>
  <c r="R1906" i="1"/>
  <c r="Q1906" i="1"/>
  <c r="T1905" i="1"/>
  <c r="S1905" i="1"/>
  <c r="U1905" i="1" s="1"/>
  <c r="R1905" i="1"/>
  <c r="Q1905" i="1"/>
  <c r="U1904" i="1"/>
  <c r="T1904" i="1"/>
  <c r="S1904" i="1"/>
  <c r="R1904" i="1"/>
  <c r="Q1904" i="1"/>
  <c r="T1903" i="1"/>
  <c r="S1903" i="1"/>
  <c r="U1903" i="1" s="1"/>
  <c r="R1903" i="1"/>
  <c r="Q1903" i="1"/>
  <c r="T1902" i="1"/>
  <c r="S1902" i="1"/>
  <c r="U1902" i="1" s="1"/>
  <c r="R1902" i="1"/>
  <c r="Q1902" i="1"/>
  <c r="T1901" i="1"/>
  <c r="S1901" i="1"/>
  <c r="U1901" i="1" s="1"/>
  <c r="R1901" i="1"/>
  <c r="Q1901" i="1"/>
  <c r="T1900" i="1"/>
  <c r="S1900" i="1"/>
  <c r="U1900" i="1" s="1"/>
  <c r="R1900" i="1"/>
  <c r="Q1900" i="1"/>
  <c r="U1899" i="1"/>
  <c r="T1899" i="1"/>
  <c r="S1899" i="1"/>
  <c r="R1899" i="1"/>
  <c r="Q1899" i="1"/>
  <c r="T1898" i="1"/>
  <c r="S1898" i="1"/>
  <c r="U1898" i="1" s="1"/>
  <c r="R1898" i="1"/>
  <c r="Q1898" i="1"/>
  <c r="T1897" i="1"/>
  <c r="S1897" i="1"/>
  <c r="U1897" i="1" s="1"/>
  <c r="R1897" i="1"/>
  <c r="Q1897" i="1"/>
  <c r="T1896" i="1"/>
  <c r="S1896" i="1"/>
  <c r="U1896" i="1" s="1"/>
  <c r="R1896" i="1"/>
  <c r="Q1896" i="1"/>
  <c r="T1895" i="1"/>
  <c r="S1895" i="1"/>
  <c r="U1895" i="1" s="1"/>
  <c r="R1895" i="1"/>
  <c r="Q1895" i="1"/>
  <c r="T1894" i="1"/>
  <c r="S1894" i="1"/>
  <c r="U1894" i="1" s="1"/>
  <c r="R1894" i="1"/>
  <c r="Q1894" i="1"/>
  <c r="T1893" i="1"/>
  <c r="S1893" i="1"/>
  <c r="U1893" i="1" s="1"/>
  <c r="R1893" i="1"/>
  <c r="Q1893" i="1"/>
  <c r="T1892" i="1"/>
  <c r="S1892" i="1"/>
  <c r="U1892" i="1" s="1"/>
  <c r="R1892" i="1"/>
  <c r="Q1892" i="1"/>
  <c r="T1891" i="1"/>
  <c r="S1891" i="1"/>
  <c r="U1891" i="1" s="1"/>
  <c r="R1891" i="1"/>
  <c r="Q1891" i="1"/>
  <c r="T1890" i="1"/>
  <c r="S1890" i="1"/>
  <c r="U1890" i="1" s="1"/>
  <c r="R1890" i="1"/>
  <c r="Q1890" i="1"/>
  <c r="T1889" i="1"/>
  <c r="S1889" i="1"/>
  <c r="U1889" i="1" s="1"/>
  <c r="R1889" i="1"/>
  <c r="Q1889" i="1"/>
  <c r="U1888" i="1"/>
  <c r="T1888" i="1"/>
  <c r="S1888" i="1"/>
  <c r="R1888" i="1"/>
  <c r="Q1888" i="1"/>
  <c r="T1887" i="1"/>
  <c r="S1887" i="1"/>
  <c r="U1887" i="1" s="1"/>
  <c r="R1887" i="1"/>
  <c r="Q1887" i="1"/>
  <c r="T1886" i="1"/>
  <c r="S1886" i="1"/>
  <c r="U1886" i="1" s="1"/>
  <c r="R1886" i="1"/>
  <c r="Q1886" i="1"/>
  <c r="T1885" i="1"/>
  <c r="S1885" i="1"/>
  <c r="U1885" i="1" s="1"/>
  <c r="R1885" i="1"/>
  <c r="Q1885" i="1"/>
  <c r="T1884" i="1"/>
  <c r="S1884" i="1"/>
  <c r="U1884" i="1" s="1"/>
  <c r="R1884" i="1"/>
  <c r="Q1884" i="1"/>
  <c r="T1883" i="1"/>
  <c r="S1883" i="1"/>
  <c r="U1883" i="1" s="1"/>
  <c r="R1883" i="1"/>
  <c r="Q1883" i="1"/>
  <c r="T1882" i="1"/>
  <c r="S1882" i="1"/>
  <c r="U1882" i="1" s="1"/>
  <c r="R1882" i="1"/>
  <c r="Q1882" i="1"/>
  <c r="T1881" i="1"/>
  <c r="S1881" i="1"/>
  <c r="U1881" i="1" s="1"/>
  <c r="R1881" i="1"/>
  <c r="Q1881" i="1"/>
  <c r="T1880" i="1"/>
  <c r="S1880" i="1"/>
  <c r="U1880" i="1" s="1"/>
  <c r="R1880" i="1"/>
  <c r="Q1880" i="1"/>
  <c r="U1879" i="1"/>
  <c r="T1879" i="1"/>
  <c r="S1879" i="1"/>
  <c r="R1879" i="1"/>
  <c r="Q1879" i="1"/>
  <c r="T1878" i="1"/>
  <c r="S1878" i="1"/>
  <c r="U1878" i="1" s="1"/>
  <c r="R1878" i="1"/>
  <c r="Q1878" i="1"/>
  <c r="T1877" i="1"/>
  <c r="S1877" i="1"/>
  <c r="U1877" i="1" s="1"/>
  <c r="R1877" i="1"/>
  <c r="Q1877" i="1"/>
  <c r="T1876" i="1"/>
  <c r="S1876" i="1"/>
  <c r="U1876" i="1" s="1"/>
  <c r="R1876" i="1"/>
  <c r="Q1876" i="1"/>
  <c r="T1875" i="1"/>
  <c r="S1875" i="1"/>
  <c r="U1875" i="1" s="1"/>
  <c r="R1875" i="1"/>
  <c r="Q1875" i="1"/>
  <c r="T1874" i="1"/>
  <c r="S1874" i="1"/>
  <c r="U1874" i="1" s="1"/>
  <c r="R1874" i="1"/>
  <c r="Q1874" i="1"/>
  <c r="T1873" i="1"/>
  <c r="S1873" i="1"/>
  <c r="U1873" i="1" s="1"/>
  <c r="R1873" i="1"/>
  <c r="Q1873" i="1"/>
  <c r="T1872" i="1"/>
  <c r="S1872" i="1"/>
  <c r="U1872" i="1" s="1"/>
  <c r="R1872" i="1"/>
  <c r="Q1872" i="1"/>
  <c r="U1871" i="1"/>
  <c r="T1871" i="1"/>
  <c r="S1871" i="1"/>
  <c r="R1871" i="1"/>
  <c r="Q1871" i="1"/>
  <c r="T1870" i="1"/>
  <c r="S1870" i="1"/>
  <c r="U1870" i="1" s="1"/>
  <c r="R1870" i="1"/>
  <c r="Q1870" i="1"/>
  <c r="T1869" i="1"/>
  <c r="S1869" i="1"/>
  <c r="U1869" i="1" s="1"/>
  <c r="R1869" i="1"/>
  <c r="Q1869" i="1"/>
  <c r="T1868" i="1"/>
  <c r="S1868" i="1"/>
  <c r="U1868" i="1" s="1"/>
  <c r="R1868" i="1"/>
  <c r="Q1868" i="1"/>
  <c r="T1867" i="1"/>
  <c r="S1867" i="1"/>
  <c r="U1867" i="1" s="1"/>
  <c r="R1867" i="1"/>
  <c r="Q1867" i="1"/>
  <c r="T1866" i="1"/>
  <c r="S1866" i="1"/>
  <c r="U1866" i="1" s="1"/>
  <c r="R1866" i="1"/>
  <c r="Q1866" i="1"/>
  <c r="T1865" i="1"/>
  <c r="S1865" i="1"/>
  <c r="U1865" i="1" s="1"/>
  <c r="R1865" i="1"/>
  <c r="Q1865" i="1"/>
  <c r="T1864" i="1"/>
  <c r="S1864" i="1"/>
  <c r="U1864" i="1" s="1"/>
  <c r="R1864" i="1"/>
  <c r="Q1864" i="1"/>
  <c r="U1863" i="1"/>
  <c r="T1863" i="1"/>
  <c r="S1863" i="1"/>
  <c r="R1863" i="1"/>
  <c r="Q1863" i="1"/>
  <c r="T1862" i="1"/>
  <c r="S1862" i="1"/>
  <c r="U1862" i="1" s="1"/>
  <c r="R1862" i="1"/>
  <c r="Q1862" i="1"/>
  <c r="T1861" i="1"/>
  <c r="S1861" i="1"/>
  <c r="U1861" i="1" s="1"/>
  <c r="R1861" i="1"/>
  <c r="Q1861" i="1"/>
  <c r="T1860" i="1"/>
  <c r="S1860" i="1"/>
  <c r="U1860" i="1" s="1"/>
  <c r="R1860" i="1"/>
  <c r="Q1860" i="1"/>
  <c r="T1859" i="1"/>
  <c r="S1859" i="1"/>
  <c r="U1859" i="1" s="1"/>
  <c r="R1859" i="1"/>
  <c r="Q1859" i="1"/>
  <c r="T1858" i="1"/>
  <c r="S1858" i="1"/>
  <c r="U1858" i="1" s="1"/>
  <c r="R1858" i="1"/>
  <c r="Q1858" i="1"/>
  <c r="T1857" i="1"/>
  <c r="S1857" i="1"/>
  <c r="U1857" i="1" s="1"/>
  <c r="R1857" i="1"/>
  <c r="Q1857" i="1"/>
  <c r="T1856" i="1"/>
  <c r="S1856" i="1"/>
  <c r="U1856" i="1" s="1"/>
  <c r="R1856" i="1"/>
  <c r="Q1856" i="1"/>
  <c r="T1855" i="1"/>
  <c r="S1855" i="1"/>
  <c r="U1855" i="1" s="1"/>
  <c r="R1855" i="1"/>
  <c r="Q1855" i="1"/>
  <c r="T1854" i="1"/>
  <c r="S1854" i="1"/>
  <c r="U1854" i="1" s="1"/>
  <c r="R1854" i="1"/>
  <c r="Q1854" i="1"/>
  <c r="T1853" i="1"/>
  <c r="S1853" i="1"/>
  <c r="U1853" i="1" s="1"/>
  <c r="R1853" i="1"/>
  <c r="Q1853" i="1"/>
  <c r="T1852" i="1"/>
  <c r="S1852" i="1"/>
  <c r="U1852" i="1" s="1"/>
  <c r="R1852" i="1"/>
  <c r="Q1852" i="1"/>
  <c r="T1851" i="1"/>
  <c r="S1851" i="1"/>
  <c r="U1851" i="1" s="1"/>
  <c r="R1851" i="1"/>
  <c r="Q1851" i="1"/>
  <c r="T1850" i="1"/>
  <c r="S1850" i="1"/>
  <c r="U1850" i="1" s="1"/>
  <c r="R1850" i="1"/>
  <c r="Q1850" i="1"/>
  <c r="T1849" i="1"/>
  <c r="S1849" i="1"/>
  <c r="U1849" i="1" s="1"/>
  <c r="R1849" i="1"/>
  <c r="Q1849" i="1"/>
  <c r="T1848" i="1"/>
  <c r="S1848" i="1"/>
  <c r="U1848" i="1" s="1"/>
  <c r="R1848" i="1"/>
  <c r="Q1848" i="1"/>
  <c r="T1847" i="1"/>
  <c r="S1847" i="1"/>
  <c r="U1847" i="1" s="1"/>
  <c r="R1847" i="1"/>
  <c r="Q1847" i="1"/>
  <c r="T1846" i="1"/>
  <c r="S1846" i="1"/>
  <c r="U1846" i="1" s="1"/>
  <c r="R1846" i="1"/>
  <c r="Q1846" i="1"/>
  <c r="T1845" i="1"/>
  <c r="S1845" i="1"/>
  <c r="U1845" i="1" s="1"/>
  <c r="R1845" i="1"/>
  <c r="Q1845" i="1"/>
  <c r="T1844" i="1"/>
  <c r="S1844" i="1"/>
  <c r="U1844" i="1" s="1"/>
  <c r="R1844" i="1"/>
  <c r="Q1844" i="1"/>
  <c r="T1843" i="1"/>
  <c r="S1843" i="1"/>
  <c r="U1843" i="1" s="1"/>
  <c r="R1843" i="1"/>
  <c r="Q1843" i="1"/>
  <c r="T1842" i="1"/>
  <c r="S1842" i="1"/>
  <c r="U1842" i="1" s="1"/>
  <c r="R1842" i="1"/>
  <c r="Q1842" i="1"/>
  <c r="T1841" i="1"/>
  <c r="S1841" i="1"/>
  <c r="U1841" i="1" s="1"/>
  <c r="R1841" i="1"/>
  <c r="Q1841" i="1"/>
  <c r="T1840" i="1"/>
  <c r="S1840" i="1"/>
  <c r="U1840" i="1" s="1"/>
  <c r="R1840" i="1"/>
  <c r="Q1840" i="1"/>
  <c r="U1839" i="1"/>
  <c r="T1839" i="1"/>
  <c r="S1839" i="1"/>
  <c r="R1839" i="1"/>
  <c r="Q1839" i="1"/>
  <c r="T1838" i="1"/>
  <c r="S1838" i="1"/>
  <c r="U1838" i="1" s="1"/>
  <c r="R1838" i="1"/>
  <c r="Q1838" i="1"/>
  <c r="T1837" i="1"/>
  <c r="S1837" i="1"/>
  <c r="U1837" i="1" s="1"/>
  <c r="R1837" i="1"/>
  <c r="Q1837" i="1"/>
  <c r="T1836" i="1"/>
  <c r="S1836" i="1"/>
  <c r="U1836" i="1" s="1"/>
  <c r="R1836" i="1"/>
  <c r="Q1836" i="1"/>
  <c r="T1835" i="1"/>
  <c r="S1835" i="1"/>
  <c r="U1835" i="1" s="1"/>
  <c r="R1835" i="1"/>
  <c r="Q1835" i="1"/>
  <c r="U1834" i="1"/>
  <c r="T1834" i="1"/>
  <c r="S1834" i="1"/>
  <c r="R1834" i="1"/>
  <c r="Q1834" i="1"/>
  <c r="T1833" i="1"/>
  <c r="S1833" i="1"/>
  <c r="U1833" i="1" s="1"/>
  <c r="R1833" i="1"/>
  <c r="Q1833" i="1"/>
  <c r="T1832" i="1"/>
  <c r="S1832" i="1"/>
  <c r="U1832" i="1" s="1"/>
  <c r="R1832" i="1"/>
  <c r="Q1832" i="1"/>
  <c r="T1831" i="1"/>
  <c r="S1831" i="1"/>
  <c r="U1831" i="1" s="1"/>
  <c r="R1831" i="1"/>
  <c r="Q1831" i="1"/>
  <c r="T1830" i="1"/>
  <c r="S1830" i="1"/>
  <c r="U1830" i="1" s="1"/>
  <c r="R1830" i="1"/>
  <c r="Q1830" i="1"/>
  <c r="T1829" i="1"/>
  <c r="S1829" i="1"/>
  <c r="U1829" i="1" s="1"/>
  <c r="R1829" i="1"/>
  <c r="Q1829" i="1"/>
  <c r="U1828" i="1"/>
  <c r="T1828" i="1"/>
  <c r="S1828" i="1"/>
  <c r="R1828" i="1"/>
  <c r="Q1828" i="1"/>
  <c r="T1827" i="1"/>
  <c r="S1827" i="1"/>
  <c r="U1827" i="1" s="1"/>
  <c r="R1827" i="1"/>
  <c r="Q1827" i="1"/>
  <c r="T1826" i="1"/>
  <c r="S1826" i="1"/>
  <c r="U1826" i="1" s="1"/>
  <c r="R1826" i="1"/>
  <c r="Q1826" i="1"/>
  <c r="T1825" i="1"/>
  <c r="S1825" i="1"/>
  <c r="U1825" i="1" s="1"/>
  <c r="R1825" i="1"/>
  <c r="Q1825" i="1"/>
  <c r="T1824" i="1"/>
  <c r="S1824" i="1"/>
  <c r="U1824" i="1" s="1"/>
  <c r="R1824" i="1"/>
  <c r="Q1824" i="1"/>
  <c r="T1823" i="1"/>
  <c r="S1823" i="1"/>
  <c r="U1823" i="1" s="1"/>
  <c r="R1823" i="1"/>
  <c r="Q1823" i="1"/>
  <c r="T1822" i="1"/>
  <c r="S1822" i="1"/>
  <c r="U1822" i="1" s="1"/>
  <c r="R1822" i="1"/>
  <c r="Q1822" i="1"/>
  <c r="T1821" i="1"/>
  <c r="S1821" i="1"/>
  <c r="U1821" i="1" s="1"/>
  <c r="R1821" i="1"/>
  <c r="Q1821" i="1"/>
  <c r="T1820" i="1"/>
  <c r="S1820" i="1"/>
  <c r="U1820" i="1" s="1"/>
  <c r="R1820" i="1"/>
  <c r="Q1820" i="1"/>
  <c r="T1819" i="1"/>
  <c r="S1819" i="1"/>
  <c r="U1819" i="1" s="1"/>
  <c r="R1819" i="1"/>
  <c r="Q1819" i="1"/>
  <c r="T1818" i="1"/>
  <c r="S1818" i="1"/>
  <c r="U1818" i="1" s="1"/>
  <c r="R1818" i="1"/>
  <c r="Q1818" i="1"/>
  <c r="T1817" i="1"/>
  <c r="S1817" i="1"/>
  <c r="U1817" i="1" s="1"/>
  <c r="R1817" i="1"/>
  <c r="Q1817" i="1"/>
  <c r="T1816" i="1"/>
  <c r="S1816" i="1"/>
  <c r="U1816" i="1" s="1"/>
  <c r="R1816" i="1"/>
  <c r="Q1816" i="1"/>
  <c r="T1815" i="1"/>
  <c r="S1815" i="1"/>
  <c r="U1815" i="1" s="1"/>
  <c r="R1815" i="1"/>
  <c r="Q1815" i="1"/>
  <c r="T1814" i="1"/>
  <c r="S1814" i="1"/>
  <c r="U1814" i="1" s="1"/>
  <c r="R1814" i="1"/>
  <c r="Q1814" i="1"/>
  <c r="T1813" i="1"/>
  <c r="S1813" i="1"/>
  <c r="U1813" i="1" s="1"/>
  <c r="R1813" i="1"/>
  <c r="Q1813" i="1"/>
  <c r="T1812" i="1"/>
  <c r="S1812" i="1"/>
  <c r="U1812" i="1" s="1"/>
  <c r="R1812" i="1"/>
  <c r="Q1812" i="1"/>
  <c r="T1811" i="1"/>
  <c r="S1811" i="1"/>
  <c r="U1811" i="1" s="1"/>
  <c r="R1811" i="1"/>
  <c r="Q1811" i="1"/>
  <c r="T1810" i="1"/>
  <c r="S1810" i="1"/>
  <c r="U1810" i="1" s="1"/>
  <c r="R1810" i="1"/>
  <c r="Q1810" i="1"/>
  <c r="T1809" i="1"/>
  <c r="S1809" i="1"/>
  <c r="U1809" i="1" s="1"/>
  <c r="R1809" i="1"/>
  <c r="Q1809" i="1"/>
  <c r="T1808" i="1"/>
  <c r="S1808" i="1"/>
  <c r="U1808" i="1" s="1"/>
  <c r="R1808" i="1"/>
  <c r="Q1808" i="1"/>
  <c r="T1807" i="1"/>
  <c r="S1807" i="1"/>
  <c r="U1807" i="1" s="1"/>
  <c r="R1807" i="1"/>
  <c r="Q1807" i="1"/>
  <c r="T1806" i="1"/>
  <c r="S1806" i="1"/>
  <c r="U1806" i="1" s="1"/>
  <c r="R1806" i="1"/>
  <c r="Q1806" i="1"/>
  <c r="T1805" i="1"/>
  <c r="S1805" i="1"/>
  <c r="U1805" i="1" s="1"/>
  <c r="R1805" i="1"/>
  <c r="Q1805" i="1"/>
  <c r="T1804" i="1"/>
  <c r="S1804" i="1"/>
  <c r="U1804" i="1" s="1"/>
  <c r="R1804" i="1"/>
  <c r="Q1804" i="1"/>
  <c r="U1803" i="1"/>
  <c r="T1803" i="1"/>
  <c r="S1803" i="1"/>
  <c r="R1803" i="1"/>
  <c r="Q1803" i="1"/>
  <c r="T1802" i="1"/>
  <c r="S1802" i="1"/>
  <c r="U1802" i="1" s="1"/>
  <c r="R1802" i="1"/>
  <c r="Q1802" i="1"/>
  <c r="T1801" i="1"/>
  <c r="S1801" i="1"/>
  <c r="U1801" i="1" s="1"/>
  <c r="R1801" i="1"/>
  <c r="Q1801" i="1"/>
  <c r="T1800" i="1"/>
  <c r="S1800" i="1"/>
  <c r="U1800" i="1" s="1"/>
  <c r="R1800" i="1"/>
  <c r="Q1800" i="1"/>
  <c r="T1799" i="1"/>
  <c r="S1799" i="1"/>
  <c r="U1799" i="1" s="1"/>
  <c r="R1799" i="1"/>
  <c r="Q1799" i="1"/>
  <c r="T1798" i="1"/>
  <c r="S1798" i="1"/>
  <c r="U1798" i="1" s="1"/>
  <c r="R1798" i="1"/>
  <c r="Q1798" i="1"/>
  <c r="T1797" i="1"/>
  <c r="S1797" i="1"/>
  <c r="U1797" i="1" s="1"/>
  <c r="R1797" i="1"/>
  <c r="Q1797" i="1"/>
  <c r="T1796" i="1"/>
  <c r="S1796" i="1"/>
  <c r="U1796" i="1" s="1"/>
  <c r="R1796" i="1"/>
  <c r="Q1796" i="1"/>
  <c r="T1795" i="1"/>
  <c r="S1795" i="1"/>
  <c r="U1795" i="1" s="1"/>
  <c r="R1795" i="1"/>
  <c r="Q1795" i="1"/>
  <c r="T1794" i="1"/>
  <c r="S1794" i="1"/>
  <c r="U1794" i="1" s="1"/>
  <c r="R1794" i="1"/>
  <c r="Q1794" i="1"/>
  <c r="T1793" i="1"/>
  <c r="S1793" i="1"/>
  <c r="U1793" i="1" s="1"/>
  <c r="R1793" i="1"/>
  <c r="Q1793" i="1"/>
  <c r="T1792" i="1"/>
  <c r="S1792" i="1"/>
  <c r="U1792" i="1" s="1"/>
  <c r="R1792" i="1"/>
  <c r="Q1792" i="1"/>
  <c r="T1791" i="1"/>
  <c r="S1791" i="1"/>
  <c r="U1791" i="1" s="1"/>
  <c r="R1791" i="1"/>
  <c r="Q1791" i="1"/>
  <c r="T1790" i="1"/>
  <c r="S1790" i="1"/>
  <c r="U1790" i="1" s="1"/>
  <c r="R1790" i="1"/>
  <c r="Q1790" i="1"/>
  <c r="T1789" i="1"/>
  <c r="S1789" i="1"/>
  <c r="U1789" i="1" s="1"/>
  <c r="R1789" i="1"/>
  <c r="Q1789" i="1"/>
  <c r="U1788" i="1"/>
  <c r="T1788" i="1"/>
  <c r="S1788" i="1"/>
  <c r="R1788" i="1"/>
  <c r="Q1788" i="1"/>
  <c r="T1787" i="1"/>
  <c r="S1787" i="1"/>
  <c r="U1787" i="1" s="1"/>
  <c r="R1787" i="1"/>
  <c r="Q1787" i="1"/>
  <c r="U1786" i="1"/>
  <c r="T1786" i="1"/>
  <c r="S1786" i="1"/>
  <c r="R1786" i="1"/>
  <c r="Q1786" i="1"/>
  <c r="T1785" i="1"/>
  <c r="S1785" i="1"/>
  <c r="U1785" i="1" s="1"/>
  <c r="R1785" i="1"/>
  <c r="Q1785" i="1"/>
  <c r="T1784" i="1"/>
  <c r="S1784" i="1"/>
  <c r="U1784" i="1" s="1"/>
  <c r="R1784" i="1"/>
  <c r="Q1784" i="1"/>
  <c r="T1783" i="1"/>
  <c r="S1783" i="1"/>
  <c r="U1783" i="1" s="1"/>
  <c r="R1783" i="1"/>
  <c r="Q1783" i="1"/>
  <c r="T1782" i="1"/>
  <c r="S1782" i="1"/>
  <c r="U1782" i="1" s="1"/>
  <c r="R1782" i="1"/>
  <c r="Q1782" i="1"/>
  <c r="T1781" i="1"/>
  <c r="S1781" i="1"/>
  <c r="U1781" i="1" s="1"/>
  <c r="R1781" i="1"/>
  <c r="Q1781" i="1"/>
  <c r="T1780" i="1"/>
  <c r="S1780" i="1"/>
  <c r="U1780" i="1" s="1"/>
  <c r="R1780" i="1"/>
  <c r="Q1780" i="1"/>
  <c r="T1779" i="1"/>
  <c r="S1779" i="1"/>
  <c r="U1779" i="1" s="1"/>
  <c r="R1779" i="1"/>
  <c r="Q1779" i="1"/>
  <c r="T1778" i="1"/>
  <c r="S1778" i="1"/>
  <c r="U1778" i="1" s="1"/>
  <c r="R1778" i="1"/>
  <c r="Q1778" i="1"/>
  <c r="T1777" i="1"/>
  <c r="S1777" i="1"/>
  <c r="U1777" i="1" s="1"/>
  <c r="R1777" i="1"/>
  <c r="Q1777" i="1"/>
  <c r="T1776" i="1"/>
  <c r="S1776" i="1"/>
  <c r="U1776" i="1" s="1"/>
  <c r="R1776" i="1"/>
  <c r="Q1776" i="1"/>
  <c r="T1775" i="1"/>
  <c r="S1775" i="1"/>
  <c r="U1775" i="1" s="1"/>
  <c r="R1775" i="1"/>
  <c r="Q1775" i="1"/>
  <c r="T1774" i="1"/>
  <c r="S1774" i="1"/>
  <c r="U1774" i="1" s="1"/>
  <c r="R1774" i="1"/>
  <c r="Q1774" i="1"/>
  <c r="T1773" i="1"/>
  <c r="S1773" i="1"/>
  <c r="U1773" i="1" s="1"/>
  <c r="R1773" i="1"/>
  <c r="Q1773" i="1"/>
  <c r="U1772" i="1"/>
  <c r="T1772" i="1"/>
  <c r="S1772" i="1"/>
  <c r="R1772" i="1"/>
  <c r="Q1772" i="1"/>
  <c r="T1771" i="1"/>
  <c r="S1771" i="1"/>
  <c r="U1771" i="1" s="1"/>
  <c r="R1771" i="1"/>
  <c r="Q1771" i="1"/>
  <c r="T1770" i="1"/>
  <c r="S1770" i="1"/>
  <c r="U1770" i="1" s="1"/>
  <c r="R1770" i="1"/>
  <c r="Q1770" i="1"/>
  <c r="T1769" i="1"/>
  <c r="S1769" i="1"/>
  <c r="U1769" i="1" s="1"/>
  <c r="R1769" i="1"/>
  <c r="Q1769" i="1"/>
  <c r="T1768" i="1"/>
  <c r="S1768" i="1"/>
  <c r="U1768" i="1" s="1"/>
  <c r="R1768" i="1"/>
  <c r="Q1768" i="1"/>
  <c r="T1767" i="1"/>
  <c r="S1767" i="1"/>
  <c r="U1767" i="1" s="1"/>
  <c r="R1767" i="1"/>
  <c r="Q1767" i="1"/>
  <c r="T1766" i="1"/>
  <c r="S1766" i="1"/>
  <c r="U1766" i="1" s="1"/>
  <c r="R1766" i="1"/>
  <c r="Q1766" i="1"/>
  <c r="T1765" i="1"/>
  <c r="S1765" i="1"/>
  <c r="U1765" i="1" s="1"/>
  <c r="R1765" i="1"/>
  <c r="Q1765" i="1"/>
  <c r="U1764" i="1"/>
  <c r="T1764" i="1"/>
  <c r="S1764" i="1"/>
  <c r="R1764" i="1"/>
  <c r="Q1764" i="1"/>
  <c r="T1763" i="1"/>
  <c r="S1763" i="1"/>
  <c r="U1763" i="1" s="1"/>
  <c r="R1763" i="1"/>
  <c r="Q1763" i="1"/>
  <c r="T1762" i="1"/>
  <c r="S1762" i="1"/>
  <c r="U1762" i="1" s="1"/>
  <c r="R1762" i="1"/>
  <c r="Q1762" i="1"/>
  <c r="T1761" i="1"/>
  <c r="S1761" i="1"/>
  <c r="U1761" i="1" s="1"/>
  <c r="R1761" i="1"/>
  <c r="Q1761" i="1"/>
  <c r="T1760" i="1"/>
  <c r="S1760" i="1"/>
  <c r="U1760" i="1" s="1"/>
  <c r="R1760" i="1"/>
  <c r="Q1760" i="1"/>
  <c r="U1759" i="1"/>
  <c r="T1759" i="1"/>
  <c r="S1759" i="1"/>
  <c r="R1759" i="1"/>
  <c r="Q1759" i="1"/>
  <c r="T1758" i="1"/>
  <c r="S1758" i="1"/>
  <c r="U1758" i="1" s="1"/>
  <c r="R1758" i="1"/>
  <c r="Q1758" i="1"/>
  <c r="T1757" i="1"/>
  <c r="S1757" i="1"/>
  <c r="U1757" i="1" s="1"/>
  <c r="R1757" i="1"/>
  <c r="Q1757" i="1"/>
  <c r="T1756" i="1"/>
  <c r="S1756" i="1"/>
  <c r="U1756" i="1" s="1"/>
  <c r="R1756" i="1"/>
  <c r="Q1756" i="1"/>
  <c r="T1755" i="1"/>
  <c r="S1755" i="1"/>
  <c r="U1755" i="1" s="1"/>
  <c r="R1755" i="1"/>
  <c r="Q1755" i="1"/>
  <c r="T1754" i="1"/>
  <c r="S1754" i="1"/>
  <c r="U1754" i="1" s="1"/>
  <c r="R1754" i="1"/>
  <c r="Q1754" i="1"/>
  <c r="T1753" i="1"/>
  <c r="S1753" i="1"/>
  <c r="U1753" i="1" s="1"/>
  <c r="R1753" i="1"/>
  <c r="Q1753" i="1"/>
  <c r="T1752" i="1"/>
  <c r="S1752" i="1"/>
  <c r="U1752" i="1" s="1"/>
  <c r="R1752" i="1"/>
  <c r="Q1752" i="1"/>
  <c r="T1751" i="1"/>
  <c r="S1751" i="1"/>
  <c r="U1751" i="1" s="1"/>
  <c r="R1751" i="1"/>
  <c r="Q1751" i="1"/>
  <c r="T1750" i="1"/>
  <c r="S1750" i="1"/>
  <c r="U1750" i="1" s="1"/>
  <c r="R1750" i="1"/>
  <c r="Q1750" i="1"/>
  <c r="U1749" i="1"/>
  <c r="T1749" i="1"/>
  <c r="S1749" i="1"/>
  <c r="R1749" i="1"/>
  <c r="Q1749" i="1"/>
  <c r="T1748" i="1"/>
  <c r="S1748" i="1"/>
  <c r="U1748" i="1" s="1"/>
  <c r="R1748" i="1"/>
  <c r="Q1748" i="1"/>
  <c r="T1747" i="1"/>
  <c r="S1747" i="1"/>
  <c r="U1747" i="1" s="1"/>
  <c r="R1747" i="1"/>
  <c r="Q1747" i="1"/>
  <c r="T1746" i="1"/>
  <c r="S1746" i="1"/>
  <c r="U1746" i="1" s="1"/>
  <c r="R1746" i="1"/>
  <c r="Q1746" i="1"/>
  <c r="U1745" i="1"/>
  <c r="T1745" i="1"/>
  <c r="S1745" i="1"/>
  <c r="R1745" i="1"/>
  <c r="Q1745" i="1"/>
  <c r="T1744" i="1"/>
  <c r="S1744" i="1"/>
  <c r="U1744" i="1" s="1"/>
  <c r="R1744" i="1"/>
  <c r="Q1744" i="1"/>
  <c r="T1743" i="1"/>
  <c r="S1743" i="1"/>
  <c r="U1743" i="1" s="1"/>
  <c r="R1743" i="1"/>
  <c r="Q1743" i="1"/>
  <c r="T1742" i="1"/>
  <c r="S1742" i="1"/>
  <c r="U1742" i="1" s="1"/>
  <c r="R1742" i="1"/>
  <c r="Q1742" i="1"/>
  <c r="T1741" i="1"/>
  <c r="S1741" i="1"/>
  <c r="U1741" i="1" s="1"/>
  <c r="R1741" i="1"/>
  <c r="Q1741" i="1"/>
  <c r="T1740" i="1"/>
  <c r="S1740" i="1"/>
  <c r="U1740" i="1" s="1"/>
  <c r="R1740" i="1"/>
  <c r="Q1740" i="1"/>
  <c r="T1739" i="1"/>
  <c r="S1739" i="1"/>
  <c r="U1739" i="1" s="1"/>
  <c r="R1739" i="1"/>
  <c r="Q1739" i="1"/>
  <c r="T1738" i="1"/>
  <c r="S1738" i="1"/>
  <c r="U1738" i="1" s="1"/>
  <c r="R1738" i="1"/>
  <c r="Q1738" i="1"/>
  <c r="T1737" i="1"/>
  <c r="S1737" i="1"/>
  <c r="U1737" i="1" s="1"/>
  <c r="R1737" i="1"/>
  <c r="Q1737" i="1"/>
  <c r="T1736" i="1"/>
  <c r="S1736" i="1"/>
  <c r="U1736" i="1" s="1"/>
  <c r="R1736" i="1"/>
  <c r="Q1736" i="1"/>
  <c r="T1735" i="1"/>
  <c r="S1735" i="1"/>
  <c r="U1735" i="1" s="1"/>
  <c r="R1735" i="1"/>
  <c r="Q1735" i="1"/>
  <c r="T1734" i="1"/>
  <c r="S1734" i="1"/>
  <c r="U1734" i="1" s="1"/>
  <c r="R1734" i="1"/>
  <c r="Q1734" i="1"/>
  <c r="T1733" i="1"/>
  <c r="S1733" i="1"/>
  <c r="U1733" i="1" s="1"/>
  <c r="R1733" i="1"/>
  <c r="Q1733" i="1"/>
  <c r="T1732" i="1"/>
  <c r="S1732" i="1"/>
  <c r="U1732" i="1" s="1"/>
  <c r="R1732" i="1"/>
  <c r="Q1732" i="1"/>
  <c r="T1731" i="1"/>
  <c r="S1731" i="1"/>
  <c r="U1731" i="1" s="1"/>
  <c r="R1731" i="1"/>
  <c r="Q1731" i="1"/>
  <c r="T1730" i="1"/>
  <c r="S1730" i="1"/>
  <c r="U1730" i="1" s="1"/>
  <c r="R1730" i="1"/>
  <c r="Q1730" i="1"/>
  <c r="T1729" i="1"/>
  <c r="S1729" i="1"/>
  <c r="U1729" i="1" s="1"/>
  <c r="R1729" i="1"/>
  <c r="Q1729" i="1"/>
  <c r="T1728" i="1"/>
  <c r="S1728" i="1"/>
  <c r="U1728" i="1" s="1"/>
  <c r="R1728" i="1"/>
  <c r="Q1728" i="1"/>
  <c r="T1727" i="1"/>
  <c r="S1727" i="1"/>
  <c r="U1727" i="1" s="1"/>
  <c r="R1727" i="1"/>
  <c r="Q1727" i="1"/>
  <c r="T1726" i="1"/>
  <c r="S1726" i="1"/>
  <c r="U1726" i="1" s="1"/>
  <c r="R1726" i="1"/>
  <c r="Q1726" i="1"/>
  <c r="T1725" i="1"/>
  <c r="S1725" i="1"/>
  <c r="U1725" i="1" s="1"/>
  <c r="R1725" i="1"/>
  <c r="Q1725" i="1"/>
  <c r="T1724" i="1"/>
  <c r="S1724" i="1"/>
  <c r="U1724" i="1" s="1"/>
  <c r="R1724" i="1"/>
  <c r="Q1724" i="1"/>
  <c r="T1723" i="1"/>
  <c r="S1723" i="1"/>
  <c r="U1723" i="1" s="1"/>
  <c r="R1723" i="1"/>
  <c r="Q1723" i="1"/>
  <c r="T1722" i="1"/>
  <c r="S1722" i="1"/>
  <c r="U1722" i="1" s="1"/>
  <c r="R1722" i="1"/>
  <c r="Q1722" i="1"/>
  <c r="T1721" i="1"/>
  <c r="S1721" i="1"/>
  <c r="U1721" i="1" s="1"/>
  <c r="R1721" i="1"/>
  <c r="Q1721" i="1"/>
  <c r="T1720" i="1"/>
  <c r="S1720" i="1"/>
  <c r="U1720" i="1" s="1"/>
  <c r="R1720" i="1"/>
  <c r="Q1720" i="1"/>
  <c r="T1719" i="1"/>
  <c r="S1719" i="1"/>
  <c r="U1719" i="1" s="1"/>
  <c r="R1719" i="1"/>
  <c r="Q1719" i="1"/>
  <c r="T1718" i="1"/>
  <c r="S1718" i="1"/>
  <c r="U1718" i="1" s="1"/>
  <c r="R1718" i="1"/>
  <c r="Q1718" i="1"/>
  <c r="T1717" i="1"/>
  <c r="S1717" i="1"/>
  <c r="U1717" i="1" s="1"/>
  <c r="R1717" i="1"/>
  <c r="Q1717" i="1"/>
  <c r="T1716" i="1"/>
  <c r="S1716" i="1"/>
  <c r="U1716" i="1" s="1"/>
  <c r="R1716" i="1"/>
  <c r="Q1716" i="1"/>
  <c r="T1715" i="1"/>
  <c r="S1715" i="1"/>
  <c r="U1715" i="1" s="1"/>
  <c r="R1715" i="1"/>
  <c r="Q1715" i="1"/>
  <c r="T1714" i="1"/>
  <c r="S1714" i="1"/>
  <c r="U1714" i="1" s="1"/>
  <c r="R1714" i="1"/>
  <c r="Q1714" i="1"/>
  <c r="T1713" i="1"/>
  <c r="S1713" i="1"/>
  <c r="U1713" i="1" s="1"/>
  <c r="R1713" i="1"/>
  <c r="Q1713" i="1"/>
  <c r="T1712" i="1"/>
  <c r="S1712" i="1"/>
  <c r="U1712" i="1" s="1"/>
  <c r="R1712" i="1"/>
  <c r="Q1712" i="1"/>
  <c r="T1711" i="1"/>
  <c r="S1711" i="1"/>
  <c r="U1711" i="1" s="1"/>
  <c r="R1711" i="1"/>
  <c r="Q1711" i="1"/>
  <c r="T1710" i="1"/>
  <c r="S1710" i="1"/>
  <c r="U1710" i="1" s="1"/>
  <c r="R1710" i="1"/>
  <c r="Q1710" i="1"/>
  <c r="T1709" i="1"/>
  <c r="S1709" i="1"/>
  <c r="U1709" i="1" s="1"/>
  <c r="R1709" i="1"/>
  <c r="Q1709" i="1"/>
  <c r="T1708" i="1"/>
  <c r="S1708" i="1"/>
  <c r="U1708" i="1" s="1"/>
  <c r="R1708" i="1"/>
  <c r="Q1708" i="1"/>
  <c r="T1707" i="1"/>
  <c r="S1707" i="1"/>
  <c r="U1707" i="1" s="1"/>
  <c r="R1707" i="1"/>
  <c r="Q1707" i="1"/>
  <c r="T1706" i="1"/>
  <c r="S1706" i="1"/>
  <c r="U1706" i="1" s="1"/>
  <c r="R1706" i="1"/>
  <c r="Q1706" i="1"/>
  <c r="T1705" i="1"/>
  <c r="S1705" i="1"/>
  <c r="U1705" i="1" s="1"/>
  <c r="R1705" i="1"/>
  <c r="Q1705" i="1"/>
  <c r="T1704" i="1"/>
  <c r="S1704" i="1"/>
  <c r="U1704" i="1" s="1"/>
  <c r="R1704" i="1"/>
  <c r="Q1704" i="1"/>
  <c r="T1703" i="1"/>
  <c r="S1703" i="1"/>
  <c r="U1703" i="1" s="1"/>
  <c r="R1703" i="1"/>
  <c r="Q1703" i="1"/>
  <c r="T1702" i="1"/>
  <c r="S1702" i="1"/>
  <c r="U1702" i="1" s="1"/>
  <c r="R1702" i="1"/>
  <c r="Q1702" i="1"/>
  <c r="T1701" i="1"/>
  <c r="S1701" i="1"/>
  <c r="U1701" i="1" s="1"/>
  <c r="R1701" i="1"/>
  <c r="Q1701" i="1"/>
  <c r="T1700" i="1"/>
  <c r="S1700" i="1"/>
  <c r="U1700" i="1" s="1"/>
  <c r="R1700" i="1"/>
  <c r="Q1700" i="1"/>
  <c r="T1699" i="1"/>
  <c r="S1699" i="1"/>
  <c r="U1699" i="1" s="1"/>
  <c r="R1699" i="1"/>
  <c r="Q1699" i="1"/>
  <c r="T1698" i="1"/>
  <c r="S1698" i="1"/>
  <c r="U1698" i="1" s="1"/>
  <c r="R1698" i="1"/>
  <c r="Q1698" i="1"/>
  <c r="T1697" i="1"/>
  <c r="S1697" i="1"/>
  <c r="U1697" i="1" s="1"/>
  <c r="R1697" i="1"/>
  <c r="Q1697" i="1"/>
  <c r="T1696" i="1"/>
  <c r="S1696" i="1"/>
  <c r="U1696" i="1" s="1"/>
  <c r="R1696" i="1"/>
  <c r="Q1696" i="1"/>
  <c r="T1695" i="1"/>
  <c r="S1695" i="1"/>
  <c r="U1695" i="1" s="1"/>
  <c r="R1695" i="1"/>
  <c r="Q1695" i="1"/>
  <c r="T1694" i="1"/>
  <c r="S1694" i="1"/>
  <c r="U1694" i="1" s="1"/>
  <c r="R1694" i="1"/>
  <c r="Q1694" i="1"/>
  <c r="T1693" i="1"/>
  <c r="S1693" i="1"/>
  <c r="U1693" i="1" s="1"/>
  <c r="R1693" i="1"/>
  <c r="Q1693" i="1"/>
  <c r="T1692" i="1"/>
  <c r="S1692" i="1"/>
  <c r="U1692" i="1" s="1"/>
  <c r="R1692" i="1"/>
  <c r="Q1692" i="1"/>
  <c r="T1691" i="1"/>
  <c r="S1691" i="1"/>
  <c r="U1691" i="1" s="1"/>
  <c r="R1691" i="1"/>
  <c r="Q1691" i="1"/>
  <c r="T1690" i="1"/>
  <c r="S1690" i="1"/>
  <c r="U1690" i="1" s="1"/>
  <c r="R1690" i="1"/>
  <c r="Q1690" i="1"/>
  <c r="U1689" i="1"/>
  <c r="T1689" i="1"/>
  <c r="S1689" i="1"/>
  <c r="R1689" i="1"/>
  <c r="Q1689" i="1"/>
  <c r="T1688" i="1"/>
  <c r="S1688" i="1"/>
  <c r="U1688" i="1" s="1"/>
  <c r="R1688" i="1"/>
  <c r="Q1688" i="1"/>
  <c r="T1687" i="1"/>
  <c r="S1687" i="1"/>
  <c r="U1687" i="1" s="1"/>
  <c r="R1687" i="1"/>
  <c r="Q1687" i="1"/>
  <c r="T1686" i="1"/>
  <c r="S1686" i="1"/>
  <c r="U1686" i="1" s="1"/>
  <c r="R1686" i="1"/>
  <c r="Q1686" i="1"/>
  <c r="T1685" i="1"/>
  <c r="S1685" i="1"/>
  <c r="U1685" i="1" s="1"/>
  <c r="R1685" i="1"/>
  <c r="Q1685" i="1"/>
  <c r="T1684" i="1"/>
  <c r="S1684" i="1"/>
  <c r="U1684" i="1" s="1"/>
  <c r="R1684" i="1"/>
  <c r="Q1684" i="1"/>
  <c r="T1683" i="1"/>
  <c r="S1683" i="1"/>
  <c r="U1683" i="1" s="1"/>
  <c r="R1683" i="1"/>
  <c r="Q1683" i="1"/>
  <c r="T1682" i="1"/>
  <c r="S1682" i="1"/>
  <c r="U1682" i="1" s="1"/>
  <c r="R1682" i="1"/>
  <c r="Q1682" i="1"/>
  <c r="T1681" i="1"/>
  <c r="S1681" i="1"/>
  <c r="U1681" i="1" s="1"/>
  <c r="R1681" i="1"/>
  <c r="Q1681" i="1"/>
  <c r="T1680" i="1"/>
  <c r="S1680" i="1"/>
  <c r="U1680" i="1" s="1"/>
  <c r="R1680" i="1"/>
  <c r="Q1680" i="1"/>
  <c r="T1679" i="1"/>
  <c r="S1679" i="1"/>
  <c r="U1679" i="1" s="1"/>
  <c r="R1679" i="1"/>
  <c r="Q1679" i="1"/>
  <c r="T1678" i="1"/>
  <c r="S1678" i="1"/>
  <c r="U1678" i="1" s="1"/>
  <c r="R1678" i="1"/>
  <c r="Q1678" i="1"/>
  <c r="T1677" i="1"/>
  <c r="S1677" i="1"/>
  <c r="U1677" i="1" s="1"/>
  <c r="R1677" i="1"/>
  <c r="Q1677" i="1"/>
  <c r="T1676" i="1"/>
  <c r="S1676" i="1"/>
  <c r="U1676" i="1" s="1"/>
  <c r="R1676" i="1"/>
  <c r="Q1676" i="1"/>
  <c r="T1675" i="1"/>
  <c r="S1675" i="1"/>
  <c r="U1675" i="1" s="1"/>
  <c r="R1675" i="1"/>
  <c r="Q1675" i="1"/>
  <c r="T1674" i="1"/>
  <c r="S1674" i="1"/>
  <c r="U1674" i="1" s="1"/>
  <c r="R1674" i="1"/>
  <c r="Q1674" i="1"/>
  <c r="T1673" i="1"/>
  <c r="S1673" i="1"/>
  <c r="U1673" i="1" s="1"/>
  <c r="R1673" i="1"/>
  <c r="Q1673" i="1"/>
  <c r="U1672" i="1"/>
  <c r="T1672" i="1"/>
  <c r="S1672" i="1"/>
  <c r="R1672" i="1"/>
  <c r="Q1672" i="1"/>
  <c r="T1671" i="1"/>
  <c r="S1671" i="1"/>
  <c r="U1671" i="1" s="1"/>
  <c r="R1671" i="1"/>
  <c r="Q1671" i="1"/>
  <c r="T1670" i="1"/>
  <c r="S1670" i="1"/>
  <c r="U1670" i="1" s="1"/>
  <c r="R1670" i="1"/>
  <c r="Q1670" i="1"/>
  <c r="T1669" i="1"/>
  <c r="S1669" i="1"/>
  <c r="U1669" i="1" s="1"/>
  <c r="R1669" i="1"/>
  <c r="Q1669" i="1"/>
  <c r="T1668" i="1"/>
  <c r="S1668" i="1"/>
  <c r="U1668" i="1" s="1"/>
  <c r="R1668" i="1"/>
  <c r="Q1668" i="1"/>
  <c r="U1667" i="1"/>
  <c r="T1667" i="1"/>
  <c r="S1667" i="1"/>
  <c r="R1667" i="1"/>
  <c r="Q1667" i="1"/>
  <c r="T1666" i="1"/>
  <c r="S1666" i="1"/>
  <c r="U1666" i="1" s="1"/>
  <c r="R1666" i="1"/>
  <c r="Q1666" i="1"/>
  <c r="T1665" i="1"/>
  <c r="S1665" i="1"/>
  <c r="U1665" i="1" s="1"/>
  <c r="R1665" i="1"/>
  <c r="Q1665" i="1"/>
  <c r="T1664" i="1"/>
  <c r="S1664" i="1"/>
  <c r="U1664" i="1" s="1"/>
  <c r="R1664" i="1"/>
  <c r="Q1664" i="1"/>
  <c r="T1663" i="1"/>
  <c r="S1663" i="1"/>
  <c r="U1663" i="1" s="1"/>
  <c r="R1663" i="1"/>
  <c r="Q1663" i="1"/>
  <c r="T1662" i="1"/>
  <c r="S1662" i="1"/>
  <c r="U1662" i="1" s="1"/>
  <c r="R1662" i="1"/>
  <c r="Q1662" i="1"/>
  <c r="T1661" i="1"/>
  <c r="S1661" i="1"/>
  <c r="U1661" i="1" s="1"/>
  <c r="R1661" i="1"/>
  <c r="Q1661" i="1"/>
  <c r="T1660" i="1"/>
  <c r="S1660" i="1"/>
  <c r="U1660" i="1" s="1"/>
  <c r="R1660" i="1"/>
  <c r="Q1660" i="1"/>
  <c r="U1659" i="1"/>
  <c r="T1659" i="1"/>
  <c r="S1659" i="1"/>
  <c r="R1659" i="1"/>
  <c r="Q1659" i="1"/>
  <c r="T1658" i="1"/>
  <c r="S1658" i="1"/>
  <c r="U1658" i="1" s="1"/>
  <c r="R1658" i="1"/>
  <c r="Q1658" i="1"/>
  <c r="T1657" i="1"/>
  <c r="S1657" i="1"/>
  <c r="U1657" i="1" s="1"/>
  <c r="R1657" i="1"/>
  <c r="Q1657" i="1"/>
  <c r="T1656" i="1"/>
  <c r="S1656" i="1"/>
  <c r="U1656" i="1" s="1"/>
  <c r="R1656" i="1"/>
  <c r="Q1656" i="1"/>
  <c r="T1655" i="1"/>
  <c r="S1655" i="1"/>
  <c r="U1655" i="1" s="1"/>
  <c r="R1655" i="1"/>
  <c r="Q1655" i="1"/>
  <c r="T1654" i="1"/>
  <c r="S1654" i="1"/>
  <c r="U1654" i="1" s="1"/>
  <c r="R1654" i="1"/>
  <c r="Q1654" i="1"/>
  <c r="T1653" i="1"/>
  <c r="S1653" i="1"/>
  <c r="U1653" i="1" s="1"/>
  <c r="R1653" i="1"/>
  <c r="Q1653" i="1"/>
  <c r="U1652" i="1"/>
  <c r="T1652" i="1"/>
  <c r="S1652" i="1"/>
  <c r="R1652" i="1"/>
  <c r="Q1652" i="1"/>
  <c r="T1651" i="1"/>
  <c r="S1651" i="1"/>
  <c r="U1651" i="1" s="1"/>
  <c r="R1651" i="1"/>
  <c r="Q1651" i="1"/>
  <c r="T1650" i="1"/>
  <c r="S1650" i="1"/>
  <c r="U1650" i="1" s="1"/>
  <c r="R1650" i="1"/>
  <c r="Q1650" i="1"/>
  <c r="T1649" i="1"/>
  <c r="S1649" i="1"/>
  <c r="U1649" i="1" s="1"/>
  <c r="R1649" i="1"/>
  <c r="Q1649" i="1"/>
  <c r="T1648" i="1"/>
  <c r="S1648" i="1"/>
  <c r="U1648" i="1" s="1"/>
  <c r="R1648" i="1"/>
  <c r="Q1648" i="1"/>
  <c r="U1647" i="1"/>
  <c r="T1647" i="1"/>
  <c r="S1647" i="1"/>
  <c r="R1647" i="1"/>
  <c r="Q1647" i="1"/>
  <c r="T1646" i="1"/>
  <c r="S1646" i="1"/>
  <c r="U1646" i="1" s="1"/>
  <c r="R1646" i="1"/>
  <c r="Q1646" i="1"/>
  <c r="T1645" i="1"/>
  <c r="S1645" i="1"/>
  <c r="U1645" i="1" s="1"/>
  <c r="R1645" i="1"/>
  <c r="Q1645" i="1"/>
  <c r="T1644" i="1"/>
  <c r="S1644" i="1"/>
  <c r="U1644" i="1" s="1"/>
  <c r="R1644" i="1"/>
  <c r="Q1644" i="1"/>
  <c r="T1643" i="1"/>
  <c r="S1643" i="1"/>
  <c r="U1643" i="1" s="1"/>
  <c r="R1643" i="1"/>
  <c r="Q1643" i="1"/>
  <c r="T1642" i="1"/>
  <c r="S1642" i="1"/>
  <c r="U1642" i="1" s="1"/>
  <c r="R1642" i="1"/>
  <c r="Q1642" i="1"/>
  <c r="T1641" i="1"/>
  <c r="S1641" i="1"/>
  <c r="U1641" i="1" s="1"/>
  <c r="R1641" i="1"/>
  <c r="Q1641" i="1"/>
  <c r="U1640" i="1"/>
  <c r="T1640" i="1"/>
  <c r="S1640" i="1"/>
  <c r="R1640" i="1"/>
  <c r="Q1640" i="1"/>
  <c r="T1639" i="1"/>
  <c r="S1639" i="1"/>
  <c r="U1639" i="1" s="1"/>
  <c r="R1639" i="1"/>
  <c r="Q1639" i="1"/>
  <c r="T1638" i="1"/>
  <c r="S1638" i="1"/>
  <c r="U1638" i="1" s="1"/>
  <c r="R1638" i="1"/>
  <c r="Q1638" i="1"/>
  <c r="T1637" i="1"/>
  <c r="S1637" i="1"/>
  <c r="U1637" i="1" s="1"/>
  <c r="R1637" i="1"/>
  <c r="Q1637" i="1"/>
  <c r="T1636" i="1"/>
  <c r="S1636" i="1"/>
  <c r="U1636" i="1" s="1"/>
  <c r="R1636" i="1"/>
  <c r="Q1636" i="1"/>
  <c r="T1635" i="1"/>
  <c r="S1635" i="1"/>
  <c r="U1635" i="1" s="1"/>
  <c r="R1635" i="1"/>
  <c r="Q1635" i="1"/>
  <c r="T1634" i="1"/>
  <c r="S1634" i="1"/>
  <c r="U1634" i="1" s="1"/>
  <c r="R1634" i="1"/>
  <c r="Q1634" i="1"/>
  <c r="T1633" i="1"/>
  <c r="S1633" i="1"/>
  <c r="U1633" i="1" s="1"/>
  <c r="R1633" i="1"/>
  <c r="Q1633" i="1"/>
  <c r="T1632" i="1"/>
  <c r="S1632" i="1"/>
  <c r="U1632" i="1" s="1"/>
  <c r="R1632" i="1"/>
  <c r="Q1632" i="1"/>
  <c r="T1631" i="1"/>
  <c r="S1631" i="1"/>
  <c r="U1631" i="1" s="1"/>
  <c r="R1631" i="1"/>
  <c r="Q1631" i="1"/>
  <c r="T1630" i="1"/>
  <c r="S1630" i="1"/>
  <c r="U1630" i="1" s="1"/>
  <c r="R1630" i="1"/>
  <c r="Q1630" i="1"/>
  <c r="T1629" i="1"/>
  <c r="S1629" i="1"/>
  <c r="U1629" i="1" s="1"/>
  <c r="R1629" i="1"/>
  <c r="Q1629" i="1"/>
  <c r="T1628" i="1"/>
  <c r="S1628" i="1"/>
  <c r="U1628" i="1" s="1"/>
  <c r="R1628" i="1"/>
  <c r="Q1628" i="1"/>
  <c r="T1627" i="1"/>
  <c r="S1627" i="1"/>
  <c r="U1627" i="1" s="1"/>
  <c r="R1627" i="1"/>
  <c r="Q1627" i="1"/>
  <c r="T1626" i="1"/>
  <c r="S1626" i="1"/>
  <c r="U1626" i="1" s="1"/>
  <c r="R1626" i="1"/>
  <c r="Q1626" i="1"/>
  <c r="T1625" i="1"/>
  <c r="S1625" i="1"/>
  <c r="U1625" i="1" s="1"/>
  <c r="R1625" i="1"/>
  <c r="Q1625" i="1"/>
  <c r="T1624" i="1"/>
  <c r="S1624" i="1"/>
  <c r="U1624" i="1" s="1"/>
  <c r="R1624" i="1"/>
  <c r="Q1624" i="1"/>
  <c r="T1623" i="1"/>
  <c r="S1623" i="1"/>
  <c r="U1623" i="1" s="1"/>
  <c r="R1623" i="1"/>
  <c r="Q1623" i="1"/>
  <c r="T1622" i="1"/>
  <c r="S1622" i="1"/>
  <c r="U1622" i="1" s="1"/>
  <c r="R1622" i="1"/>
  <c r="Q1622" i="1"/>
  <c r="T1621" i="1"/>
  <c r="S1621" i="1"/>
  <c r="U1621" i="1" s="1"/>
  <c r="R1621" i="1"/>
  <c r="Q1621" i="1"/>
  <c r="T1620" i="1"/>
  <c r="S1620" i="1"/>
  <c r="U1620" i="1" s="1"/>
  <c r="R1620" i="1"/>
  <c r="Q1620" i="1"/>
  <c r="T1619" i="1"/>
  <c r="S1619" i="1"/>
  <c r="U1619" i="1" s="1"/>
  <c r="R1619" i="1"/>
  <c r="Q1619" i="1"/>
  <c r="T1618" i="1"/>
  <c r="S1618" i="1"/>
  <c r="U1618" i="1" s="1"/>
  <c r="R1618" i="1"/>
  <c r="Q1618" i="1"/>
  <c r="T1617" i="1"/>
  <c r="S1617" i="1"/>
  <c r="U1617" i="1" s="1"/>
  <c r="R1617" i="1"/>
  <c r="Q1617" i="1"/>
  <c r="U1616" i="1"/>
  <c r="T1616" i="1"/>
  <c r="S1616" i="1"/>
  <c r="R1616" i="1"/>
  <c r="Q1616" i="1"/>
  <c r="T1615" i="1"/>
  <c r="S1615" i="1"/>
  <c r="U1615" i="1" s="1"/>
  <c r="R1615" i="1"/>
  <c r="Q1615" i="1"/>
  <c r="T1614" i="1"/>
  <c r="S1614" i="1"/>
  <c r="U1614" i="1" s="1"/>
  <c r="R1614" i="1"/>
  <c r="Q1614" i="1"/>
  <c r="T1613" i="1"/>
  <c r="S1613" i="1"/>
  <c r="U1613" i="1" s="1"/>
  <c r="R1613" i="1"/>
  <c r="Q1613" i="1"/>
  <c r="T1612" i="1"/>
  <c r="S1612" i="1"/>
  <c r="U1612" i="1" s="1"/>
  <c r="R1612" i="1"/>
  <c r="Q1612" i="1"/>
  <c r="T1611" i="1"/>
  <c r="S1611" i="1"/>
  <c r="U1611" i="1" s="1"/>
  <c r="R1611" i="1"/>
  <c r="Q1611" i="1"/>
  <c r="T1610" i="1"/>
  <c r="S1610" i="1"/>
  <c r="U1610" i="1" s="1"/>
  <c r="R1610" i="1"/>
  <c r="Q1610" i="1"/>
  <c r="T1609" i="1"/>
  <c r="S1609" i="1"/>
  <c r="U1609" i="1" s="1"/>
  <c r="R1609" i="1"/>
  <c r="Q1609" i="1"/>
  <c r="T1608" i="1"/>
  <c r="S1608" i="1"/>
  <c r="U1608" i="1" s="1"/>
  <c r="R1608" i="1"/>
  <c r="Q1608" i="1"/>
  <c r="T1607" i="1"/>
  <c r="S1607" i="1"/>
  <c r="U1607" i="1" s="1"/>
  <c r="R1607" i="1"/>
  <c r="Q1607" i="1"/>
  <c r="T1606" i="1"/>
  <c r="S1606" i="1"/>
  <c r="U1606" i="1" s="1"/>
  <c r="R1606" i="1"/>
  <c r="Q1606" i="1"/>
  <c r="T1605" i="1"/>
  <c r="S1605" i="1"/>
  <c r="U1605" i="1" s="1"/>
  <c r="R1605" i="1"/>
  <c r="Q1605" i="1"/>
  <c r="T1604" i="1"/>
  <c r="S1604" i="1"/>
  <c r="U1604" i="1" s="1"/>
  <c r="R1604" i="1"/>
  <c r="Q1604" i="1"/>
  <c r="T1603" i="1"/>
  <c r="S1603" i="1"/>
  <c r="U1603" i="1" s="1"/>
  <c r="R1603" i="1"/>
  <c r="Q1603" i="1"/>
  <c r="T1602" i="1"/>
  <c r="S1602" i="1"/>
  <c r="U1602" i="1" s="1"/>
  <c r="R1602" i="1"/>
  <c r="Q1602" i="1"/>
  <c r="T1601" i="1"/>
  <c r="S1601" i="1"/>
  <c r="U1601" i="1" s="1"/>
  <c r="R1601" i="1"/>
  <c r="Q1601" i="1"/>
  <c r="T1600" i="1"/>
  <c r="S1600" i="1"/>
  <c r="U1600" i="1" s="1"/>
  <c r="R1600" i="1"/>
  <c r="Q1600" i="1"/>
  <c r="T1599" i="1"/>
  <c r="S1599" i="1"/>
  <c r="U1599" i="1" s="1"/>
  <c r="R1599" i="1"/>
  <c r="Q1599" i="1"/>
  <c r="T1598" i="1"/>
  <c r="S1598" i="1"/>
  <c r="U1598" i="1" s="1"/>
  <c r="R1598" i="1"/>
  <c r="Q1598" i="1"/>
  <c r="T1597" i="1"/>
  <c r="S1597" i="1"/>
  <c r="U1597" i="1" s="1"/>
  <c r="R1597" i="1"/>
  <c r="Q1597" i="1"/>
  <c r="T1596" i="1"/>
  <c r="S1596" i="1"/>
  <c r="U1596" i="1" s="1"/>
  <c r="R1596" i="1"/>
  <c r="Q1596" i="1"/>
  <c r="U1595" i="1"/>
  <c r="T1595" i="1"/>
  <c r="S1595" i="1"/>
  <c r="R1595" i="1"/>
  <c r="Q1595" i="1"/>
  <c r="T1594" i="1"/>
  <c r="S1594" i="1"/>
  <c r="U1594" i="1" s="1"/>
  <c r="R1594" i="1"/>
  <c r="Q1594" i="1"/>
  <c r="T1593" i="1"/>
  <c r="S1593" i="1"/>
  <c r="U1593" i="1" s="1"/>
  <c r="R1593" i="1"/>
  <c r="Q1593" i="1"/>
  <c r="T1592" i="1"/>
  <c r="S1592" i="1"/>
  <c r="U1592" i="1" s="1"/>
  <c r="R1592" i="1"/>
  <c r="Q1592" i="1"/>
  <c r="T1591" i="1"/>
  <c r="S1591" i="1"/>
  <c r="U1591" i="1" s="1"/>
  <c r="R1591" i="1"/>
  <c r="Q1591" i="1"/>
  <c r="T1590" i="1"/>
  <c r="S1590" i="1"/>
  <c r="U1590" i="1" s="1"/>
  <c r="R1590" i="1"/>
  <c r="Q1590" i="1"/>
  <c r="T1589" i="1"/>
  <c r="S1589" i="1"/>
  <c r="U1589" i="1" s="1"/>
  <c r="R1589" i="1"/>
  <c r="Q1589" i="1"/>
  <c r="T1588" i="1"/>
  <c r="S1588" i="1"/>
  <c r="U1588" i="1" s="1"/>
  <c r="R1588" i="1"/>
  <c r="Q1588" i="1"/>
  <c r="T1587" i="1"/>
  <c r="S1587" i="1"/>
  <c r="U1587" i="1" s="1"/>
  <c r="R1587" i="1"/>
  <c r="Q1587" i="1"/>
  <c r="T1586" i="1"/>
  <c r="S1586" i="1"/>
  <c r="U1586" i="1" s="1"/>
  <c r="R1586" i="1"/>
  <c r="Q1586" i="1"/>
  <c r="T1585" i="1"/>
  <c r="S1585" i="1"/>
  <c r="U1585" i="1" s="1"/>
  <c r="R1585" i="1"/>
  <c r="Q1585" i="1"/>
  <c r="U1584" i="1"/>
  <c r="T1584" i="1"/>
  <c r="S1584" i="1"/>
  <c r="R1584" i="1"/>
  <c r="Q1584" i="1"/>
  <c r="T1583" i="1"/>
  <c r="S1583" i="1"/>
  <c r="U1583" i="1" s="1"/>
  <c r="R1583" i="1"/>
  <c r="Q1583" i="1"/>
  <c r="T1582" i="1"/>
  <c r="S1582" i="1"/>
  <c r="U1582" i="1" s="1"/>
  <c r="R1582" i="1"/>
  <c r="Q1582" i="1"/>
  <c r="T1581" i="1"/>
  <c r="S1581" i="1"/>
  <c r="U1581" i="1" s="1"/>
  <c r="R1581" i="1"/>
  <c r="Q1581" i="1"/>
  <c r="U1580" i="1"/>
  <c r="T1580" i="1"/>
  <c r="S1580" i="1"/>
  <c r="R1580" i="1"/>
  <c r="Q1580" i="1"/>
  <c r="T1579" i="1"/>
  <c r="S1579" i="1"/>
  <c r="U1579" i="1" s="1"/>
  <c r="R1579" i="1"/>
  <c r="Q1579" i="1"/>
  <c r="T1578" i="1"/>
  <c r="S1578" i="1"/>
  <c r="U1578" i="1" s="1"/>
  <c r="R1578" i="1"/>
  <c r="Q1578" i="1"/>
  <c r="T1577" i="1"/>
  <c r="S1577" i="1"/>
  <c r="U1577" i="1" s="1"/>
  <c r="R1577" i="1"/>
  <c r="Q1577" i="1"/>
  <c r="T1576" i="1"/>
  <c r="S1576" i="1"/>
  <c r="U1576" i="1" s="1"/>
  <c r="R1576" i="1"/>
  <c r="Q1576" i="1"/>
  <c r="T1575" i="1"/>
  <c r="S1575" i="1"/>
  <c r="U1575" i="1" s="1"/>
  <c r="R1575" i="1"/>
  <c r="Q1575" i="1"/>
  <c r="T1574" i="1"/>
  <c r="S1574" i="1"/>
  <c r="U1574" i="1" s="1"/>
  <c r="R1574" i="1"/>
  <c r="Q1574" i="1"/>
  <c r="T1573" i="1"/>
  <c r="S1573" i="1"/>
  <c r="U1573" i="1" s="1"/>
  <c r="R1573" i="1"/>
  <c r="Q1573" i="1"/>
  <c r="T1572" i="1"/>
  <c r="S1572" i="1"/>
  <c r="U1572" i="1" s="1"/>
  <c r="R1572" i="1"/>
  <c r="Q1572" i="1"/>
  <c r="T1571" i="1"/>
  <c r="S1571" i="1"/>
  <c r="U1571" i="1" s="1"/>
  <c r="R1571" i="1"/>
  <c r="Q1571" i="1"/>
  <c r="T1570" i="1"/>
  <c r="S1570" i="1"/>
  <c r="U1570" i="1" s="1"/>
  <c r="R1570" i="1"/>
  <c r="Q1570" i="1"/>
  <c r="T1569" i="1"/>
  <c r="S1569" i="1"/>
  <c r="U1569" i="1" s="1"/>
  <c r="R1569" i="1"/>
  <c r="Q1569" i="1"/>
  <c r="T1568" i="1"/>
  <c r="S1568" i="1"/>
  <c r="U1568" i="1" s="1"/>
  <c r="R1568" i="1"/>
  <c r="Q1568" i="1"/>
  <c r="T1567" i="1"/>
  <c r="S1567" i="1"/>
  <c r="U1567" i="1" s="1"/>
  <c r="R1567" i="1"/>
  <c r="Q1567" i="1"/>
  <c r="T1566" i="1"/>
  <c r="S1566" i="1"/>
  <c r="U1566" i="1" s="1"/>
  <c r="R1566" i="1"/>
  <c r="Q1566" i="1"/>
  <c r="T1565" i="1"/>
  <c r="S1565" i="1"/>
  <c r="U1565" i="1" s="1"/>
  <c r="R1565" i="1"/>
  <c r="Q1565" i="1"/>
  <c r="T1564" i="1"/>
  <c r="S1564" i="1"/>
  <c r="U1564" i="1" s="1"/>
  <c r="R1564" i="1"/>
  <c r="Q1564" i="1"/>
  <c r="T1563" i="1"/>
  <c r="S1563" i="1"/>
  <c r="U1563" i="1" s="1"/>
  <c r="R1563" i="1"/>
  <c r="Q1563" i="1"/>
  <c r="U1562" i="1"/>
  <c r="T1562" i="1"/>
  <c r="S1562" i="1"/>
  <c r="R1562" i="1"/>
  <c r="Q1562" i="1"/>
  <c r="T1561" i="1"/>
  <c r="S1561" i="1"/>
  <c r="U1561" i="1" s="1"/>
  <c r="R1561" i="1"/>
  <c r="Q1561" i="1"/>
  <c r="T1560" i="1"/>
  <c r="S1560" i="1"/>
  <c r="U1560" i="1" s="1"/>
  <c r="R1560" i="1"/>
  <c r="Q1560" i="1"/>
  <c r="T1559" i="1"/>
  <c r="S1559" i="1"/>
  <c r="U1559" i="1" s="1"/>
  <c r="R1559" i="1"/>
  <c r="Q1559" i="1"/>
  <c r="T1558" i="1"/>
  <c r="S1558" i="1"/>
  <c r="U1558" i="1" s="1"/>
  <c r="R1558" i="1"/>
  <c r="Q1558" i="1"/>
  <c r="T1557" i="1"/>
  <c r="S1557" i="1"/>
  <c r="U1557" i="1" s="1"/>
  <c r="R1557" i="1"/>
  <c r="Q1557" i="1"/>
  <c r="T1556" i="1"/>
  <c r="S1556" i="1"/>
  <c r="U1556" i="1" s="1"/>
  <c r="R1556" i="1"/>
  <c r="Q1556" i="1"/>
  <c r="T1555" i="1"/>
  <c r="S1555" i="1"/>
  <c r="U1555" i="1" s="1"/>
  <c r="R1555" i="1"/>
  <c r="Q1555" i="1"/>
  <c r="T1554" i="1"/>
  <c r="S1554" i="1"/>
  <c r="U1554" i="1" s="1"/>
  <c r="R1554" i="1"/>
  <c r="Q1554" i="1"/>
  <c r="T1553" i="1"/>
  <c r="S1553" i="1"/>
  <c r="U1553" i="1" s="1"/>
  <c r="R1553" i="1"/>
  <c r="Q1553" i="1"/>
  <c r="T1552" i="1"/>
  <c r="S1552" i="1"/>
  <c r="U1552" i="1" s="1"/>
  <c r="R1552" i="1"/>
  <c r="Q1552" i="1"/>
  <c r="T1551" i="1"/>
  <c r="S1551" i="1"/>
  <c r="U1551" i="1" s="1"/>
  <c r="R1551" i="1"/>
  <c r="Q1551" i="1"/>
  <c r="T1550" i="1"/>
  <c r="S1550" i="1"/>
  <c r="U1550" i="1" s="1"/>
  <c r="R1550" i="1"/>
  <c r="Q1550" i="1"/>
  <c r="T1549" i="1"/>
  <c r="S1549" i="1"/>
  <c r="U1549" i="1" s="1"/>
  <c r="R1549" i="1"/>
  <c r="Q1549" i="1"/>
  <c r="T1548" i="1"/>
  <c r="S1548" i="1"/>
  <c r="U1548" i="1" s="1"/>
  <c r="R1548" i="1"/>
  <c r="Q1548" i="1"/>
  <c r="T1547" i="1"/>
  <c r="S1547" i="1"/>
  <c r="U1547" i="1" s="1"/>
  <c r="R1547" i="1"/>
  <c r="Q1547" i="1"/>
  <c r="T1546" i="1"/>
  <c r="S1546" i="1"/>
  <c r="U1546" i="1" s="1"/>
  <c r="R1546" i="1"/>
  <c r="Q1546" i="1"/>
  <c r="T1545" i="1"/>
  <c r="S1545" i="1"/>
  <c r="U1545" i="1" s="1"/>
  <c r="R1545" i="1"/>
  <c r="Q1545" i="1"/>
  <c r="T1544" i="1"/>
  <c r="S1544" i="1"/>
  <c r="U1544" i="1" s="1"/>
  <c r="R1544" i="1"/>
  <c r="Q1544" i="1"/>
  <c r="T1543" i="1"/>
  <c r="S1543" i="1"/>
  <c r="U1543" i="1" s="1"/>
  <c r="R1543" i="1"/>
  <c r="Q1543" i="1"/>
  <c r="U1542" i="1"/>
  <c r="T1542" i="1"/>
  <c r="S1542" i="1"/>
  <c r="R1542" i="1"/>
  <c r="Q1542" i="1"/>
  <c r="T1541" i="1"/>
  <c r="S1541" i="1"/>
  <c r="U1541" i="1" s="1"/>
  <c r="R1541" i="1"/>
  <c r="Q1541" i="1"/>
  <c r="T1540" i="1"/>
  <c r="S1540" i="1"/>
  <c r="U1540" i="1" s="1"/>
  <c r="R1540" i="1"/>
  <c r="Q1540" i="1"/>
  <c r="T1539" i="1"/>
  <c r="S1539" i="1"/>
  <c r="U1539" i="1" s="1"/>
  <c r="R1539" i="1"/>
  <c r="Q1539" i="1"/>
  <c r="T1538" i="1"/>
  <c r="S1538" i="1"/>
  <c r="U1538" i="1" s="1"/>
  <c r="R1538" i="1"/>
  <c r="Q1538" i="1"/>
  <c r="T1537" i="1"/>
  <c r="S1537" i="1"/>
  <c r="U1537" i="1" s="1"/>
  <c r="R1537" i="1"/>
  <c r="Q1537" i="1"/>
  <c r="T1536" i="1"/>
  <c r="S1536" i="1"/>
  <c r="U1536" i="1" s="1"/>
  <c r="R1536" i="1"/>
  <c r="Q1536" i="1"/>
  <c r="T1535" i="1"/>
  <c r="S1535" i="1"/>
  <c r="U1535" i="1" s="1"/>
  <c r="R1535" i="1"/>
  <c r="Q1535" i="1"/>
  <c r="T1534" i="1"/>
  <c r="S1534" i="1"/>
  <c r="U1534" i="1" s="1"/>
  <c r="R1534" i="1"/>
  <c r="Q1534" i="1"/>
  <c r="T1533" i="1"/>
  <c r="S1533" i="1"/>
  <c r="U1533" i="1" s="1"/>
  <c r="R1533" i="1"/>
  <c r="Q1533" i="1"/>
  <c r="T1532" i="1"/>
  <c r="S1532" i="1"/>
  <c r="U1532" i="1" s="1"/>
  <c r="R1532" i="1"/>
  <c r="Q1532" i="1"/>
  <c r="T1531" i="1"/>
  <c r="S1531" i="1"/>
  <c r="U1531" i="1" s="1"/>
  <c r="R1531" i="1"/>
  <c r="Q1531" i="1"/>
  <c r="T1530" i="1"/>
  <c r="S1530" i="1"/>
  <c r="U1530" i="1" s="1"/>
  <c r="R1530" i="1"/>
  <c r="Q1530" i="1"/>
  <c r="T1529" i="1"/>
  <c r="S1529" i="1"/>
  <c r="U1529" i="1" s="1"/>
  <c r="R1529" i="1"/>
  <c r="Q1529" i="1"/>
  <c r="T1528" i="1"/>
  <c r="S1528" i="1"/>
  <c r="U1528" i="1" s="1"/>
  <c r="R1528" i="1"/>
  <c r="Q1528" i="1"/>
  <c r="T1527" i="1"/>
  <c r="S1527" i="1"/>
  <c r="U1527" i="1" s="1"/>
  <c r="R1527" i="1"/>
  <c r="Q1527" i="1"/>
  <c r="T1526" i="1"/>
  <c r="S1526" i="1"/>
  <c r="U1526" i="1" s="1"/>
  <c r="R1526" i="1"/>
  <c r="Q1526" i="1"/>
  <c r="T1525" i="1"/>
  <c r="S1525" i="1"/>
  <c r="U1525" i="1" s="1"/>
  <c r="R1525" i="1"/>
  <c r="Q1525" i="1"/>
  <c r="T1524" i="1"/>
  <c r="S1524" i="1"/>
  <c r="U1524" i="1" s="1"/>
  <c r="R1524" i="1"/>
  <c r="Q1524" i="1"/>
  <c r="T1523" i="1"/>
  <c r="S1523" i="1"/>
  <c r="U1523" i="1" s="1"/>
  <c r="R1523" i="1"/>
  <c r="Q1523" i="1"/>
  <c r="T1522" i="1"/>
  <c r="S1522" i="1"/>
  <c r="U1522" i="1" s="1"/>
  <c r="R1522" i="1"/>
  <c r="Q1522" i="1"/>
  <c r="T1521" i="1"/>
  <c r="S1521" i="1"/>
  <c r="U1521" i="1" s="1"/>
  <c r="R1521" i="1"/>
  <c r="Q1521" i="1"/>
  <c r="T1520" i="1"/>
  <c r="S1520" i="1"/>
  <c r="U1520" i="1" s="1"/>
  <c r="R1520" i="1"/>
  <c r="Q1520" i="1"/>
  <c r="T1519" i="1"/>
  <c r="S1519" i="1"/>
  <c r="U1519" i="1" s="1"/>
  <c r="R1519" i="1"/>
  <c r="Q1519" i="1"/>
  <c r="T1518" i="1"/>
  <c r="S1518" i="1"/>
  <c r="U1518" i="1" s="1"/>
  <c r="R1518" i="1"/>
  <c r="Q1518" i="1"/>
  <c r="T1517" i="1"/>
  <c r="S1517" i="1"/>
  <c r="U1517" i="1" s="1"/>
  <c r="R1517" i="1"/>
  <c r="Q1517" i="1"/>
  <c r="T1516" i="1"/>
  <c r="S1516" i="1"/>
  <c r="U1516" i="1" s="1"/>
  <c r="R1516" i="1"/>
  <c r="Q1516" i="1"/>
  <c r="T1515" i="1"/>
  <c r="S1515" i="1"/>
  <c r="U1515" i="1" s="1"/>
  <c r="R1515" i="1"/>
  <c r="Q1515" i="1"/>
  <c r="T1514" i="1"/>
  <c r="S1514" i="1"/>
  <c r="U1514" i="1" s="1"/>
  <c r="R1514" i="1"/>
  <c r="Q1514" i="1"/>
  <c r="T1513" i="1"/>
  <c r="S1513" i="1"/>
  <c r="U1513" i="1" s="1"/>
  <c r="R1513" i="1"/>
  <c r="Q1513" i="1"/>
  <c r="T1512" i="1"/>
  <c r="S1512" i="1"/>
  <c r="U1512" i="1" s="1"/>
  <c r="R1512" i="1"/>
  <c r="Q1512" i="1"/>
  <c r="T1511" i="1"/>
  <c r="S1511" i="1"/>
  <c r="U1511" i="1" s="1"/>
  <c r="R1511" i="1"/>
  <c r="Q1511" i="1"/>
  <c r="T1510" i="1"/>
  <c r="S1510" i="1"/>
  <c r="U1510" i="1" s="1"/>
  <c r="R1510" i="1"/>
  <c r="Q1510" i="1"/>
  <c r="T1509" i="1"/>
  <c r="S1509" i="1"/>
  <c r="U1509" i="1" s="1"/>
  <c r="R1509" i="1"/>
  <c r="Q1509" i="1"/>
  <c r="T1508" i="1"/>
  <c r="S1508" i="1"/>
  <c r="U1508" i="1" s="1"/>
  <c r="R1508" i="1"/>
  <c r="Q1508" i="1"/>
  <c r="T1507" i="1"/>
  <c r="S1507" i="1"/>
  <c r="U1507" i="1" s="1"/>
  <c r="R1507" i="1"/>
  <c r="Q1507" i="1"/>
  <c r="T1506" i="1"/>
  <c r="S1506" i="1"/>
  <c r="U1506" i="1" s="1"/>
  <c r="R1506" i="1"/>
  <c r="Q1506" i="1"/>
  <c r="T1505" i="1"/>
  <c r="S1505" i="1"/>
  <c r="U1505" i="1" s="1"/>
  <c r="R1505" i="1"/>
  <c r="Q1505" i="1"/>
  <c r="T1504" i="1"/>
  <c r="S1504" i="1"/>
  <c r="U1504" i="1" s="1"/>
  <c r="R1504" i="1"/>
  <c r="Q1504" i="1"/>
  <c r="T1503" i="1"/>
  <c r="S1503" i="1"/>
  <c r="U1503" i="1" s="1"/>
  <c r="R1503" i="1"/>
  <c r="Q1503" i="1"/>
  <c r="T1502" i="1"/>
  <c r="S1502" i="1"/>
  <c r="U1502" i="1" s="1"/>
  <c r="R1502" i="1"/>
  <c r="Q1502" i="1"/>
  <c r="T1501" i="1"/>
  <c r="S1501" i="1"/>
  <c r="U1501" i="1" s="1"/>
  <c r="R1501" i="1"/>
  <c r="Q1501" i="1"/>
  <c r="U1500" i="1"/>
  <c r="T1500" i="1"/>
  <c r="S1500" i="1"/>
  <c r="R1500" i="1"/>
  <c r="Q1500" i="1"/>
  <c r="T1499" i="1"/>
  <c r="S1499" i="1"/>
  <c r="U1499" i="1" s="1"/>
  <c r="R1499" i="1"/>
  <c r="Q1499" i="1"/>
  <c r="T1498" i="1"/>
  <c r="S1498" i="1"/>
  <c r="U1498" i="1" s="1"/>
  <c r="R1498" i="1"/>
  <c r="Q1498" i="1"/>
  <c r="T1497" i="1"/>
  <c r="S1497" i="1"/>
  <c r="U1497" i="1" s="1"/>
  <c r="R1497" i="1"/>
  <c r="Q1497" i="1"/>
  <c r="U1496" i="1"/>
  <c r="T1496" i="1"/>
  <c r="S1496" i="1"/>
  <c r="R1496" i="1"/>
  <c r="Q1496" i="1"/>
  <c r="U1495" i="1"/>
  <c r="T1495" i="1"/>
  <c r="S1495" i="1"/>
  <c r="R1495" i="1"/>
  <c r="Q1495" i="1"/>
  <c r="T1494" i="1"/>
  <c r="S1494" i="1"/>
  <c r="U1494" i="1" s="1"/>
  <c r="R1494" i="1"/>
  <c r="Q1494" i="1"/>
  <c r="U1493" i="1"/>
  <c r="T1493" i="1"/>
  <c r="S1493" i="1"/>
  <c r="R1493" i="1"/>
  <c r="Q1493" i="1"/>
  <c r="T1492" i="1"/>
  <c r="S1492" i="1"/>
  <c r="U1492" i="1" s="1"/>
  <c r="R1492" i="1"/>
  <c r="Q1492" i="1"/>
  <c r="T1491" i="1"/>
  <c r="S1491" i="1"/>
  <c r="U1491" i="1" s="1"/>
  <c r="R1491" i="1"/>
  <c r="Q1491" i="1"/>
  <c r="T1490" i="1"/>
  <c r="S1490" i="1"/>
  <c r="U1490" i="1" s="1"/>
  <c r="R1490" i="1"/>
  <c r="Q1490" i="1"/>
  <c r="T1489" i="1"/>
  <c r="S1489" i="1"/>
  <c r="U1489" i="1" s="1"/>
  <c r="R1489" i="1"/>
  <c r="Q1489" i="1"/>
  <c r="T1488" i="1"/>
  <c r="S1488" i="1"/>
  <c r="U1488" i="1" s="1"/>
  <c r="R1488" i="1"/>
  <c r="Q1488" i="1"/>
  <c r="T1487" i="1"/>
  <c r="S1487" i="1"/>
  <c r="U1487" i="1" s="1"/>
  <c r="R1487" i="1"/>
  <c r="Q1487" i="1"/>
  <c r="T1486" i="1"/>
  <c r="S1486" i="1"/>
  <c r="U1486" i="1" s="1"/>
  <c r="R1486" i="1"/>
  <c r="Q1486" i="1"/>
  <c r="T1485" i="1"/>
  <c r="S1485" i="1"/>
  <c r="U1485" i="1" s="1"/>
  <c r="R1485" i="1"/>
  <c r="Q1485" i="1"/>
  <c r="T1484" i="1"/>
  <c r="S1484" i="1"/>
  <c r="U1484" i="1" s="1"/>
  <c r="R1484" i="1"/>
  <c r="Q1484" i="1"/>
  <c r="T1483" i="1"/>
  <c r="S1483" i="1"/>
  <c r="U1483" i="1" s="1"/>
  <c r="R1483" i="1"/>
  <c r="Q1483" i="1"/>
  <c r="T1482" i="1"/>
  <c r="S1482" i="1"/>
  <c r="U1482" i="1" s="1"/>
  <c r="R1482" i="1"/>
  <c r="Q1482" i="1"/>
  <c r="T1481" i="1"/>
  <c r="S1481" i="1"/>
  <c r="U1481" i="1" s="1"/>
  <c r="R1481" i="1"/>
  <c r="Q1481" i="1"/>
  <c r="T1480" i="1"/>
  <c r="S1480" i="1"/>
  <c r="U1480" i="1" s="1"/>
  <c r="R1480" i="1"/>
  <c r="Q1480" i="1"/>
  <c r="T1479" i="1"/>
  <c r="S1479" i="1"/>
  <c r="U1479" i="1" s="1"/>
  <c r="R1479" i="1"/>
  <c r="Q1479" i="1"/>
  <c r="T1478" i="1"/>
  <c r="S1478" i="1"/>
  <c r="U1478" i="1" s="1"/>
  <c r="R1478" i="1"/>
  <c r="Q1478" i="1"/>
  <c r="T1477" i="1"/>
  <c r="S1477" i="1"/>
  <c r="U1477" i="1" s="1"/>
  <c r="R1477" i="1"/>
  <c r="Q1477" i="1"/>
  <c r="T1476" i="1"/>
  <c r="S1476" i="1"/>
  <c r="U1476" i="1" s="1"/>
  <c r="R1476" i="1"/>
  <c r="Q1476" i="1"/>
  <c r="T1475" i="1"/>
  <c r="S1475" i="1"/>
  <c r="U1475" i="1" s="1"/>
  <c r="R1475" i="1"/>
  <c r="Q1475" i="1"/>
  <c r="T1474" i="1"/>
  <c r="S1474" i="1"/>
  <c r="U1474" i="1" s="1"/>
  <c r="R1474" i="1"/>
  <c r="Q1474" i="1"/>
  <c r="U1473" i="1"/>
  <c r="T1473" i="1"/>
  <c r="S1473" i="1"/>
  <c r="R1473" i="1"/>
  <c r="Q1473" i="1"/>
  <c r="T1472" i="1"/>
  <c r="S1472" i="1"/>
  <c r="U1472" i="1" s="1"/>
  <c r="R1472" i="1"/>
  <c r="Q1472" i="1"/>
  <c r="T1471" i="1"/>
  <c r="S1471" i="1"/>
  <c r="U1471" i="1" s="1"/>
  <c r="R1471" i="1"/>
  <c r="Q1471" i="1"/>
  <c r="T1470" i="1"/>
  <c r="S1470" i="1"/>
  <c r="U1470" i="1" s="1"/>
  <c r="R1470" i="1"/>
  <c r="Q1470" i="1"/>
  <c r="T1469" i="1"/>
  <c r="S1469" i="1"/>
  <c r="U1469" i="1" s="1"/>
  <c r="R1469" i="1"/>
  <c r="Q1469" i="1"/>
  <c r="T1468" i="1"/>
  <c r="S1468" i="1"/>
  <c r="U1468" i="1" s="1"/>
  <c r="R1468" i="1"/>
  <c r="Q1468" i="1"/>
  <c r="T1467" i="1"/>
  <c r="S1467" i="1"/>
  <c r="U1467" i="1" s="1"/>
  <c r="R1467" i="1"/>
  <c r="Q1467" i="1"/>
  <c r="T1466" i="1"/>
  <c r="S1466" i="1"/>
  <c r="U1466" i="1" s="1"/>
  <c r="R1466" i="1"/>
  <c r="Q1466" i="1"/>
  <c r="T1465" i="1"/>
  <c r="S1465" i="1"/>
  <c r="U1465" i="1" s="1"/>
  <c r="R1465" i="1"/>
  <c r="Q1465" i="1"/>
  <c r="T1464" i="1"/>
  <c r="S1464" i="1"/>
  <c r="U1464" i="1" s="1"/>
  <c r="R1464" i="1"/>
  <c r="Q1464" i="1"/>
  <c r="T1463" i="1"/>
  <c r="S1463" i="1"/>
  <c r="U1463" i="1" s="1"/>
  <c r="R1463" i="1"/>
  <c r="Q1463" i="1"/>
  <c r="U1462" i="1"/>
  <c r="T1462" i="1"/>
  <c r="S1462" i="1"/>
  <c r="R1462" i="1"/>
  <c r="Q1462" i="1"/>
  <c r="U1461" i="1"/>
  <c r="T1461" i="1"/>
  <c r="S1461" i="1"/>
  <c r="R1461" i="1"/>
  <c r="Q1461" i="1"/>
  <c r="T1460" i="1"/>
  <c r="S1460" i="1"/>
  <c r="U1460" i="1" s="1"/>
  <c r="R1460" i="1"/>
  <c r="Q1460" i="1"/>
  <c r="T1459" i="1"/>
  <c r="S1459" i="1"/>
  <c r="U1459" i="1" s="1"/>
  <c r="R1459" i="1"/>
  <c r="Q1459" i="1"/>
  <c r="T1458" i="1"/>
  <c r="S1458" i="1"/>
  <c r="U1458" i="1" s="1"/>
  <c r="R1458" i="1"/>
  <c r="Q1458" i="1"/>
  <c r="T1457" i="1"/>
  <c r="S1457" i="1"/>
  <c r="U1457" i="1" s="1"/>
  <c r="R1457" i="1"/>
  <c r="Q1457" i="1"/>
  <c r="T1456" i="1"/>
  <c r="S1456" i="1"/>
  <c r="U1456" i="1" s="1"/>
  <c r="R1456" i="1"/>
  <c r="Q1456" i="1"/>
  <c r="T1455" i="1"/>
  <c r="S1455" i="1"/>
  <c r="U1455" i="1" s="1"/>
  <c r="R1455" i="1"/>
  <c r="Q1455" i="1"/>
  <c r="T1454" i="1"/>
  <c r="S1454" i="1"/>
  <c r="U1454" i="1" s="1"/>
  <c r="R1454" i="1"/>
  <c r="Q1454" i="1"/>
  <c r="T1453" i="1"/>
  <c r="S1453" i="1"/>
  <c r="U1453" i="1" s="1"/>
  <c r="R1453" i="1"/>
  <c r="Q1453" i="1"/>
  <c r="T1452" i="1"/>
  <c r="S1452" i="1"/>
  <c r="U1452" i="1" s="1"/>
  <c r="R1452" i="1"/>
  <c r="Q1452" i="1"/>
  <c r="U1451" i="1"/>
  <c r="T1451" i="1"/>
  <c r="S1451" i="1"/>
  <c r="R1451" i="1"/>
  <c r="Q1451" i="1"/>
  <c r="T1450" i="1"/>
  <c r="S1450" i="1"/>
  <c r="U1450" i="1" s="1"/>
  <c r="R1450" i="1"/>
  <c r="Q1450" i="1"/>
  <c r="T1449" i="1"/>
  <c r="S1449" i="1"/>
  <c r="U1449" i="1" s="1"/>
  <c r="R1449" i="1"/>
  <c r="Q1449" i="1"/>
  <c r="T1448" i="1"/>
  <c r="S1448" i="1"/>
  <c r="U1448" i="1" s="1"/>
  <c r="R1448" i="1"/>
  <c r="Q1448" i="1"/>
  <c r="T1447" i="1"/>
  <c r="S1447" i="1"/>
  <c r="U1447" i="1" s="1"/>
  <c r="R1447" i="1"/>
  <c r="Q1447" i="1"/>
  <c r="T1446" i="1"/>
  <c r="S1446" i="1"/>
  <c r="U1446" i="1" s="1"/>
  <c r="R1446" i="1"/>
  <c r="Q1446" i="1"/>
  <c r="T1445" i="1"/>
  <c r="S1445" i="1"/>
  <c r="U1445" i="1" s="1"/>
  <c r="R1445" i="1"/>
  <c r="Q1445" i="1"/>
  <c r="T1444" i="1"/>
  <c r="S1444" i="1"/>
  <c r="U1444" i="1" s="1"/>
  <c r="R1444" i="1"/>
  <c r="Q1444" i="1"/>
  <c r="U1443" i="1"/>
  <c r="T1443" i="1"/>
  <c r="S1443" i="1"/>
  <c r="R1443" i="1"/>
  <c r="Q1443" i="1"/>
  <c r="T1442" i="1"/>
  <c r="S1442" i="1"/>
  <c r="U1442" i="1" s="1"/>
  <c r="R1442" i="1"/>
  <c r="Q1442" i="1"/>
  <c r="T1441" i="1"/>
  <c r="S1441" i="1"/>
  <c r="U1441" i="1" s="1"/>
  <c r="R1441" i="1"/>
  <c r="Q1441" i="1"/>
  <c r="T1440" i="1"/>
  <c r="S1440" i="1"/>
  <c r="U1440" i="1" s="1"/>
  <c r="R1440" i="1"/>
  <c r="Q1440" i="1"/>
  <c r="T1439" i="1"/>
  <c r="S1439" i="1"/>
  <c r="U1439" i="1" s="1"/>
  <c r="R1439" i="1"/>
  <c r="Q1439" i="1"/>
  <c r="T1438" i="1"/>
  <c r="S1438" i="1"/>
  <c r="U1438" i="1" s="1"/>
  <c r="R1438" i="1"/>
  <c r="Q1438" i="1"/>
  <c r="T1437" i="1"/>
  <c r="S1437" i="1"/>
  <c r="U1437" i="1" s="1"/>
  <c r="R1437" i="1"/>
  <c r="Q1437" i="1"/>
  <c r="U1436" i="1"/>
  <c r="T1436" i="1"/>
  <c r="S1436" i="1"/>
  <c r="R1436" i="1"/>
  <c r="Q1436" i="1"/>
  <c r="T1435" i="1"/>
  <c r="S1435" i="1"/>
  <c r="U1435" i="1" s="1"/>
  <c r="R1435" i="1"/>
  <c r="Q1435" i="1"/>
  <c r="T1434" i="1"/>
  <c r="S1434" i="1"/>
  <c r="U1434" i="1" s="1"/>
  <c r="R1434" i="1"/>
  <c r="Q1434" i="1"/>
  <c r="T1433" i="1"/>
  <c r="S1433" i="1"/>
  <c r="U1433" i="1" s="1"/>
  <c r="R1433" i="1"/>
  <c r="Q1433" i="1"/>
  <c r="T1432" i="1"/>
  <c r="S1432" i="1"/>
  <c r="U1432" i="1" s="1"/>
  <c r="R1432" i="1"/>
  <c r="Q1432" i="1"/>
  <c r="T1431" i="1"/>
  <c r="S1431" i="1"/>
  <c r="U1431" i="1" s="1"/>
  <c r="R1431" i="1"/>
  <c r="Q1431" i="1"/>
  <c r="T1430" i="1"/>
  <c r="S1430" i="1"/>
  <c r="U1430" i="1" s="1"/>
  <c r="R1430" i="1"/>
  <c r="Q1430" i="1"/>
  <c r="T1429" i="1"/>
  <c r="S1429" i="1"/>
  <c r="U1429" i="1" s="1"/>
  <c r="R1429" i="1"/>
  <c r="Q1429" i="1"/>
  <c r="T1428" i="1"/>
  <c r="S1428" i="1"/>
  <c r="U1428" i="1" s="1"/>
  <c r="R1428" i="1"/>
  <c r="Q1428" i="1"/>
  <c r="T1427" i="1"/>
  <c r="S1427" i="1"/>
  <c r="U1427" i="1" s="1"/>
  <c r="R1427" i="1"/>
  <c r="Q1427" i="1"/>
  <c r="T1426" i="1"/>
  <c r="S1426" i="1"/>
  <c r="U1426" i="1" s="1"/>
  <c r="R1426" i="1"/>
  <c r="Q1426" i="1"/>
  <c r="T1425" i="1"/>
  <c r="S1425" i="1"/>
  <c r="U1425" i="1" s="1"/>
  <c r="R1425" i="1"/>
  <c r="Q1425" i="1"/>
  <c r="T1424" i="1"/>
  <c r="S1424" i="1"/>
  <c r="U1424" i="1" s="1"/>
  <c r="R1424" i="1"/>
  <c r="Q1424" i="1"/>
  <c r="T1423" i="1"/>
  <c r="S1423" i="1"/>
  <c r="U1423" i="1" s="1"/>
  <c r="R1423" i="1"/>
  <c r="Q1423" i="1"/>
  <c r="T1422" i="1"/>
  <c r="S1422" i="1"/>
  <c r="U1422" i="1" s="1"/>
  <c r="R1422" i="1"/>
  <c r="Q1422" i="1"/>
  <c r="T1421" i="1"/>
  <c r="S1421" i="1"/>
  <c r="U1421" i="1" s="1"/>
  <c r="R1421" i="1"/>
  <c r="Q1421" i="1"/>
  <c r="U1420" i="1"/>
  <c r="T1420" i="1"/>
  <c r="S1420" i="1"/>
  <c r="R1420" i="1"/>
  <c r="Q1420" i="1"/>
  <c r="T1419" i="1"/>
  <c r="S1419" i="1"/>
  <c r="U1419" i="1" s="1"/>
  <c r="R1419" i="1"/>
  <c r="Q1419" i="1"/>
  <c r="T1418" i="1"/>
  <c r="S1418" i="1"/>
  <c r="U1418" i="1" s="1"/>
  <c r="R1418" i="1"/>
  <c r="Q1418" i="1"/>
  <c r="T1417" i="1"/>
  <c r="S1417" i="1"/>
  <c r="U1417" i="1" s="1"/>
  <c r="R1417" i="1"/>
  <c r="Q1417" i="1"/>
  <c r="T1416" i="1"/>
  <c r="S1416" i="1"/>
  <c r="U1416" i="1" s="1"/>
  <c r="R1416" i="1"/>
  <c r="Q1416" i="1"/>
  <c r="U1415" i="1"/>
  <c r="T1415" i="1"/>
  <c r="S1415" i="1"/>
  <c r="R1415" i="1"/>
  <c r="Q1415" i="1"/>
  <c r="T1414" i="1"/>
  <c r="S1414" i="1"/>
  <c r="U1414" i="1" s="1"/>
  <c r="R1414" i="1"/>
  <c r="Q1414" i="1"/>
  <c r="T1413" i="1"/>
  <c r="S1413" i="1"/>
  <c r="U1413" i="1" s="1"/>
  <c r="R1413" i="1"/>
  <c r="Q1413" i="1"/>
  <c r="T1412" i="1"/>
  <c r="S1412" i="1"/>
  <c r="U1412" i="1" s="1"/>
  <c r="R1412" i="1"/>
  <c r="Q1412" i="1"/>
  <c r="T1411" i="1"/>
  <c r="S1411" i="1"/>
  <c r="U1411" i="1" s="1"/>
  <c r="R1411" i="1"/>
  <c r="Q1411" i="1"/>
  <c r="T1410" i="1"/>
  <c r="S1410" i="1"/>
  <c r="U1410" i="1" s="1"/>
  <c r="R1410" i="1"/>
  <c r="Q1410" i="1"/>
  <c r="T1409" i="1"/>
  <c r="S1409" i="1"/>
  <c r="U1409" i="1" s="1"/>
  <c r="R1409" i="1"/>
  <c r="Q1409" i="1"/>
  <c r="T1408" i="1"/>
  <c r="S1408" i="1"/>
  <c r="U1408" i="1" s="1"/>
  <c r="R1408" i="1"/>
  <c r="Q1408" i="1"/>
  <c r="T1407" i="1"/>
  <c r="S1407" i="1"/>
  <c r="U1407" i="1" s="1"/>
  <c r="R1407" i="1"/>
  <c r="Q1407" i="1"/>
  <c r="T1406" i="1"/>
  <c r="S1406" i="1"/>
  <c r="U1406" i="1" s="1"/>
  <c r="R1406" i="1"/>
  <c r="Q1406" i="1"/>
  <c r="T1405" i="1"/>
  <c r="S1405" i="1"/>
  <c r="U1405" i="1" s="1"/>
  <c r="R1405" i="1"/>
  <c r="Q1405" i="1"/>
  <c r="T1404" i="1"/>
  <c r="S1404" i="1"/>
  <c r="U1404" i="1" s="1"/>
  <c r="R1404" i="1"/>
  <c r="Q1404" i="1"/>
  <c r="T1403" i="1"/>
  <c r="S1403" i="1"/>
  <c r="U1403" i="1" s="1"/>
  <c r="R1403" i="1"/>
  <c r="Q1403" i="1"/>
  <c r="T1402" i="1"/>
  <c r="S1402" i="1"/>
  <c r="U1402" i="1" s="1"/>
  <c r="R1402" i="1"/>
  <c r="Q1402" i="1"/>
  <c r="T1401" i="1"/>
  <c r="S1401" i="1"/>
  <c r="U1401" i="1" s="1"/>
  <c r="R1401" i="1"/>
  <c r="Q1401" i="1"/>
  <c r="T1400" i="1"/>
  <c r="S1400" i="1"/>
  <c r="U1400" i="1" s="1"/>
  <c r="R1400" i="1"/>
  <c r="Q1400" i="1"/>
  <c r="U1399" i="1"/>
  <c r="T1399" i="1"/>
  <c r="S1399" i="1"/>
  <c r="R1399" i="1"/>
  <c r="Q1399" i="1"/>
  <c r="T1398" i="1"/>
  <c r="S1398" i="1"/>
  <c r="U1398" i="1" s="1"/>
  <c r="R1398" i="1"/>
  <c r="Q1398" i="1"/>
  <c r="T1397" i="1"/>
  <c r="S1397" i="1"/>
  <c r="U1397" i="1" s="1"/>
  <c r="R1397" i="1"/>
  <c r="Q1397" i="1"/>
  <c r="T1396" i="1"/>
  <c r="S1396" i="1"/>
  <c r="U1396" i="1" s="1"/>
  <c r="R1396" i="1"/>
  <c r="Q1396" i="1"/>
  <c r="T1395" i="1"/>
  <c r="S1395" i="1"/>
  <c r="U1395" i="1" s="1"/>
  <c r="R1395" i="1"/>
  <c r="Q1395" i="1"/>
  <c r="T1394" i="1"/>
  <c r="S1394" i="1"/>
  <c r="U1394" i="1" s="1"/>
  <c r="R1394" i="1"/>
  <c r="Q1394" i="1"/>
  <c r="T1393" i="1"/>
  <c r="S1393" i="1"/>
  <c r="U1393" i="1" s="1"/>
  <c r="R1393" i="1"/>
  <c r="Q1393" i="1"/>
  <c r="T1392" i="1"/>
  <c r="S1392" i="1"/>
  <c r="U1392" i="1" s="1"/>
  <c r="R1392" i="1"/>
  <c r="Q1392" i="1"/>
  <c r="T1391" i="1"/>
  <c r="S1391" i="1"/>
  <c r="U1391" i="1" s="1"/>
  <c r="R1391" i="1"/>
  <c r="Q1391" i="1"/>
  <c r="T1390" i="1"/>
  <c r="S1390" i="1"/>
  <c r="U1390" i="1" s="1"/>
  <c r="R1390" i="1"/>
  <c r="Q1390" i="1"/>
  <c r="T1389" i="1"/>
  <c r="S1389" i="1"/>
  <c r="U1389" i="1" s="1"/>
  <c r="R1389" i="1"/>
  <c r="Q1389" i="1"/>
  <c r="T1388" i="1"/>
  <c r="S1388" i="1"/>
  <c r="U1388" i="1" s="1"/>
  <c r="R1388" i="1"/>
  <c r="Q1388" i="1"/>
  <c r="T1387" i="1"/>
  <c r="S1387" i="1"/>
  <c r="U1387" i="1" s="1"/>
  <c r="R1387" i="1"/>
  <c r="Q1387" i="1"/>
  <c r="T1386" i="1"/>
  <c r="S1386" i="1"/>
  <c r="U1386" i="1" s="1"/>
  <c r="R1386" i="1"/>
  <c r="Q1386" i="1"/>
  <c r="T1385" i="1"/>
  <c r="S1385" i="1"/>
  <c r="U1385" i="1" s="1"/>
  <c r="R1385" i="1"/>
  <c r="Q1385" i="1"/>
  <c r="T1384" i="1"/>
  <c r="S1384" i="1"/>
  <c r="U1384" i="1" s="1"/>
  <c r="R1384" i="1"/>
  <c r="Q1384" i="1"/>
  <c r="T1383" i="1"/>
  <c r="S1383" i="1"/>
  <c r="U1383" i="1" s="1"/>
  <c r="R1383" i="1"/>
  <c r="Q1383" i="1"/>
  <c r="U1382" i="1"/>
  <c r="T1382" i="1"/>
  <c r="S1382" i="1"/>
  <c r="R1382" i="1"/>
  <c r="Q1382" i="1"/>
  <c r="T1381" i="1"/>
  <c r="S1381" i="1"/>
  <c r="U1381" i="1" s="1"/>
  <c r="R1381" i="1"/>
  <c r="Q1381" i="1"/>
  <c r="U1380" i="1"/>
  <c r="T1380" i="1"/>
  <c r="S1380" i="1"/>
  <c r="R1380" i="1"/>
  <c r="Q1380" i="1"/>
  <c r="T1379" i="1"/>
  <c r="S1379" i="1"/>
  <c r="U1379" i="1" s="1"/>
  <c r="R1379" i="1"/>
  <c r="Q1379" i="1"/>
  <c r="T1378" i="1"/>
  <c r="S1378" i="1"/>
  <c r="U1378" i="1" s="1"/>
  <c r="R1378" i="1"/>
  <c r="Q1378" i="1"/>
  <c r="T1377" i="1"/>
  <c r="S1377" i="1"/>
  <c r="U1377" i="1" s="1"/>
  <c r="R1377" i="1"/>
  <c r="Q1377" i="1"/>
  <c r="T1376" i="1"/>
  <c r="S1376" i="1"/>
  <c r="U1376" i="1" s="1"/>
  <c r="R1376" i="1"/>
  <c r="Q1376" i="1"/>
  <c r="T1375" i="1"/>
  <c r="S1375" i="1"/>
  <c r="U1375" i="1" s="1"/>
  <c r="R1375" i="1"/>
  <c r="Q1375" i="1"/>
  <c r="T1374" i="1"/>
  <c r="S1374" i="1"/>
  <c r="U1374" i="1" s="1"/>
  <c r="R1374" i="1"/>
  <c r="Q1374" i="1"/>
  <c r="T1373" i="1"/>
  <c r="S1373" i="1"/>
  <c r="U1373" i="1" s="1"/>
  <c r="R1373" i="1"/>
  <c r="Q1373" i="1"/>
  <c r="T1372" i="1"/>
  <c r="S1372" i="1"/>
  <c r="U1372" i="1" s="1"/>
  <c r="R1372" i="1"/>
  <c r="Q1372" i="1"/>
  <c r="T1371" i="1"/>
  <c r="S1371" i="1"/>
  <c r="U1371" i="1" s="1"/>
  <c r="R1371" i="1"/>
  <c r="Q1371" i="1"/>
  <c r="T1370" i="1"/>
  <c r="S1370" i="1"/>
  <c r="U1370" i="1" s="1"/>
  <c r="R1370" i="1"/>
  <c r="Q1370" i="1"/>
  <c r="T1369" i="1"/>
  <c r="S1369" i="1"/>
  <c r="U1369" i="1" s="1"/>
  <c r="R1369" i="1"/>
  <c r="Q1369" i="1"/>
  <c r="T1368" i="1"/>
  <c r="S1368" i="1"/>
  <c r="U1368" i="1" s="1"/>
  <c r="R1368" i="1"/>
  <c r="Q1368" i="1"/>
  <c r="T1367" i="1"/>
  <c r="S1367" i="1"/>
  <c r="U1367" i="1" s="1"/>
  <c r="R1367" i="1"/>
  <c r="Q1367" i="1"/>
  <c r="T1366" i="1"/>
  <c r="S1366" i="1"/>
  <c r="U1366" i="1" s="1"/>
  <c r="R1366" i="1"/>
  <c r="Q1366" i="1"/>
  <c r="T1365" i="1"/>
  <c r="S1365" i="1"/>
  <c r="U1365" i="1" s="1"/>
  <c r="R1365" i="1"/>
  <c r="Q1365" i="1"/>
  <c r="U1364" i="1"/>
  <c r="T1364" i="1"/>
  <c r="S1364" i="1"/>
  <c r="R1364" i="1"/>
  <c r="Q1364" i="1"/>
  <c r="T1363" i="1"/>
  <c r="S1363" i="1"/>
  <c r="U1363" i="1" s="1"/>
  <c r="R1363" i="1"/>
  <c r="Q1363" i="1"/>
  <c r="T1362" i="1"/>
  <c r="S1362" i="1"/>
  <c r="U1362" i="1" s="1"/>
  <c r="R1362" i="1"/>
  <c r="Q1362" i="1"/>
  <c r="T1361" i="1"/>
  <c r="S1361" i="1"/>
  <c r="U1361" i="1" s="1"/>
  <c r="R1361" i="1"/>
  <c r="Q1361" i="1"/>
  <c r="T1360" i="1"/>
  <c r="S1360" i="1"/>
  <c r="U1360" i="1" s="1"/>
  <c r="R1360" i="1"/>
  <c r="Q1360" i="1"/>
  <c r="U1359" i="1"/>
  <c r="T1359" i="1"/>
  <c r="S1359" i="1"/>
  <c r="R1359" i="1"/>
  <c r="Q1359" i="1"/>
  <c r="T1358" i="1"/>
  <c r="S1358" i="1"/>
  <c r="U1358" i="1" s="1"/>
  <c r="R1358" i="1"/>
  <c r="Q1358" i="1"/>
  <c r="T1357" i="1"/>
  <c r="S1357" i="1"/>
  <c r="U1357" i="1" s="1"/>
  <c r="R1357" i="1"/>
  <c r="Q1357" i="1"/>
  <c r="T1356" i="1"/>
  <c r="S1356" i="1"/>
  <c r="U1356" i="1" s="1"/>
  <c r="R1356" i="1"/>
  <c r="Q1356" i="1"/>
  <c r="T1355" i="1"/>
  <c r="S1355" i="1"/>
  <c r="U1355" i="1" s="1"/>
  <c r="R1355" i="1"/>
  <c r="Q1355" i="1"/>
  <c r="T1354" i="1"/>
  <c r="S1354" i="1"/>
  <c r="U1354" i="1" s="1"/>
  <c r="R1354" i="1"/>
  <c r="Q1354" i="1"/>
  <c r="T1353" i="1"/>
  <c r="S1353" i="1"/>
  <c r="U1353" i="1" s="1"/>
  <c r="R1353" i="1"/>
  <c r="Q1353" i="1"/>
  <c r="T1352" i="1"/>
  <c r="S1352" i="1"/>
  <c r="U1352" i="1" s="1"/>
  <c r="R1352" i="1"/>
  <c r="Q1352" i="1"/>
  <c r="T1351" i="1"/>
  <c r="S1351" i="1"/>
  <c r="U1351" i="1" s="1"/>
  <c r="R1351" i="1"/>
  <c r="Q1351" i="1"/>
  <c r="T1350" i="1"/>
  <c r="S1350" i="1"/>
  <c r="U1350" i="1" s="1"/>
  <c r="R1350" i="1"/>
  <c r="Q1350" i="1"/>
  <c r="T1349" i="1"/>
  <c r="S1349" i="1"/>
  <c r="U1349" i="1" s="1"/>
  <c r="R1349" i="1"/>
  <c r="Q1349" i="1"/>
  <c r="T1348" i="1"/>
  <c r="S1348" i="1"/>
  <c r="U1348" i="1" s="1"/>
  <c r="R1348" i="1"/>
  <c r="Q1348" i="1"/>
  <c r="T1347" i="1"/>
  <c r="S1347" i="1"/>
  <c r="U1347" i="1" s="1"/>
  <c r="R1347" i="1"/>
  <c r="Q1347" i="1"/>
  <c r="T1346" i="1"/>
  <c r="S1346" i="1"/>
  <c r="U1346" i="1" s="1"/>
  <c r="R1346" i="1"/>
  <c r="Q1346" i="1"/>
  <c r="T1345" i="1"/>
  <c r="S1345" i="1"/>
  <c r="U1345" i="1" s="1"/>
  <c r="R1345" i="1"/>
  <c r="Q1345" i="1"/>
  <c r="T1344" i="1"/>
  <c r="S1344" i="1"/>
  <c r="U1344" i="1" s="1"/>
  <c r="R1344" i="1"/>
  <c r="Q1344" i="1"/>
  <c r="T1343" i="1"/>
  <c r="S1343" i="1"/>
  <c r="U1343" i="1" s="1"/>
  <c r="R1343" i="1"/>
  <c r="Q1343" i="1"/>
  <c r="T1342" i="1"/>
  <c r="S1342" i="1"/>
  <c r="U1342" i="1" s="1"/>
  <c r="R1342" i="1"/>
  <c r="Q1342" i="1"/>
  <c r="T1341" i="1"/>
  <c r="S1341" i="1"/>
  <c r="U1341" i="1" s="1"/>
  <c r="R1341" i="1"/>
  <c r="Q1341" i="1"/>
  <c r="T1340" i="1"/>
  <c r="S1340" i="1"/>
  <c r="U1340" i="1" s="1"/>
  <c r="R1340" i="1"/>
  <c r="Q1340" i="1"/>
  <c r="T1339" i="1"/>
  <c r="S1339" i="1"/>
  <c r="U1339" i="1" s="1"/>
  <c r="R1339" i="1"/>
  <c r="Q1339" i="1"/>
  <c r="T1338" i="1"/>
  <c r="S1338" i="1"/>
  <c r="U1338" i="1" s="1"/>
  <c r="R1338" i="1"/>
  <c r="Q1338" i="1"/>
  <c r="T1337" i="1"/>
  <c r="S1337" i="1"/>
  <c r="U1337" i="1" s="1"/>
  <c r="R1337" i="1"/>
  <c r="Q1337" i="1"/>
  <c r="T1336" i="1"/>
  <c r="S1336" i="1"/>
  <c r="U1336" i="1" s="1"/>
  <c r="R1336" i="1"/>
  <c r="Q1336" i="1"/>
  <c r="T1335" i="1"/>
  <c r="S1335" i="1"/>
  <c r="U1335" i="1" s="1"/>
  <c r="R1335" i="1"/>
  <c r="Q1335" i="1"/>
  <c r="T1334" i="1"/>
  <c r="S1334" i="1"/>
  <c r="U1334" i="1" s="1"/>
  <c r="R1334" i="1"/>
  <c r="Q1334" i="1"/>
  <c r="T1333" i="1"/>
  <c r="S1333" i="1"/>
  <c r="U1333" i="1" s="1"/>
  <c r="R1333" i="1"/>
  <c r="Q1333" i="1"/>
  <c r="T1332" i="1"/>
  <c r="S1332" i="1"/>
  <c r="U1332" i="1" s="1"/>
  <c r="R1332" i="1"/>
  <c r="Q1332" i="1"/>
  <c r="T1331" i="1"/>
  <c r="S1331" i="1"/>
  <c r="U1331" i="1" s="1"/>
  <c r="R1331" i="1"/>
  <c r="Q1331" i="1"/>
  <c r="U1330" i="1"/>
  <c r="T1330" i="1"/>
  <c r="S1330" i="1"/>
  <c r="R1330" i="1"/>
  <c r="Q1330" i="1"/>
  <c r="T1329" i="1"/>
  <c r="S1329" i="1"/>
  <c r="U1329" i="1" s="1"/>
  <c r="R1329" i="1"/>
  <c r="Q1329" i="1"/>
  <c r="T1328" i="1"/>
  <c r="S1328" i="1"/>
  <c r="U1328" i="1" s="1"/>
  <c r="R1328" i="1"/>
  <c r="Q1328" i="1"/>
  <c r="T1327" i="1"/>
  <c r="S1327" i="1"/>
  <c r="U1327" i="1" s="1"/>
  <c r="R1327" i="1"/>
  <c r="Q1327" i="1"/>
  <c r="T1326" i="1"/>
  <c r="S1326" i="1"/>
  <c r="U1326" i="1" s="1"/>
  <c r="R1326" i="1"/>
  <c r="Q1326" i="1"/>
  <c r="T1325" i="1"/>
  <c r="S1325" i="1"/>
  <c r="U1325" i="1" s="1"/>
  <c r="R1325" i="1"/>
  <c r="Q1325" i="1"/>
  <c r="T1324" i="1"/>
  <c r="S1324" i="1"/>
  <c r="U1324" i="1" s="1"/>
  <c r="R1324" i="1"/>
  <c r="Q1324" i="1"/>
  <c r="T1323" i="1"/>
  <c r="S1323" i="1"/>
  <c r="U1323" i="1" s="1"/>
  <c r="R1323" i="1"/>
  <c r="Q1323" i="1"/>
  <c r="T1322" i="1"/>
  <c r="S1322" i="1"/>
  <c r="U1322" i="1" s="1"/>
  <c r="R1322" i="1"/>
  <c r="Q1322" i="1"/>
  <c r="T1321" i="1"/>
  <c r="S1321" i="1"/>
  <c r="U1321" i="1" s="1"/>
  <c r="R1321" i="1"/>
  <c r="Q1321" i="1"/>
  <c r="T1320" i="1"/>
  <c r="S1320" i="1"/>
  <c r="U1320" i="1" s="1"/>
  <c r="R1320" i="1"/>
  <c r="Q1320" i="1"/>
  <c r="T1319" i="1"/>
  <c r="S1319" i="1"/>
  <c r="U1319" i="1" s="1"/>
  <c r="R1319" i="1"/>
  <c r="Q1319" i="1"/>
  <c r="T1318" i="1"/>
  <c r="S1318" i="1"/>
  <c r="U1318" i="1" s="1"/>
  <c r="R1318" i="1"/>
  <c r="Q1318" i="1"/>
  <c r="T1317" i="1"/>
  <c r="S1317" i="1"/>
  <c r="U1317" i="1" s="1"/>
  <c r="R1317" i="1"/>
  <c r="Q1317" i="1"/>
  <c r="T1316" i="1"/>
  <c r="S1316" i="1"/>
  <c r="U1316" i="1" s="1"/>
  <c r="R1316" i="1"/>
  <c r="Q1316" i="1"/>
  <c r="T1315" i="1"/>
  <c r="S1315" i="1"/>
  <c r="U1315" i="1" s="1"/>
  <c r="R1315" i="1"/>
  <c r="Q1315" i="1"/>
  <c r="T1314" i="1"/>
  <c r="S1314" i="1"/>
  <c r="U1314" i="1" s="1"/>
  <c r="R1314" i="1"/>
  <c r="Q1314" i="1"/>
  <c r="T1313" i="1"/>
  <c r="S1313" i="1"/>
  <c r="U1313" i="1" s="1"/>
  <c r="R1313" i="1"/>
  <c r="Q1313" i="1"/>
  <c r="T1312" i="1"/>
  <c r="S1312" i="1"/>
  <c r="U1312" i="1" s="1"/>
  <c r="R1312" i="1"/>
  <c r="Q1312" i="1"/>
  <c r="T1311" i="1"/>
  <c r="S1311" i="1"/>
  <c r="U1311" i="1" s="1"/>
  <c r="R1311" i="1"/>
  <c r="Q1311" i="1"/>
  <c r="T1310" i="1"/>
  <c r="S1310" i="1"/>
  <c r="U1310" i="1" s="1"/>
  <c r="R1310" i="1"/>
  <c r="Q1310" i="1"/>
  <c r="T1309" i="1"/>
  <c r="S1309" i="1"/>
  <c r="U1309" i="1" s="1"/>
  <c r="R1309" i="1"/>
  <c r="Q1309" i="1"/>
  <c r="T1308" i="1"/>
  <c r="S1308" i="1"/>
  <c r="U1308" i="1" s="1"/>
  <c r="R1308" i="1"/>
  <c r="Q1308" i="1"/>
  <c r="T1307" i="1"/>
  <c r="S1307" i="1"/>
  <c r="U1307" i="1" s="1"/>
  <c r="R1307" i="1"/>
  <c r="Q1307" i="1"/>
  <c r="T1306" i="1"/>
  <c r="S1306" i="1"/>
  <c r="U1306" i="1" s="1"/>
  <c r="R1306" i="1"/>
  <c r="Q1306" i="1"/>
  <c r="T1305" i="1"/>
  <c r="S1305" i="1"/>
  <c r="U1305" i="1" s="1"/>
  <c r="R1305" i="1"/>
  <c r="Q1305" i="1"/>
  <c r="U1304" i="1"/>
  <c r="T1304" i="1"/>
  <c r="S1304" i="1"/>
  <c r="R1304" i="1"/>
  <c r="Q1304" i="1"/>
  <c r="T1303" i="1"/>
  <c r="S1303" i="1"/>
  <c r="U1303" i="1" s="1"/>
  <c r="R1303" i="1"/>
  <c r="Q1303" i="1"/>
  <c r="T1302" i="1"/>
  <c r="S1302" i="1"/>
  <c r="U1302" i="1" s="1"/>
  <c r="R1302" i="1"/>
  <c r="Q1302" i="1"/>
  <c r="T1301" i="1"/>
  <c r="S1301" i="1"/>
  <c r="U1301" i="1" s="1"/>
  <c r="R1301" i="1"/>
  <c r="Q1301" i="1"/>
  <c r="T1300" i="1"/>
  <c r="S1300" i="1"/>
  <c r="U1300" i="1" s="1"/>
  <c r="R1300" i="1"/>
  <c r="Q1300" i="1"/>
  <c r="T1299" i="1"/>
  <c r="S1299" i="1"/>
  <c r="U1299" i="1" s="1"/>
  <c r="R1299" i="1"/>
  <c r="Q1299" i="1"/>
  <c r="T1298" i="1"/>
  <c r="S1298" i="1"/>
  <c r="U1298" i="1" s="1"/>
  <c r="R1298" i="1"/>
  <c r="Q1298" i="1"/>
  <c r="T1297" i="1"/>
  <c r="S1297" i="1"/>
  <c r="U1297" i="1" s="1"/>
  <c r="R1297" i="1"/>
  <c r="Q1297" i="1"/>
  <c r="T1296" i="1"/>
  <c r="S1296" i="1"/>
  <c r="U1296" i="1" s="1"/>
  <c r="R1296" i="1"/>
  <c r="Q1296" i="1"/>
  <c r="T1295" i="1"/>
  <c r="S1295" i="1"/>
  <c r="U1295" i="1" s="1"/>
  <c r="R1295" i="1"/>
  <c r="Q1295" i="1"/>
  <c r="T1294" i="1"/>
  <c r="S1294" i="1"/>
  <c r="U1294" i="1" s="1"/>
  <c r="R1294" i="1"/>
  <c r="Q1294" i="1"/>
  <c r="T1293" i="1"/>
  <c r="S1293" i="1"/>
  <c r="U1293" i="1" s="1"/>
  <c r="R1293" i="1"/>
  <c r="Q1293" i="1"/>
  <c r="T1292" i="1"/>
  <c r="S1292" i="1"/>
  <c r="U1292" i="1" s="1"/>
  <c r="R1292" i="1"/>
  <c r="Q1292" i="1"/>
  <c r="T1291" i="1"/>
  <c r="S1291" i="1"/>
  <c r="U1291" i="1" s="1"/>
  <c r="R1291" i="1"/>
  <c r="Q1291" i="1"/>
  <c r="T1290" i="1"/>
  <c r="S1290" i="1"/>
  <c r="U1290" i="1" s="1"/>
  <c r="R1290" i="1"/>
  <c r="Q1290" i="1"/>
  <c r="T1289" i="1"/>
  <c r="S1289" i="1"/>
  <c r="U1289" i="1" s="1"/>
  <c r="R1289" i="1"/>
  <c r="Q1289" i="1"/>
  <c r="T1288" i="1"/>
  <c r="S1288" i="1"/>
  <c r="U1288" i="1" s="1"/>
  <c r="R1288" i="1"/>
  <c r="Q1288" i="1"/>
  <c r="U1287" i="1"/>
  <c r="T1287" i="1"/>
  <c r="S1287" i="1"/>
  <c r="R1287" i="1"/>
  <c r="Q1287" i="1"/>
  <c r="U1286" i="1"/>
  <c r="T1286" i="1"/>
  <c r="S1286" i="1"/>
  <c r="R1286" i="1"/>
  <c r="Q1286" i="1"/>
  <c r="T1285" i="1"/>
  <c r="S1285" i="1"/>
  <c r="U1285" i="1" s="1"/>
  <c r="R1285" i="1"/>
  <c r="Q1285" i="1"/>
  <c r="T1284" i="1"/>
  <c r="S1284" i="1"/>
  <c r="U1284" i="1" s="1"/>
  <c r="R1284" i="1"/>
  <c r="Q1284" i="1"/>
  <c r="T1283" i="1"/>
  <c r="S1283" i="1"/>
  <c r="U1283" i="1" s="1"/>
  <c r="R1283" i="1"/>
  <c r="Q1283" i="1"/>
  <c r="U1282" i="1"/>
  <c r="T1282" i="1"/>
  <c r="S1282" i="1"/>
  <c r="R1282" i="1"/>
  <c r="Q1282" i="1"/>
  <c r="T1281" i="1"/>
  <c r="S1281" i="1"/>
  <c r="U1281" i="1" s="1"/>
  <c r="R1281" i="1"/>
  <c r="Q1281" i="1"/>
  <c r="T1280" i="1"/>
  <c r="S1280" i="1"/>
  <c r="U1280" i="1" s="1"/>
  <c r="R1280" i="1"/>
  <c r="Q1280" i="1"/>
  <c r="T1279" i="1"/>
  <c r="S1279" i="1"/>
  <c r="U1279" i="1" s="1"/>
  <c r="R1279" i="1"/>
  <c r="Q1279" i="1"/>
  <c r="T1278" i="1"/>
  <c r="S1278" i="1"/>
  <c r="U1278" i="1" s="1"/>
  <c r="R1278" i="1"/>
  <c r="Q1278" i="1"/>
  <c r="T1277" i="1"/>
  <c r="S1277" i="1"/>
  <c r="U1277" i="1" s="1"/>
  <c r="R1277" i="1"/>
  <c r="Q1277" i="1"/>
  <c r="T1276" i="1"/>
  <c r="S1276" i="1"/>
  <c r="U1276" i="1" s="1"/>
  <c r="R1276" i="1"/>
  <c r="Q1276" i="1"/>
  <c r="T1275" i="1"/>
  <c r="S1275" i="1"/>
  <c r="U1275" i="1" s="1"/>
  <c r="R1275" i="1"/>
  <c r="Q1275" i="1"/>
  <c r="T1274" i="1"/>
  <c r="S1274" i="1"/>
  <c r="U1274" i="1" s="1"/>
  <c r="R1274" i="1"/>
  <c r="Q1274" i="1"/>
  <c r="T1273" i="1"/>
  <c r="S1273" i="1"/>
  <c r="U1273" i="1" s="1"/>
  <c r="R1273" i="1"/>
  <c r="Q1273" i="1"/>
  <c r="U1272" i="1"/>
  <c r="T1272" i="1"/>
  <c r="S1272" i="1"/>
  <c r="R1272" i="1"/>
  <c r="Q1272" i="1"/>
  <c r="U1271" i="1"/>
  <c r="T1271" i="1"/>
  <c r="S1271" i="1"/>
  <c r="R1271" i="1"/>
  <c r="Q1271" i="1"/>
  <c r="T1270" i="1"/>
  <c r="S1270" i="1"/>
  <c r="U1270" i="1" s="1"/>
  <c r="R1270" i="1"/>
  <c r="Q1270" i="1"/>
  <c r="T1269" i="1"/>
  <c r="S1269" i="1"/>
  <c r="U1269" i="1" s="1"/>
  <c r="R1269" i="1"/>
  <c r="Q1269" i="1"/>
  <c r="T1268" i="1"/>
  <c r="S1268" i="1"/>
  <c r="U1268" i="1" s="1"/>
  <c r="R1268" i="1"/>
  <c r="Q1268" i="1"/>
  <c r="T1267" i="1"/>
  <c r="S1267" i="1"/>
  <c r="U1267" i="1" s="1"/>
  <c r="R1267" i="1"/>
  <c r="Q1267" i="1"/>
  <c r="T1266" i="1"/>
  <c r="S1266" i="1"/>
  <c r="U1266" i="1" s="1"/>
  <c r="R1266" i="1"/>
  <c r="Q1266" i="1"/>
  <c r="T1265" i="1"/>
  <c r="S1265" i="1"/>
  <c r="U1265" i="1" s="1"/>
  <c r="R1265" i="1"/>
  <c r="Q1265" i="1"/>
  <c r="T1264" i="1"/>
  <c r="S1264" i="1"/>
  <c r="U1264" i="1" s="1"/>
  <c r="R1264" i="1"/>
  <c r="Q1264" i="1"/>
  <c r="T1263" i="1"/>
  <c r="S1263" i="1"/>
  <c r="U1263" i="1" s="1"/>
  <c r="R1263" i="1"/>
  <c r="Q1263" i="1"/>
  <c r="T1262" i="1"/>
  <c r="S1262" i="1"/>
  <c r="U1262" i="1" s="1"/>
  <c r="R1262" i="1"/>
  <c r="Q1262" i="1"/>
  <c r="T1261" i="1"/>
  <c r="S1261" i="1"/>
  <c r="U1261" i="1" s="1"/>
  <c r="R1261" i="1"/>
  <c r="Q1261" i="1"/>
  <c r="T1260" i="1"/>
  <c r="S1260" i="1"/>
  <c r="U1260" i="1" s="1"/>
  <c r="R1260" i="1"/>
  <c r="Q1260" i="1"/>
  <c r="T1259" i="1"/>
  <c r="S1259" i="1"/>
  <c r="U1259" i="1" s="1"/>
  <c r="R1259" i="1"/>
  <c r="Q1259" i="1"/>
  <c r="T1258" i="1"/>
  <c r="S1258" i="1"/>
  <c r="U1258" i="1" s="1"/>
  <c r="R1258" i="1"/>
  <c r="Q1258" i="1"/>
  <c r="T1257" i="1"/>
  <c r="S1257" i="1"/>
  <c r="U1257" i="1" s="1"/>
  <c r="R1257" i="1"/>
  <c r="Q1257" i="1"/>
  <c r="T1256" i="1"/>
  <c r="S1256" i="1"/>
  <c r="U1256" i="1" s="1"/>
  <c r="R1256" i="1"/>
  <c r="Q1256" i="1"/>
  <c r="T1255" i="1"/>
  <c r="S1255" i="1"/>
  <c r="U1255" i="1" s="1"/>
  <c r="R1255" i="1"/>
  <c r="Q1255" i="1"/>
  <c r="T1254" i="1"/>
  <c r="S1254" i="1"/>
  <c r="U1254" i="1" s="1"/>
  <c r="R1254" i="1"/>
  <c r="Q1254" i="1"/>
  <c r="T1253" i="1"/>
  <c r="S1253" i="1"/>
  <c r="U1253" i="1" s="1"/>
  <c r="R1253" i="1"/>
  <c r="Q1253" i="1"/>
  <c r="U1252" i="1"/>
  <c r="T1252" i="1"/>
  <c r="S1252" i="1"/>
  <c r="R1252" i="1"/>
  <c r="Q1252" i="1"/>
  <c r="T1251" i="1"/>
  <c r="S1251" i="1"/>
  <c r="U1251" i="1" s="1"/>
  <c r="R1251" i="1"/>
  <c r="Q1251" i="1"/>
  <c r="T1250" i="1"/>
  <c r="S1250" i="1"/>
  <c r="U1250" i="1" s="1"/>
  <c r="R1250" i="1"/>
  <c r="Q1250" i="1"/>
  <c r="T1249" i="1"/>
  <c r="S1249" i="1"/>
  <c r="U1249" i="1" s="1"/>
  <c r="R1249" i="1"/>
  <c r="Q1249" i="1"/>
  <c r="T1248" i="1"/>
  <c r="S1248" i="1"/>
  <c r="U1248" i="1" s="1"/>
  <c r="R1248" i="1"/>
  <c r="Q1248" i="1"/>
  <c r="T1247" i="1"/>
  <c r="S1247" i="1"/>
  <c r="U1247" i="1" s="1"/>
  <c r="R1247" i="1"/>
  <c r="Q1247" i="1"/>
  <c r="T1246" i="1"/>
  <c r="S1246" i="1"/>
  <c r="U1246" i="1" s="1"/>
  <c r="R1246" i="1"/>
  <c r="Q1246" i="1"/>
  <c r="T1245" i="1"/>
  <c r="S1245" i="1"/>
  <c r="U1245" i="1" s="1"/>
  <c r="R1245" i="1"/>
  <c r="Q1245" i="1"/>
  <c r="T1244" i="1"/>
  <c r="S1244" i="1"/>
  <c r="U1244" i="1" s="1"/>
  <c r="R1244" i="1"/>
  <c r="Q1244" i="1"/>
  <c r="T1243" i="1"/>
  <c r="S1243" i="1"/>
  <c r="U1243" i="1" s="1"/>
  <c r="R1243" i="1"/>
  <c r="Q1243" i="1"/>
  <c r="T1242" i="1"/>
  <c r="S1242" i="1"/>
  <c r="U1242" i="1" s="1"/>
  <c r="R1242" i="1"/>
  <c r="Q1242" i="1"/>
  <c r="T1241" i="1"/>
  <c r="S1241" i="1"/>
  <c r="U1241" i="1" s="1"/>
  <c r="R1241" i="1"/>
  <c r="Q1241" i="1"/>
  <c r="T1240" i="1"/>
  <c r="S1240" i="1"/>
  <c r="U1240" i="1" s="1"/>
  <c r="R1240" i="1"/>
  <c r="Q1240" i="1"/>
  <c r="T1239" i="1"/>
  <c r="S1239" i="1"/>
  <c r="U1239" i="1" s="1"/>
  <c r="R1239" i="1"/>
  <c r="Q1239" i="1"/>
  <c r="T1238" i="1"/>
  <c r="S1238" i="1"/>
  <c r="U1238" i="1" s="1"/>
  <c r="R1238" i="1"/>
  <c r="Q1238" i="1"/>
  <c r="T1237" i="1"/>
  <c r="S1237" i="1"/>
  <c r="U1237" i="1" s="1"/>
  <c r="R1237" i="1"/>
  <c r="Q1237" i="1"/>
  <c r="U1236" i="1"/>
  <c r="T1236" i="1"/>
  <c r="S1236" i="1"/>
  <c r="R1236" i="1"/>
  <c r="Q1236" i="1"/>
  <c r="T1235" i="1"/>
  <c r="S1235" i="1"/>
  <c r="U1235" i="1" s="1"/>
  <c r="R1235" i="1"/>
  <c r="Q1235" i="1"/>
  <c r="T1234" i="1"/>
  <c r="S1234" i="1"/>
  <c r="U1234" i="1" s="1"/>
  <c r="R1234" i="1"/>
  <c r="Q1234" i="1"/>
  <c r="T1233" i="1"/>
  <c r="S1233" i="1"/>
  <c r="U1233" i="1" s="1"/>
  <c r="R1233" i="1"/>
  <c r="Q1233" i="1"/>
  <c r="T1232" i="1"/>
  <c r="S1232" i="1"/>
  <c r="U1232" i="1" s="1"/>
  <c r="R1232" i="1"/>
  <c r="Q1232" i="1"/>
  <c r="T1231" i="1"/>
  <c r="S1231" i="1"/>
  <c r="U1231" i="1" s="1"/>
  <c r="R1231" i="1"/>
  <c r="Q1231" i="1"/>
  <c r="T1230" i="1"/>
  <c r="S1230" i="1"/>
  <c r="U1230" i="1" s="1"/>
  <c r="R1230" i="1"/>
  <c r="Q1230" i="1"/>
  <c r="T1229" i="1"/>
  <c r="S1229" i="1"/>
  <c r="U1229" i="1" s="1"/>
  <c r="R1229" i="1"/>
  <c r="Q1229" i="1"/>
  <c r="T1228" i="1"/>
  <c r="S1228" i="1"/>
  <c r="U1228" i="1" s="1"/>
  <c r="R1228" i="1"/>
  <c r="Q1228" i="1"/>
  <c r="T1227" i="1"/>
  <c r="S1227" i="1"/>
  <c r="U1227" i="1" s="1"/>
  <c r="R1227" i="1"/>
  <c r="Q1227" i="1"/>
  <c r="T1226" i="1"/>
  <c r="S1226" i="1"/>
  <c r="U1226" i="1" s="1"/>
  <c r="R1226" i="1"/>
  <c r="Q1226" i="1"/>
  <c r="T1225" i="1"/>
  <c r="S1225" i="1"/>
  <c r="U1225" i="1" s="1"/>
  <c r="R1225" i="1"/>
  <c r="Q1225" i="1"/>
  <c r="T1224" i="1"/>
  <c r="S1224" i="1"/>
  <c r="U1224" i="1" s="1"/>
  <c r="R1224" i="1"/>
  <c r="Q1224" i="1"/>
  <c r="T1223" i="1"/>
  <c r="S1223" i="1"/>
  <c r="U1223" i="1" s="1"/>
  <c r="R1223" i="1"/>
  <c r="Q1223" i="1"/>
  <c r="T1222" i="1"/>
  <c r="S1222" i="1"/>
  <c r="U1222" i="1" s="1"/>
  <c r="R1222" i="1"/>
  <c r="Q1222" i="1"/>
  <c r="T1221" i="1"/>
  <c r="S1221" i="1"/>
  <c r="U1221" i="1" s="1"/>
  <c r="R1221" i="1"/>
  <c r="Q1221" i="1"/>
  <c r="T1220" i="1"/>
  <c r="S1220" i="1"/>
  <c r="U1220" i="1" s="1"/>
  <c r="R1220" i="1"/>
  <c r="Q1220" i="1"/>
  <c r="T1219" i="1"/>
  <c r="S1219" i="1"/>
  <c r="U1219" i="1" s="1"/>
  <c r="R1219" i="1"/>
  <c r="Q1219" i="1"/>
  <c r="T1218" i="1"/>
  <c r="S1218" i="1"/>
  <c r="U1218" i="1" s="1"/>
  <c r="R1218" i="1"/>
  <c r="Q1218" i="1"/>
  <c r="T1217" i="1"/>
  <c r="S1217" i="1"/>
  <c r="U1217" i="1" s="1"/>
  <c r="R1217" i="1"/>
  <c r="Q1217" i="1"/>
  <c r="T1216" i="1"/>
  <c r="S1216" i="1"/>
  <c r="U1216" i="1" s="1"/>
  <c r="R1216" i="1"/>
  <c r="Q1216" i="1"/>
  <c r="T1215" i="1"/>
  <c r="S1215" i="1"/>
  <c r="U1215" i="1" s="1"/>
  <c r="R1215" i="1"/>
  <c r="Q1215" i="1"/>
  <c r="T1214" i="1"/>
  <c r="S1214" i="1"/>
  <c r="U1214" i="1" s="1"/>
  <c r="R1214" i="1"/>
  <c r="Q1214" i="1"/>
  <c r="T1213" i="1"/>
  <c r="S1213" i="1"/>
  <c r="U1213" i="1" s="1"/>
  <c r="R1213" i="1"/>
  <c r="Q1213" i="1"/>
  <c r="T1212" i="1"/>
  <c r="S1212" i="1"/>
  <c r="U1212" i="1" s="1"/>
  <c r="R1212" i="1"/>
  <c r="Q1212" i="1"/>
  <c r="T1211" i="1"/>
  <c r="S1211" i="1"/>
  <c r="U1211" i="1" s="1"/>
  <c r="R1211" i="1"/>
  <c r="Q1211" i="1"/>
  <c r="T1210" i="1"/>
  <c r="S1210" i="1"/>
  <c r="U1210" i="1" s="1"/>
  <c r="R1210" i="1"/>
  <c r="Q1210" i="1"/>
  <c r="T1209" i="1"/>
  <c r="S1209" i="1"/>
  <c r="U1209" i="1" s="1"/>
  <c r="R1209" i="1"/>
  <c r="Q1209" i="1"/>
  <c r="T1208" i="1"/>
  <c r="S1208" i="1"/>
  <c r="U1208" i="1" s="1"/>
  <c r="R1208" i="1"/>
  <c r="Q1208" i="1"/>
  <c r="T1207" i="1"/>
  <c r="S1207" i="1"/>
  <c r="U1207" i="1" s="1"/>
  <c r="R1207" i="1"/>
  <c r="Q1207" i="1"/>
  <c r="T1206" i="1"/>
  <c r="S1206" i="1"/>
  <c r="U1206" i="1" s="1"/>
  <c r="R1206" i="1"/>
  <c r="Q1206" i="1"/>
  <c r="T1205" i="1"/>
  <c r="S1205" i="1"/>
  <c r="U1205" i="1" s="1"/>
  <c r="R1205" i="1"/>
  <c r="Q1205" i="1"/>
  <c r="T1204" i="1"/>
  <c r="S1204" i="1"/>
  <c r="U1204" i="1" s="1"/>
  <c r="R1204" i="1"/>
  <c r="Q1204" i="1"/>
  <c r="T1203" i="1"/>
  <c r="S1203" i="1"/>
  <c r="U1203" i="1" s="1"/>
  <c r="R1203" i="1"/>
  <c r="Q1203" i="1"/>
  <c r="U1202" i="1"/>
  <c r="T1202" i="1"/>
  <c r="S1202" i="1"/>
  <c r="R1202" i="1"/>
  <c r="Q1202" i="1"/>
  <c r="T1201" i="1"/>
  <c r="S1201" i="1"/>
  <c r="U1201" i="1" s="1"/>
  <c r="R1201" i="1"/>
  <c r="Q1201" i="1"/>
  <c r="T1200" i="1"/>
  <c r="S1200" i="1"/>
  <c r="U1200" i="1" s="1"/>
  <c r="R1200" i="1"/>
  <c r="Q1200" i="1"/>
  <c r="T1199" i="1"/>
  <c r="S1199" i="1"/>
  <c r="U1199" i="1" s="1"/>
  <c r="R1199" i="1"/>
  <c r="Q1199" i="1"/>
  <c r="T1198" i="1"/>
  <c r="S1198" i="1"/>
  <c r="U1198" i="1" s="1"/>
  <c r="R1198" i="1"/>
  <c r="Q1198" i="1"/>
  <c r="T1197" i="1"/>
  <c r="S1197" i="1"/>
  <c r="U1197" i="1" s="1"/>
  <c r="R1197" i="1"/>
  <c r="Q1197" i="1"/>
  <c r="T1196" i="1"/>
  <c r="S1196" i="1"/>
  <c r="U1196" i="1" s="1"/>
  <c r="R1196" i="1"/>
  <c r="Q1196" i="1"/>
  <c r="T1195" i="1"/>
  <c r="S1195" i="1"/>
  <c r="U1195" i="1" s="1"/>
  <c r="R1195" i="1"/>
  <c r="Q1195" i="1"/>
  <c r="T1194" i="1"/>
  <c r="S1194" i="1"/>
  <c r="U1194" i="1" s="1"/>
  <c r="R1194" i="1"/>
  <c r="Q1194" i="1"/>
  <c r="T1193" i="1"/>
  <c r="S1193" i="1"/>
  <c r="U1193" i="1" s="1"/>
  <c r="R1193" i="1"/>
  <c r="Q1193" i="1"/>
  <c r="U1192" i="1"/>
  <c r="T1192" i="1"/>
  <c r="S1192" i="1"/>
  <c r="R1192" i="1"/>
  <c r="Q1192" i="1"/>
  <c r="T1191" i="1"/>
  <c r="S1191" i="1"/>
  <c r="U1191" i="1" s="1"/>
  <c r="R1191" i="1"/>
  <c r="Q1191" i="1"/>
  <c r="T1190" i="1"/>
  <c r="S1190" i="1"/>
  <c r="U1190" i="1" s="1"/>
  <c r="R1190" i="1"/>
  <c r="Q1190" i="1"/>
  <c r="T1189" i="1"/>
  <c r="S1189" i="1"/>
  <c r="U1189" i="1" s="1"/>
  <c r="R1189" i="1"/>
  <c r="Q1189" i="1"/>
  <c r="T1188" i="1"/>
  <c r="S1188" i="1"/>
  <c r="U1188" i="1" s="1"/>
  <c r="R1188" i="1"/>
  <c r="Q1188" i="1"/>
  <c r="T1187" i="1"/>
  <c r="S1187" i="1"/>
  <c r="U1187" i="1" s="1"/>
  <c r="R1187" i="1"/>
  <c r="Q1187" i="1"/>
  <c r="T1186" i="1"/>
  <c r="S1186" i="1"/>
  <c r="U1186" i="1" s="1"/>
  <c r="R1186" i="1"/>
  <c r="Q1186" i="1"/>
  <c r="T1185" i="1"/>
  <c r="S1185" i="1"/>
  <c r="U1185" i="1" s="1"/>
  <c r="R1185" i="1"/>
  <c r="Q1185" i="1"/>
  <c r="T1184" i="1"/>
  <c r="S1184" i="1"/>
  <c r="U1184" i="1" s="1"/>
  <c r="R1184" i="1"/>
  <c r="Q1184" i="1"/>
  <c r="T1183" i="1"/>
  <c r="S1183" i="1"/>
  <c r="U1183" i="1" s="1"/>
  <c r="R1183" i="1"/>
  <c r="Q1183" i="1"/>
  <c r="T1182" i="1"/>
  <c r="S1182" i="1"/>
  <c r="U1182" i="1" s="1"/>
  <c r="R1182" i="1"/>
  <c r="Q1182" i="1"/>
  <c r="T1181" i="1"/>
  <c r="S1181" i="1"/>
  <c r="U1181" i="1" s="1"/>
  <c r="R1181" i="1"/>
  <c r="Q1181" i="1"/>
  <c r="T1180" i="1"/>
  <c r="S1180" i="1"/>
  <c r="U1180" i="1" s="1"/>
  <c r="R1180" i="1"/>
  <c r="Q1180" i="1"/>
  <c r="T1179" i="1"/>
  <c r="S1179" i="1"/>
  <c r="U1179" i="1" s="1"/>
  <c r="R1179" i="1"/>
  <c r="Q1179" i="1"/>
  <c r="T1178" i="1"/>
  <c r="S1178" i="1"/>
  <c r="U1178" i="1" s="1"/>
  <c r="R1178" i="1"/>
  <c r="Q1178" i="1"/>
  <c r="T1177" i="1"/>
  <c r="S1177" i="1"/>
  <c r="U1177" i="1" s="1"/>
  <c r="R1177" i="1"/>
  <c r="Q1177" i="1"/>
  <c r="T1176" i="1"/>
  <c r="S1176" i="1"/>
  <c r="U1176" i="1" s="1"/>
  <c r="R1176" i="1"/>
  <c r="Q1176" i="1"/>
  <c r="U1175" i="1"/>
  <c r="T1175" i="1"/>
  <c r="S1175" i="1"/>
  <c r="R1175" i="1"/>
  <c r="Q1175" i="1"/>
  <c r="T1174" i="1"/>
  <c r="S1174" i="1"/>
  <c r="U1174" i="1" s="1"/>
  <c r="R1174" i="1"/>
  <c r="Q1174" i="1"/>
  <c r="T1173" i="1"/>
  <c r="S1173" i="1"/>
  <c r="U1173" i="1" s="1"/>
  <c r="R1173" i="1"/>
  <c r="Q1173" i="1"/>
  <c r="T1172" i="1"/>
  <c r="S1172" i="1"/>
  <c r="U1172" i="1" s="1"/>
  <c r="R1172" i="1"/>
  <c r="Q1172" i="1"/>
  <c r="T1171" i="1"/>
  <c r="S1171" i="1"/>
  <c r="U1171" i="1" s="1"/>
  <c r="R1171" i="1"/>
  <c r="Q1171" i="1"/>
  <c r="T1170" i="1"/>
  <c r="S1170" i="1"/>
  <c r="U1170" i="1" s="1"/>
  <c r="R1170" i="1"/>
  <c r="Q1170" i="1"/>
  <c r="T1169" i="1"/>
  <c r="S1169" i="1"/>
  <c r="U1169" i="1" s="1"/>
  <c r="R1169" i="1"/>
  <c r="Q1169" i="1"/>
  <c r="T1168" i="1"/>
  <c r="S1168" i="1"/>
  <c r="U1168" i="1" s="1"/>
  <c r="R1168" i="1"/>
  <c r="Q1168" i="1"/>
  <c r="U1167" i="1"/>
  <c r="T1167" i="1"/>
  <c r="S1167" i="1"/>
  <c r="R1167" i="1"/>
  <c r="Q1167" i="1"/>
  <c r="T1166" i="1"/>
  <c r="S1166" i="1"/>
  <c r="U1166" i="1" s="1"/>
  <c r="R1166" i="1"/>
  <c r="Q1166" i="1"/>
  <c r="T1165" i="1"/>
  <c r="S1165" i="1"/>
  <c r="U1165" i="1" s="1"/>
  <c r="R1165" i="1"/>
  <c r="Q1165" i="1"/>
  <c r="T1164" i="1"/>
  <c r="S1164" i="1"/>
  <c r="U1164" i="1" s="1"/>
  <c r="R1164" i="1"/>
  <c r="Q1164" i="1"/>
  <c r="T1163" i="1"/>
  <c r="S1163" i="1"/>
  <c r="U1163" i="1" s="1"/>
  <c r="R1163" i="1"/>
  <c r="Q1163" i="1"/>
  <c r="T1162" i="1"/>
  <c r="S1162" i="1"/>
  <c r="U1162" i="1" s="1"/>
  <c r="R1162" i="1"/>
  <c r="Q1162" i="1"/>
  <c r="T1161" i="1"/>
  <c r="S1161" i="1"/>
  <c r="U1161" i="1" s="1"/>
  <c r="R1161" i="1"/>
  <c r="Q1161" i="1"/>
  <c r="U1160" i="1"/>
  <c r="T1160" i="1"/>
  <c r="S1160" i="1"/>
  <c r="R1160" i="1"/>
  <c r="Q1160" i="1"/>
  <c r="T1159" i="1"/>
  <c r="S1159" i="1"/>
  <c r="U1159" i="1" s="1"/>
  <c r="R1159" i="1"/>
  <c r="Q1159" i="1"/>
  <c r="T1158" i="1"/>
  <c r="S1158" i="1"/>
  <c r="U1158" i="1" s="1"/>
  <c r="R1158" i="1"/>
  <c r="Q1158" i="1"/>
  <c r="T1157" i="1"/>
  <c r="S1157" i="1"/>
  <c r="U1157" i="1" s="1"/>
  <c r="R1157" i="1"/>
  <c r="Q1157" i="1"/>
  <c r="U1156" i="1"/>
  <c r="T1156" i="1"/>
  <c r="S1156" i="1"/>
  <c r="R1156" i="1"/>
  <c r="Q1156" i="1"/>
  <c r="T1155" i="1"/>
  <c r="S1155" i="1"/>
  <c r="U1155" i="1" s="1"/>
  <c r="R1155" i="1"/>
  <c r="Q1155" i="1"/>
  <c r="U1154" i="1"/>
  <c r="T1154" i="1"/>
  <c r="S1154" i="1"/>
  <c r="R1154" i="1"/>
  <c r="Q1154" i="1"/>
  <c r="T1153" i="1"/>
  <c r="S1153" i="1"/>
  <c r="U1153" i="1" s="1"/>
  <c r="R1153" i="1"/>
  <c r="Q1153" i="1"/>
  <c r="T1152" i="1"/>
  <c r="S1152" i="1"/>
  <c r="U1152" i="1" s="1"/>
  <c r="R1152" i="1"/>
  <c r="Q1152" i="1"/>
  <c r="T1151" i="1"/>
  <c r="S1151" i="1"/>
  <c r="U1151" i="1" s="1"/>
  <c r="R1151" i="1"/>
  <c r="Q1151" i="1"/>
  <c r="T1150" i="1"/>
  <c r="S1150" i="1"/>
  <c r="U1150" i="1" s="1"/>
  <c r="R1150" i="1"/>
  <c r="Q1150" i="1"/>
  <c r="T1149" i="1"/>
  <c r="S1149" i="1"/>
  <c r="U1149" i="1" s="1"/>
  <c r="R1149" i="1"/>
  <c r="Q1149" i="1"/>
  <c r="T1148" i="1"/>
  <c r="S1148" i="1"/>
  <c r="U1148" i="1" s="1"/>
  <c r="R1148" i="1"/>
  <c r="Q1148" i="1"/>
  <c r="T1147" i="1"/>
  <c r="S1147" i="1"/>
  <c r="U1147" i="1" s="1"/>
  <c r="R1147" i="1"/>
  <c r="Q1147" i="1"/>
  <c r="T1146" i="1"/>
  <c r="S1146" i="1"/>
  <c r="U1146" i="1" s="1"/>
  <c r="R1146" i="1"/>
  <c r="Q1146" i="1"/>
  <c r="T1145" i="1"/>
  <c r="S1145" i="1"/>
  <c r="U1145" i="1" s="1"/>
  <c r="R1145" i="1"/>
  <c r="Q1145" i="1"/>
  <c r="T1144" i="1"/>
  <c r="S1144" i="1"/>
  <c r="U1144" i="1" s="1"/>
  <c r="R1144" i="1"/>
  <c r="Q1144" i="1"/>
  <c r="T1143" i="1"/>
  <c r="S1143" i="1"/>
  <c r="U1143" i="1" s="1"/>
  <c r="R1143" i="1"/>
  <c r="Q1143" i="1"/>
  <c r="T1142" i="1"/>
  <c r="S1142" i="1"/>
  <c r="U1142" i="1" s="1"/>
  <c r="R1142" i="1"/>
  <c r="Q1142" i="1"/>
  <c r="T1141" i="1"/>
  <c r="S1141" i="1"/>
  <c r="U1141" i="1" s="1"/>
  <c r="R1141" i="1"/>
  <c r="Q1141" i="1"/>
  <c r="T1140" i="1"/>
  <c r="S1140" i="1"/>
  <c r="U1140" i="1" s="1"/>
  <c r="R1140" i="1"/>
  <c r="Q1140" i="1"/>
  <c r="T1139" i="1"/>
  <c r="S1139" i="1"/>
  <c r="U1139" i="1" s="1"/>
  <c r="R1139" i="1"/>
  <c r="Q1139" i="1"/>
  <c r="T1138" i="1"/>
  <c r="S1138" i="1"/>
  <c r="U1138" i="1" s="1"/>
  <c r="R1138" i="1"/>
  <c r="Q1138" i="1"/>
  <c r="T1137" i="1"/>
  <c r="S1137" i="1"/>
  <c r="U1137" i="1" s="1"/>
  <c r="R1137" i="1"/>
  <c r="Q1137" i="1"/>
  <c r="T1136" i="1"/>
  <c r="S1136" i="1"/>
  <c r="U1136" i="1" s="1"/>
  <c r="R1136" i="1"/>
  <c r="Q1136" i="1"/>
  <c r="T1135" i="1"/>
  <c r="S1135" i="1"/>
  <c r="U1135" i="1" s="1"/>
  <c r="R1135" i="1"/>
  <c r="Q1135" i="1"/>
  <c r="T1134" i="1"/>
  <c r="S1134" i="1"/>
  <c r="U1134" i="1" s="1"/>
  <c r="R1134" i="1"/>
  <c r="Q1134" i="1"/>
  <c r="T1133" i="1"/>
  <c r="S1133" i="1"/>
  <c r="U1133" i="1" s="1"/>
  <c r="R1133" i="1"/>
  <c r="Q1133" i="1"/>
  <c r="T1132" i="1"/>
  <c r="S1132" i="1"/>
  <c r="U1132" i="1" s="1"/>
  <c r="R1132" i="1"/>
  <c r="Q1132" i="1"/>
  <c r="T1131" i="1"/>
  <c r="S1131" i="1"/>
  <c r="U1131" i="1" s="1"/>
  <c r="R1131" i="1"/>
  <c r="Q1131" i="1"/>
  <c r="T1130" i="1"/>
  <c r="S1130" i="1"/>
  <c r="U1130" i="1" s="1"/>
  <c r="R1130" i="1"/>
  <c r="Q1130" i="1"/>
  <c r="T1129" i="1"/>
  <c r="S1129" i="1"/>
  <c r="U1129" i="1" s="1"/>
  <c r="R1129" i="1"/>
  <c r="Q1129" i="1"/>
  <c r="T1128" i="1"/>
  <c r="S1128" i="1"/>
  <c r="U1128" i="1" s="1"/>
  <c r="R1128" i="1"/>
  <c r="Q1128" i="1"/>
  <c r="T1127" i="1"/>
  <c r="S1127" i="1"/>
  <c r="U1127" i="1" s="1"/>
  <c r="R1127" i="1"/>
  <c r="Q1127" i="1"/>
  <c r="U1126" i="1"/>
  <c r="T1126" i="1"/>
  <c r="S1126" i="1"/>
  <c r="R1126" i="1"/>
  <c r="Q1126" i="1"/>
  <c r="T1125" i="1"/>
  <c r="S1125" i="1"/>
  <c r="U1125" i="1" s="1"/>
  <c r="R1125" i="1"/>
  <c r="Q1125" i="1"/>
  <c r="T1124" i="1"/>
  <c r="S1124" i="1"/>
  <c r="U1124" i="1" s="1"/>
  <c r="R1124" i="1"/>
  <c r="Q1124" i="1"/>
  <c r="T1123" i="1"/>
  <c r="S1123" i="1"/>
  <c r="U1123" i="1" s="1"/>
  <c r="R1123" i="1"/>
  <c r="Q1123" i="1"/>
  <c r="T1122" i="1"/>
  <c r="S1122" i="1"/>
  <c r="U1122" i="1" s="1"/>
  <c r="R1122" i="1"/>
  <c r="Q1122" i="1"/>
  <c r="T1121" i="1"/>
  <c r="S1121" i="1"/>
  <c r="U1121" i="1" s="1"/>
  <c r="R1121" i="1"/>
  <c r="Q1121" i="1"/>
  <c r="T1120" i="1"/>
  <c r="S1120" i="1"/>
  <c r="U1120" i="1" s="1"/>
  <c r="R1120" i="1"/>
  <c r="Q1120" i="1"/>
  <c r="T1119" i="1"/>
  <c r="S1119" i="1"/>
  <c r="U1119" i="1" s="1"/>
  <c r="R1119" i="1"/>
  <c r="Q1119" i="1"/>
  <c r="T1118" i="1"/>
  <c r="S1118" i="1"/>
  <c r="U1118" i="1" s="1"/>
  <c r="R1118" i="1"/>
  <c r="Q1118" i="1"/>
  <c r="T1117" i="1"/>
  <c r="S1117" i="1"/>
  <c r="U1117" i="1" s="1"/>
  <c r="R1117" i="1"/>
  <c r="Q1117" i="1"/>
  <c r="T1116" i="1"/>
  <c r="S1116" i="1"/>
  <c r="U1116" i="1" s="1"/>
  <c r="R1116" i="1"/>
  <c r="Q1116" i="1"/>
  <c r="T1115" i="1"/>
  <c r="S1115" i="1"/>
  <c r="U1115" i="1" s="1"/>
  <c r="R1115" i="1"/>
  <c r="Q1115" i="1"/>
  <c r="T1114" i="1"/>
  <c r="S1114" i="1"/>
  <c r="U1114" i="1" s="1"/>
  <c r="R1114" i="1"/>
  <c r="Q1114" i="1"/>
  <c r="T1113" i="1"/>
  <c r="S1113" i="1"/>
  <c r="U1113" i="1" s="1"/>
  <c r="R1113" i="1"/>
  <c r="Q1113" i="1"/>
  <c r="T1112" i="1"/>
  <c r="S1112" i="1"/>
  <c r="U1112" i="1" s="1"/>
  <c r="R1112" i="1"/>
  <c r="Q1112" i="1"/>
  <c r="T1111" i="1"/>
  <c r="S1111" i="1"/>
  <c r="U1111" i="1" s="1"/>
  <c r="R1111" i="1"/>
  <c r="Q1111" i="1"/>
  <c r="T1110" i="1"/>
  <c r="S1110" i="1"/>
  <c r="U1110" i="1" s="1"/>
  <c r="R1110" i="1"/>
  <c r="Q1110" i="1"/>
  <c r="T1109" i="1"/>
  <c r="S1109" i="1"/>
  <c r="U1109" i="1" s="1"/>
  <c r="R1109" i="1"/>
  <c r="Q1109" i="1"/>
  <c r="U1108" i="1"/>
  <c r="T1108" i="1"/>
  <c r="S1108" i="1"/>
  <c r="R1108" i="1"/>
  <c r="Q1108" i="1"/>
  <c r="T1107" i="1"/>
  <c r="S1107" i="1"/>
  <c r="U1107" i="1" s="1"/>
  <c r="R1107" i="1"/>
  <c r="Q1107" i="1"/>
  <c r="T1106" i="1"/>
  <c r="S1106" i="1"/>
  <c r="U1106" i="1" s="1"/>
  <c r="R1106" i="1"/>
  <c r="Q1106" i="1"/>
  <c r="T1105" i="1"/>
  <c r="S1105" i="1"/>
  <c r="U1105" i="1" s="1"/>
  <c r="R1105" i="1"/>
  <c r="Q1105" i="1"/>
  <c r="T1104" i="1"/>
  <c r="S1104" i="1"/>
  <c r="U1104" i="1" s="1"/>
  <c r="R1104" i="1"/>
  <c r="Q1104" i="1"/>
  <c r="U1103" i="1"/>
  <c r="T1103" i="1"/>
  <c r="S1103" i="1"/>
  <c r="R1103" i="1"/>
  <c r="Q1103" i="1"/>
  <c r="T1102" i="1"/>
  <c r="S1102" i="1"/>
  <c r="U1102" i="1" s="1"/>
  <c r="R1102" i="1"/>
  <c r="Q1102" i="1"/>
  <c r="T1101" i="1"/>
  <c r="S1101" i="1"/>
  <c r="U1101" i="1" s="1"/>
  <c r="R1101" i="1"/>
  <c r="Q1101" i="1"/>
  <c r="T1100" i="1"/>
  <c r="S1100" i="1"/>
  <c r="U1100" i="1" s="1"/>
  <c r="R1100" i="1"/>
  <c r="Q1100" i="1"/>
  <c r="T1099" i="1"/>
  <c r="S1099" i="1"/>
  <c r="U1099" i="1" s="1"/>
  <c r="R1099" i="1"/>
  <c r="Q1099" i="1"/>
  <c r="T1098" i="1"/>
  <c r="S1098" i="1"/>
  <c r="U1098" i="1" s="1"/>
  <c r="R1098" i="1"/>
  <c r="Q1098" i="1"/>
  <c r="T1097" i="1"/>
  <c r="S1097" i="1"/>
  <c r="U1097" i="1" s="1"/>
  <c r="R1097" i="1"/>
  <c r="Q1097" i="1"/>
  <c r="T1096" i="1"/>
  <c r="S1096" i="1"/>
  <c r="U1096" i="1" s="1"/>
  <c r="R1096" i="1"/>
  <c r="Q1096" i="1"/>
  <c r="T1095" i="1"/>
  <c r="S1095" i="1"/>
  <c r="U1095" i="1" s="1"/>
  <c r="R1095" i="1"/>
  <c r="Q1095" i="1"/>
  <c r="T1094" i="1"/>
  <c r="S1094" i="1"/>
  <c r="U1094" i="1" s="1"/>
  <c r="R1094" i="1"/>
  <c r="Q1094" i="1"/>
  <c r="T1093" i="1"/>
  <c r="S1093" i="1"/>
  <c r="U1093" i="1" s="1"/>
  <c r="R1093" i="1"/>
  <c r="Q1093" i="1"/>
  <c r="T1092" i="1"/>
  <c r="S1092" i="1"/>
  <c r="U1092" i="1" s="1"/>
  <c r="R1092" i="1"/>
  <c r="Q1092" i="1"/>
  <c r="T1091" i="1"/>
  <c r="S1091" i="1"/>
  <c r="U1091" i="1" s="1"/>
  <c r="R1091" i="1"/>
  <c r="Q1091" i="1"/>
  <c r="T1090" i="1"/>
  <c r="S1090" i="1"/>
  <c r="U1090" i="1" s="1"/>
  <c r="R1090" i="1"/>
  <c r="Q1090" i="1"/>
  <c r="T1089" i="1"/>
  <c r="S1089" i="1"/>
  <c r="U1089" i="1" s="1"/>
  <c r="R1089" i="1"/>
  <c r="Q1089" i="1"/>
  <c r="T1088" i="1"/>
  <c r="S1088" i="1"/>
  <c r="U1088" i="1" s="1"/>
  <c r="R1088" i="1"/>
  <c r="Q1088" i="1"/>
  <c r="T1087" i="1"/>
  <c r="S1087" i="1"/>
  <c r="U1087" i="1" s="1"/>
  <c r="R1087" i="1"/>
  <c r="Q1087" i="1"/>
  <c r="T1086" i="1"/>
  <c r="S1086" i="1"/>
  <c r="U1086" i="1" s="1"/>
  <c r="R1086" i="1"/>
  <c r="Q1086" i="1"/>
  <c r="T1085" i="1"/>
  <c r="S1085" i="1"/>
  <c r="U1085" i="1" s="1"/>
  <c r="R1085" i="1"/>
  <c r="Q1085" i="1"/>
  <c r="T1084" i="1"/>
  <c r="S1084" i="1"/>
  <c r="U1084" i="1" s="1"/>
  <c r="R1084" i="1"/>
  <c r="Q1084" i="1"/>
  <c r="T1083" i="1"/>
  <c r="S1083" i="1"/>
  <c r="U1083" i="1" s="1"/>
  <c r="R1083" i="1"/>
  <c r="Q1083" i="1"/>
  <c r="T1082" i="1"/>
  <c r="S1082" i="1"/>
  <c r="U1082" i="1" s="1"/>
  <c r="R1082" i="1"/>
  <c r="Q1082" i="1"/>
  <c r="T1081" i="1"/>
  <c r="S1081" i="1"/>
  <c r="U1081" i="1" s="1"/>
  <c r="R1081" i="1"/>
  <c r="Q1081" i="1"/>
  <c r="T1080" i="1"/>
  <c r="S1080" i="1"/>
  <c r="U1080" i="1" s="1"/>
  <c r="R1080" i="1"/>
  <c r="Q1080" i="1"/>
  <c r="T1079" i="1"/>
  <c r="S1079" i="1"/>
  <c r="U1079" i="1" s="1"/>
  <c r="R1079" i="1"/>
  <c r="Q1079" i="1"/>
  <c r="T1078" i="1"/>
  <c r="S1078" i="1"/>
  <c r="U1078" i="1" s="1"/>
  <c r="R1078" i="1"/>
  <c r="Q1078" i="1"/>
  <c r="T1077" i="1"/>
  <c r="S1077" i="1"/>
  <c r="U1077" i="1" s="1"/>
  <c r="R1077" i="1"/>
  <c r="Q1077" i="1"/>
  <c r="T1076" i="1"/>
  <c r="S1076" i="1"/>
  <c r="U1076" i="1" s="1"/>
  <c r="R1076" i="1"/>
  <c r="Q1076" i="1"/>
  <c r="T1075" i="1"/>
  <c r="S1075" i="1"/>
  <c r="U1075" i="1" s="1"/>
  <c r="R1075" i="1"/>
  <c r="Q1075" i="1"/>
  <c r="U1074" i="1"/>
  <c r="T1074" i="1"/>
  <c r="S1074" i="1"/>
  <c r="R1074" i="1"/>
  <c r="Q1074" i="1"/>
  <c r="T1073" i="1"/>
  <c r="S1073" i="1"/>
  <c r="U1073" i="1" s="1"/>
  <c r="R1073" i="1"/>
  <c r="Q1073" i="1"/>
  <c r="T1072" i="1"/>
  <c r="S1072" i="1"/>
  <c r="U1072" i="1" s="1"/>
  <c r="R1072" i="1"/>
  <c r="Q1072" i="1"/>
  <c r="T1071" i="1"/>
  <c r="S1071" i="1"/>
  <c r="U1071" i="1" s="1"/>
  <c r="R1071" i="1"/>
  <c r="Q1071" i="1"/>
  <c r="T1070" i="1"/>
  <c r="S1070" i="1"/>
  <c r="U1070" i="1" s="1"/>
  <c r="R1070" i="1"/>
  <c r="Q1070" i="1"/>
  <c r="T1069" i="1"/>
  <c r="S1069" i="1"/>
  <c r="U1069" i="1" s="1"/>
  <c r="R1069" i="1"/>
  <c r="Q1069" i="1"/>
  <c r="T1068" i="1"/>
  <c r="S1068" i="1"/>
  <c r="U1068" i="1" s="1"/>
  <c r="R1068" i="1"/>
  <c r="Q1068" i="1"/>
  <c r="T1067" i="1"/>
  <c r="S1067" i="1"/>
  <c r="U1067" i="1" s="1"/>
  <c r="R1067" i="1"/>
  <c r="Q1067" i="1"/>
  <c r="T1066" i="1"/>
  <c r="S1066" i="1"/>
  <c r="U1066" i="1" s="1"/>
  <c r="R1066" i="1"/>
  <c r="Q1066" i="1"/>
  <c r="T1065" i="1"/>
  <c r="S1065" i="1"/>
  <c r="U1065" i="1" s="1"/>
  <c r="R1065" i="1"/>
  <c r="Q1065" i="1"/>
  <c r="T1064" i="1"/>
  <c r="S1064" i="1"/>
  <c r="U1064" i="1" s="1"/>
  <c r="R1064" i="1"/>
  <c r="Q1064" i="1"/>
  <c r="T1063" i="1"/>
  <c r="S1063" i="1"/>
  <c r="U1063" i="1" s="1"/>
  <c r="R1063" i="1"/>
  <c r="Q1063" i="1"/>
  <c r="T1062" i="1"/>
  <c r="S1062" i="1"/>
  <c r="U1062" i="1" s="1"/>
  <c r="R1062" i="1"/>
  <c r="Q1062" i="1"/>
  <c r="T1061" i="1"/>
  <c r="S1061" i="1"/>
  <c r="U1061" i="1" s="1"/>
  <c r="R1061" i="1"/>
  <c r="Q1061" i="1"/>
  <c r="T1060" i="1"/>
  <c r="S1060" i="1"/>
  <c r="U1060" i="1" s="1"/>
  <c r="R1060" i="1"/>
  <c r="Q1060" i="1"/>
  <c r="T1059" i="1"/>
  <c r="S1059" i="1"/>
  <c r="U1059" i="1" s="1"/>
  <c r="R1059" i="1"/>
  <c r="Q1059" i="1"/>
  <c r="T1058" i="1"/>
  <c r="S1058" i="1"/>
  <c r="U1058" i="1" s="1"/>
  <c r="R1058" i="1"/>
  <c r="Q1058" i="1"/>
  <c r="T1057" i="1"/>
  <c r="S1057" i="1"/>
  <c r="U1057" i="1" s="1"/>
  <c r="R1057" i="1"/>
  <c r="Q1057" i="1"/>
  <c r="T1056" i="1"/>
  <c r="S1056" i="1"/>
  <c r="U1056" i="1" s="1"/>
  <c r="R1056" i="1"/>
  <c r="Q1056" i="1"/>
  <c r="T1055" i="1"/>
  <c r="S1055" i="1"/>
  <c r="U1055" i="1" s="1"/>
  <c r="R1055" i="1"/>
  <c r="Q1055" i="1"/>
  <c r="T1054" i="1"/>
  <c r="S1054" i="1"/>
  <c r="U1054" i="1" s="1"/>
  <c r="R1054" i="1"/>
  <c r="Q1054" i="1"/>
  <c r="T1053" i="1"/>
  <c r="S1053" i="1"/>
  <c r="U1053" i="1" s="1"/>
  <c r="R1053" i="1"/>
  <c r="Q1053" i="1"/>
  <c r="T1052" i="1"/>
  <c r="S1052" i="1"/>
  <c r="U1052" i="1" s="1"/>
  <c r="R1052" i="1"/>
  <c r="Q1052" i="1"/>
  <c r="T1051" i="1"/>
  <c r="S1051" i="1"/>
  <c r="U1051" i="1" s="1"/>
  <c r="R1051" i="1"/>
  <c r="Q1051" i="1"/>
  <c r="T1050" i="1"/>
  <c r="S1050" i="1"/>
  <c r="U1050" i="1" s="1"/>
  <c r="R1050" i="1"/>
  <c r="Q1050" i="1"/>
  <c r="T1049" i="1"/>
  <c r="S1049" i="1"/>
  <c r="U1049" i="1" s="1"/>
  <c r="R1049" i="1"/>
  <c r="Q1049" i="1"/>
  <c r="U1048" i="1"/>
  <c r="T1048" i="1"/>
  <c r="S1048" i="1"/>
  <c r="R1048" i="1"/>
  <c r="Q1048" i="1"/>
  <c r="T1047" i="1"/>
  <c r="S1047" i="1"/>
  <c r="U1047" i="1" s="1"/>
  <c r="R1047" i="1"/>
  <c r="Q1047" i="1"/>
  <c r="T1046" i="1"/>
  <c r="S1046" i="1"/>
  <c r="U1046" i="1" s="1"/>
  <c r="R1046" i="1"/>
  <c r="Q1046" i="1"/>
  <c r="T1045" i="1"/>
  <c r="S1045" i="1"/>
  <c r="U1045" i="1" s="1"/>
  <c r="R1045" i="1"/>
  <c r="Q1045" i="1"/>
  <c r="T1044" i="1"/>
  <c r="S1044" i="1"/>
  <c r="U1044" i="1" s="1"/>
  <c r="R1044" i="1"/>
  <c r="Q1044" i="1"/>
  <c r="T1043" i="1"/>
  <c r="S1043" i="1"/>
  <c r="U1043" i="1" s="1"/>
  <c r="R1043" i="1"/>
  <c r="Q1043" i="1"/>
  <c r="T1042" i="1"/>
  <c r="S1042" i="1"/>
  <c r="U1042" i="1" s="1"/>
  <c r="R1042" i="1"/>
  <c r="Q1042" i="1"/>
  <c r="T1041" i="1"/>
  <c r="S1041" i="1"/>
  <c r="U1041" i="1" s="1"/>
  <c r="R1041" i="1"/>
  <c r="Q1041" i="1"/>
  <c r="T1040" i="1"/>
  <c r="S1040" i="1"/>
  <c r="U1040" i="1" s="1"/>
  <c r="R1040" i="1"/>
  <c r="Q1040" i="1"/>
  <c r="T1039" i="1"/>
  <c r="S1039" i="1"/>
  <c r="U1039" i="1" s="1"/>
  <c r="R1039" i="1"/>
  <c r="Q1039" i="1"/>
  <c r="T1038" i="1"/>
  <c r="S1038" i="1"/>
  <c r="U1038" i="1" s="1"/>
  <c r="R1038" i="1"/>
  <c r="Q1038" i="1"/>
  <c r="T1037" i="1"/>
  <c r="S1037" i="1"/>
  <c r="U1037" i="1" s="1"/>
  <c r="R1037" i="1"/>
  <c r="Q1037" i="1"/>
  <c r="T1036" i="1"/>
  <c r="S1036" i="1"/>
  <c r="U1036" i="1" s="1"/>
  <c r="R1036" i="1"/>
  <c r="Q1036" i="1"/>
  <c r="T1035" i="1"/>
  <c r="S1035" i="1"/>
  <c r="U1035" i="1" s="1"/>
  <c r="R1035" i="1"/>
  <c r="Q1035" i="1"/>
  <c r="T1034" i="1"/>
  <c r="S1034" i="1"/>
  <c r="U1034" i="1" s="1"/>
  <c r="R1034" i="1"/>
  <c r="Q1034" i="1"/>
  <c r="T1033" i="1"/>
  <c r="S1033" i="1"/>
  <c r="U1033" i="1" s="1"/>
  <c r="R1033" i="1"/>
  <c r="Q1033" i="1"/>
  <c r="T1032" i="1"/>
  <c r="S1032" i="1"/>
  <c r="U1032" i="1" s="1"/>
  <c r="R1032" i="1"/>
  <c r="Q1032" i="1"/>
  <c r="U1031" i="1"/>
  <c r="T1031" i="1"/>
  <c r="S1031" i="1"/>
  <c r="R1031" i="1"/>
  <c r="Q1031" i="1"/>
  <c r="U1030" i="1"/>
  <c r="T1030" i="1"/>
  <c r="S1030" i="1"/>
  <c r="R1030" i="1"/>
  <c r="Q1030" i="1"/>
  <c r="T1029" i="1"/>
  <c r="S1029" i="1"/>
  <c r="U1029" i="1" s="1"/>
  <c r="R1029" i="1"/>
  <c r="Q1029" i="1"/>
  <c r="T1028" i="1"/>
  <c r="S1028" i="1"/>
  <c r="U1028" i="1" s="1"/>
  <c r="R1028" i="1"/>
  <c r="Q1028" i="1"/>
  <c r="T1027" i="1"/>
  <c r="S1027" i="1"/>
  <c r="U1027" i="1" s="1"/>
  <c r="R1027" i="1"/>
  <c r="Q1027" i="1"/>
  <c r="U1026" i="1"/>
  <c r="T1026" i="1"/>
  <c r="S1026" i="1"/>
  <c r="R1026" i="1"/>
  <c r="Q1026" i="1"/>
  <c r="T1025" i="1"/>
  <c r="S1025" i="1"/>
  <c r="U1025" i="1" s="1"/>
  <c r="R1025" i="1"/>
  <c r="Q1025" i="1"/>
  <c r="T1024" i="1"/>
  <c r="S1024" i="1"/>
  <c r="U1024" i="1" s="1"/>
  <c r="R1024" i="1"/>
  <c r="Q1024" i="1"/>
  <c r="T1023" i="1"/>
  <c r="S1023" i="1"/>
  <c r="U1023" i="1" s="1"/>
  <c r="R1023" i="1"/>
  <c r="Q1023" i="1"/>
  <c r="T1022" i="1"/>
  <c r="S1022" i="1"/>
  <c r="U1022" i="1" s="1"/>
  <c r="R1022" i="1"/>
  <c r="Q1022" i="1"/>
  <c r="T1021" i="1"/>
  <c r="S1021" i="1"/>
  <c r="U1021" i="1" s="1"/>
  <c r="R1021" i="1"/>
  <c r="Q1021" i="1"/>
  <c r="T1020" i="1"/>
  <c r="S1020" i="1"/>
  <c r="U1020" i="1" s="1"/>
  <c r="R1020" i="1"/>
  <c r="Q1020" i="1"/>
  <c r="T1019" i="1"/>
  <c r="S1019" i="1"/>
  <c r="U1019" i="1" s="1"/>
  <c r="R1019" i="1"/>
  <c r="Q1019" i="1"/>
  <c r="T1018" i="1"/>
  <c r="S1018" i="1"/>
  <c r="U1018" i="1" s="1"/>
  <c r="R1018" i="1"/>
  <c r="Q1018" i="1"/>
  <c r="T1017" i="1"/>
  <c r="S1017" i="1"/>
  <c r="U1017" i="1" s="1"/>
  <c r="R1017" i="1"/>
  <c r="Q1017" i="1"/>
  <c r="U1016" i="1"/>
  <c r="T1016" i="1"/>
  <c r="S1016" i="1"/>
  <c r="R1016" i="1"/>
  <c r="Q1016" i="1"/>
  <c r="U1015" i="1"/>
  <c r="T1015" i="1"/>
  <c r="S1015" i="1"/>
  <c r="R1015" i="1"/>
  <c r="Q1015" i="1"/>
  <c r="T1014" i="1"/>
  <c r="S1014" i="1"/>
  <c r="U1014" i="1" s="1"/>
  <c r="R1014" i="1"/>
  <c r="Q1014" i="1"/>
  <c r="T1013" i="1"/>
  <c r="S1013" i="1"/>
  <c r="U1013" i="1" s="1"/>
  <c r="R1013" i="1"/>
  <c r="Q1013" i="1"/>
  <c r="T1012" i="1"/>
  <c r="S1012" i="1"/>
  <c r="U1012" i="1" s="1"/>
  <c r="R1012" i="1"/>
  <c r="Q1012" i="1"/>
  <c r="T1011" i="1"/>
  <c r="S1011" i="1"/>
  <c r="U1011" i="1" s="1"/>
  <c r="R1011" i="1"/>
  <c r="Q1011" i="1"/>
  <c r="T1010" i="1"/>
  <c r="S1010" i="1"/>
  <c r="U1010" i="1" s="1"/>
  <c r="R1010" i="1"/>
  <c r="Q1010" i="1"/>
  <c r="T1009" i="1"/>
  <c r="S1009" i="1"/>
  <c r="U1009" i="1" s="1"/>
  <c r="R1009" i="1"/>
  <c r="Q1009" i="1"/>
  <c r="T1008" i="1"/>
  <c r="S1008" i="1"/>
  <c r="U1008" i="1" s="1"/>
  <c r="R1008" i="1"/>
  <c r="Q1008" i="1"/>
  <c r="T1007" i="1"/>
  <c r="S1007" i="1"/>
  <c r="U1007" i="1" s="1"/>
  <c r="R1007" i="1"/>
  <c r="Q1007" i="1"/>
  <c r="T1006" i="1"/>
  <c r="S1006" i="1"/>
  <c r="U1006" i="1" s="1"/>
  <c r="R1006" i="1"/>
  <c r="Q1006" i="1"/>
  <c r="T1005" i="1"/>
  <c r="S1005" i="1"/>
  <c r="U1005" i="1" s="1"/>
  <c r="R1005" i="1"/>
  <c r="Q1005" i="1"/>
  <c r="T1004" i="1"/>
  <c r="S1004" i="1"/>
  <c r="U1004" i="1" s="1"/>
  <c r="R1004" i="1"/>
  <c r="Q1004" i="1"/>
  <c r="T1003" i="1"/>
  <c r="S1003" i="1"/>
  <c r="U1003" i="1" s="1"/>
  <c r="R1003" i="1"/>
  <c r="Q1003" i="1"/>
  <c r="T1002" i="1"/>
  <c r="S1002" i="1"/>
  <c r="U1002" i="1" s="1"/>
  <c r="R1002" i="1"/>
  <c r="Q1002" i="1"/>
  <c r="T1001" i="1"/>
  <c r="S1001" i="1"/>
  <c r="U1001" i="1" s="1"/>
  <c r="R1001" i="1"/>
  <c r="Q1001" i="1"/>
  <c r="T1000" i="1"/>
  <c r="S1000" i="1"/>
  <c r="U1000" i="1" s="1"/>
  <c r="R1000" i="1"/>
  <c r="Q1000" i="1"/>
  <c r="U999" i="1"/>
  <c r="T999" i="1"/>
  <c r="S999" i="1"/>
  <c r="R999" i="1"/>
  <c r="Q999" i="1"/>
  <c r="T998" i="1"/>
  <c r="S998" i="1"/>
  <c r="U998" i="1" s="1"/>
  <c r="R998" i="1"/>
  <c r="Q998" i="1"/>
  <c r="T997" i="1"/>
  <c r="S997" i="1"/>
  <c r="U997" i="1" s="1"/>
  <c r="R997" i="1"/>
  <c r="Q997" i="1"/>
  <c r="T996" i="1"/>
  <c r="S996" i="1"/>
  <c r="U996" i="1" s="1"/>
  <c r="R996" i="1"/>
  <c r="Q996" i="1"/>
  <c r="T995" i="1"/>
  <c r="S995" i="1"/>
  <c r="U995" i="1" s="1"/>
  <c r="R995" i="1"/>
  <c r="Q995" i="1"/>
  <c r="T994" i="1"/>
  <c r="S994" i="1"/>
  <c r="U994" i="1" s="1"/>
  <c r="R994" i="1"/>
  <c r="Q994" i="1"/>
  <c r="T993" i="1"/>
  <c r="S993" i="1"/>
  <c r="U993" i="1" s="1"/>
  <c r="R993" i="1"/>
  <c r="Q993" i="1"/>
  <c r="T992" i="1"/>
  <c r="S992" i="1"/>
  <c r="U992" i="1" s="1"/>
  <c r="R992" i="1"/>
  <c r="Q992" i="1"/>
  <c r="T991" i="1"/>
  <c r="S991" i="1"/>
  <c r="U991" i="1" s="1"/>
  <c r="R991" i="1"/>
  <c r="Q991" i="1"/>
  <c r="T990" i="1"/>
  <c r="S990" i="1"/>
  <c r="U990" i="1" s="1"/>
  <c r="R990" i="1"/>
  <c r="Q990" i="1"/>
  <c r="T989" i="1"/>
  <c r="S989" i="1"/>
  <c r="U989" i="1" s="1"/>
  <c r="R989" i="1"/>
  <c r="Q989" i="1"/>
  <c r="T988" i="1"/>
  <c r="S988" i="1"/>
  <c r="U988" i="1" s="1"/>
  <c r="R988" i="1"/>
  <c r="Q988" i="1"/>
  <c r="T987" i="1"/>
  <c r="S987" i="1"/>
  <c r="U987" i="1" s="1"/>
  <c r="R987" i="1"/>
  <c r="Q987" i="1"/>
  <c r="T986" i="1"/>
  <c r="S986" i="1"/>
  <c r="U986" i="1" s="1"/>
  <c r="R986" i="1"/>
  <c r="Q986" i="1"/>
  <c r="T985" i="1"/>
  <c r="S985" i="1"/>
  <c r="U985" i="1" s="1"/>
  <c r="R985" i="1"/>
  <c r="Q985" i="1"/>
  <c r="T984" i="1"/>
  <c r="S984" i="1"/>
  <c r="U984" i="1" s="1"/>
  <c r="R984" i="1"/>
  <c r="Q984" i="1"/>
  <c r="T983" i="1"/>
  <c r="S983" i="1"/>
  <c r="U983" i="1" s="1"/>
  <c r="R983" i="1"/>
  <c r="Q983" i="1"/>
  <c r="T982" i="1"/>
  <c r="S982" i="1"/>
  <c r="U982" i="1" s="1"/>
  <c r="R982" i="1"/>
  <c r="Q982" i="1"/>
  <c r="T981" i="1"/>
  <c r="S981" i="1"/>
  <c r="U981" i="1" s="1"/>
  <c r="R981" i="1"/>
  <c r="Q981" i="1"/>
  <c r="U980" i="1"/>
  <c r="T980" i="1"/>
  <c r="S980" i="1"/>
  <c r="R980" i="1"/>
  <c r="Q980" i="1"/>
  <c r="T979" i="1"/>
  <c r="S979" i="1"/>
  <c r="U979" i="1" s="1"/>
  <c r="R979" i="1"/>
  <c r="Q979" i="1"/>
  <c r="T978" i="1"/>
  <c r="S978" i="1"/>
  <c r="U978" i="1" s="1"/>
  <c r="R978" i="1"/>
  <c r="Q978" i="1"/>
  <c r="T977" i="1"/>
  <c r="S977" i="1"/>
  <c r="U977" i="1" s="1"/>
  <c r="R977" i="1"/>
  <c r="Q977" i="1"/>
  <c r="T976" i="1"/>
  <c r="S976" i="1"/>
  <c r="U976" i="1" s="1"/>
  <c r="R976" i="1"/>
  <c r="Q976" i="1"/>
  <c r="T975" i="1"/>
  <c r="S975" i="1"/>
  <c r="U975" i="1" s="1"/>
  <c r="R975" i="1"/>
  <c r="Q975" i="1"/>
  <c r="T974" i="1"/>
  <c r="S974" i="1"/>
  <c r="U974" i="1" s="1"/>
  <c r="R974" i="1"/>
  <c r="Q974" i="1"/>
  <c r="T973" i="1"/>
  <c r="S973" i="1"/>
  <c r="U973" i="1" s="1"/>
  <c r="R973" i="1"/>
  <c r="Q973" i="1"/>
  <c r="T972" i="1"/>
  <c r="S972" i="1"/>
  <c r="U972" i="1" s="1"/>
  <c r="R972" i="1"/>
  <c r="Q972" i="1"/>
  <c r="T971" i="1"/>
  <c r="S971" i="1"/>
  <c r="U971" i="1" s="1"/>
  <c r="R971" i="1"/>
  <c r="Q971" i="1"/>
  <c r="T970" i="1"/>
  <c r="S970" i="1"/>
  <c r="U970" i="1" s="1"/>
  <c r="R970" i="1"/>
  <c r="Q970" i="1"/>
  <c r="T969" i="1"/>
  <c r="S969" i="1"/>
  <c r="U969" i="1" s="1"/>
  <c r="R969" i="1"/>
  <c r="Q969" i="1"/>
  <c r="T968" i="1"/>
  <c r="S968" i="1"/>
  <c r="U968" i="1" s="1"/>
  <c r="R968" i="1"/>
  <c r="Q968" i="1"/>
  <c r="T967" i="1"/>
  <c r="S967" i="1"/>
  <c r="U967" i="1" s="1"/>
  <c r="R967" i="1"/>
  <c r="Q967" i="1"/>
  <c r="T966" i="1"/>
  <c r="S966" i="1"/>
  <c r="U966" i="1" s="1"/>
  <c r="R966" i="1"/>
  <c r="Q966" i="1"/>
  <c r="T965" i="1"/>
  <c r="S965" i="1"/>
  <c r="U965" i="1" s="1"/>
  <c r="R965" i="1"/>
  <c r="Q965" i="1"/>
  <c r="T964" i="1"/>
  <c r="S964" i="1"/>
  <c r="U964" i="1" s="1"/>
  <c r="R964" i="1"/>
  <c r="Q964" i="1"/>
  <c r="T963" i="1"/>
  <c r="S963" i="1"/>
  <c r="U963" i="1" s="1"/>
  <c r="R963" i="1"/>
  <c r="Q963" i="1"/>
  <c r="T962" i="1"/>
  <c r="S962" i="1"/>
  <c r="U962" i="1" s="1"/>
  <c r="R962" i="1"/>
  <c r="Q962" i="1"/>
  <c r="T961" i="1"/>
  <c r="S961" i="1"/>
  <c r="U961" i="1" s="1"/>
  <c r="R961" i="1"/>
  <c r="Q961" i="1"/>
  <c r="T960" i="1"/>
  <c r="S960" i="1"/>
  <c r="U960" i="1" s="1"/>
  <c r="R960" i="1"/>
  <c r="Q960" i="1"/>
  <c r="U959" i="1"/>
  <c r="T959" i="1"/>
  <c r="S959" i="1"/>
  <c r="R959" i="1"/>
  <c r="Q959" i="1"/>
  <c r="T958" i="1"/>
  <c r="S958" i="1"/>
  <c r="U958" i="1" s="1"/>
  <c r="R958" i="1"/>
  <c r="Q958" i="1"/>
  <c r="T957" i="1"/>
  <c r="S957" i="1"/>
  <c r="U957" i="1" s="1"/>
  <c r="R957" i="1"/>
  <c r="Q957" i="1"/>
  <c r="T956" i="1"/>
  <c r="S956" i="1"/>
  <c r="U956" i="1" s="1"/>
  <c r="R956" i="1"/>
  <c r="Q956" i="1"/>
  <c r="T955" i="1"/>
  <c r="S955" i="1"/>
  <c r="U955" i="1" s="1"/>
  <c r="R955" i="1"/>
  <c r="Q955" i="1"/>
  <c r="T954" i="1"/>
  <c r="S954" i="1"/>
  <c r="U954" i="1" s="1"/>
  <c r="R954" i="1"/>
  <c r="Q954" i="1"/>
  <c r="T953" i="1"/>
  <c r="S953" i="1"/>
  <c r="U953" i="1" s="1"/>
  <c r="R953" i="1"/>
  <c r="Q953" i="1"/>
  <c r="T952" i="1"/>
  <c r="S952" i="1"/>
  <c r="U952" i="1" s="1"/>
  <c r="R952" i="1"/>
  <c r="Q952" i="1"/>
  <c r="T951" i="1"/>
  <c r="S951" i="1"/>
  <c r="U951" i="1" s="1"/>
  <c r="R951" i="1"/>
  <c r="Q951" i="1"/>
  <c r="T950" i="1"/>
  <c r="S950" i="1"/>
  <c r="U950" i="1" s="1"/>
  <c r="R950" i="1"/>
  <c r="Q950" i="1"/>
  <c r="T949" i="1"/>
  <c r="S949" i="1"/>
  <c r="U949" i="1" s="1"/>
  <c r="R949" i="1"/>
  <c r="Q949" i="1"/>
  <c r="T948" i="1"/>
  <c r="S948" i="1"/>
  <c r="U948" i="1" s="1"/>
  <c r="R948" i="1"/>
  <c r="Q948" i="1"/>
  <c r="T947" i="1"/>
  <c r="S947" i="1"/>
  <c r="U947" i="1" s="1"/>
  <c r="R947" i="1"/>
  <c r="Q947" i="1"/>
  <c r="U946" i="1"/>
  <c r="T946" i="1"/>
  <c r="S946" i="1"/>
  <c r="R946" i="1"/>
  <c r="Q946" i="1"/>
  <c r="T945" i="1"/>
  <c r="S945" i="1"/>
  <c r="U945" i="1" s="1"/>
  <c r="R945" i="1"/>
  <c r="Q945" i="1"/>
  <c r="T944" i="1"/>
  <c r="S944" i="1"/>
  <c r="U944" i="1" s="1"/>
  <c r="R944" i="1"/>
  <c r="Q944" i="1"/>
  <c r="T943" i="1"/>
  <c r="S943" i="1"/>
  <c r="U943" i="1" s="1"/>
  <c r="R943" i="1"/>
  <c r="Q943" i="1"/>
  <c r="T942" i="1"/>
  <c r="S942" i="1"/>
  <c r="U942" i="1" s="1"/>
  <c r="R942" i="1"/>
  <c r="Q942" i="1"/>
  <c r="T941" i="1"/>
  <c r="S941" i="1"/>
  <c r="U941" i="1" s="1"/>
  <c r="R941" i="1"/>
  <c r="Q941" i="1"/>
  <c r="T940" i="1"/>
  <c r="S940" i="1"/>
  <c r="U940" i="1" s="1"/>
  <c r="R940" i="1"/>
  <c r="Q940" i="1"/>
  <c r="T939" i="1"/>
  <c r="S939" i="1"/>
  <c r="U939" i="1" s="1"/>
  <c r="R939" i="1"/>
  <c r="Q939" i="1"/>
  <c r="T938" i="1"/>
  <c r="S938" i="1"/>
  <c r="U938" i="1" s="1"/>
  <c r="R938" i="1"/>
  <c r="Q938" i="1"/>
  <c r="T937" i="1"/>
  <c r="S937" i="1"/>
  <c r="U937" i="1" s="1"/>
  <c r="R937" i="1"/>
  <c r="Q937" i="1"/>
  <c r="U936" i="1"/>
  <c r="T936" i="1"/>
  <c r="S936" i="1"/>
  <c r="R936" i="1"/>
  <c r="Q936" i="1"/>
  <c r="T935" i="1"/>
  <c r="S935" i="1"/>
  <c r="U935" i="1" s="1"/>
  <c r="R935" i="1"/>
  <c r="Q935" i="1"/>
  <c r="T934" i="1"/>
  <c r="S934" i="1"/>
  <c r="U934" i="1" s="1"/>
  <c r="R934" i="1"/>
  <c r="Q934" i="1"/>
  <c r="T933" i="1"/>
  <c r="S933" i="1"/>
  <c r="U933" i="1" s="1"/>
  <c r="R933" i="1"/>
  <c r="Q933" i="1"/>
  <c r="T932" i="1"/>
  <c r="S932" i="1"/>
  <c r="U932" i="1" s="1"/>
  <c r="R932" i="1"/>
  <c r="Q932" i="1"/>
  <c r="T931" i="1"/>
  <c r="S931" i="1"/>
  <c r="U931" i="1" s="1"/>
  <c r="R931" i="1"/>
  <c r="Q931" i="1"/>
  <c r="T930" i="1"/>
  <c r="S930" i="1"/>
  <c r="U930" i="1" s="1"/>
  <c r="R930" i="1"/>
  <c r="Q930" i="1"/>
  <c r="T929" i="1"/>
  <c r="S929" i="1"/>
  <c r="U929" i="1" s="1"/>
  <c r="R929" i="1"/>
  <c r="Q929" i="1"/>
  <c r="T928" i="1"/>
  <c r="S928" i="1"/>
  <c r="U928" i="1" s="1"/>
  <c r="R928" i="1"/>
  <c r="Q928" i="1"/>
  <c r="T927" i="1"/>
  <c r="S927" i="1"/>
  <c r="U927" i="1" s="1"/>
  <c r="R927" i="1"/>
  <c r="Q927" i="1"/>
  <c r="T926" i="1"/>
  <c r="S926" i="1"/>
  <c r="U926" i="1" s="1"/>
  <c r="R926" i="1"/>
  <c r="Q926" i="1"/>
  <c r="T925" i="1"/>
  <c r="S925" i="1"/>
  <c r="U925" i="1" s="1"/>
  <c r="R925" i="1"/>
  <c r="Q925" i="1"/>
  <c r="T924" i="1"/>
  <c r="S924" i="1"/>
  <c r="U924" i="1" s="1"/>
  <c r="R924" i="1"/>
  <c r="Q924" i="1"/>
  <c r="T923" i="1"/>
  <c r="S923" i="1"/>
  <c r="U923" i="1" s="1"/>
  <c r="R923" i="1"/>
  <c r="Q923" i="1"/>
  <c r="T922" i="1"/>
  <c r="S922" i="1"/>
  <c r="U922" i="1" s="1"/>
  <c r="R922" i="1"/>
  <c r="Q922" i="1"/>
  <c r="T921" i="1"/>
  <c r="S921" i="1"/>
  <c r="U921" i="1" s="1"/>
  <c r="R921" i="1"/>
  <c r="Q921" i="1"/>
  <c r="T920" i="1"/>
  <c r="S920" i="1"/>
  <c r="U920" i="1" s="1"/>
  <c r="R920" i="1"/>
  <c r="Q920" i="1"/>
  <c r="T919" i="1"/>
  <c r="S919" i="1"/>
  <c r="U919" i="1" s="1"/>
  <c r="R919" i="1"/>
  <c r="Q919" i="1"/>
  <c r="T918" i="1"/>
  <c r="S918" i="1"/>
  <c r="U918" i="1" s="1"/>
  <c r="R918" i="1"/>
  <c r="Q918" i="1"/>
  <c r="T917" i="1"/>
  <c r="S917" i="1"/>
  <c r="U917" i="1" s="1"/>
  <c r="R917" i="1"/>
  <c r="Q917" i="1"/>
  <c r="U916" i="1"/>
  <c r="T916" i="1"/>
  <c r="S916" i="1"/>
  <c r="R916" i="1"/>
  <c r="Q916" i="1"/>
  <c r="T915" i="1"/>
  <c r="S915" i="1"/>
  <c r="U915" i="1" s="1"/>
  <c r="R915" i="1"/>
  <c r="Q915" i="1"/>
  <c r="T914" i="1"/>
  <c r="S914" i="1"/>
  <c r="U914" i="1" s="1"/>
  <c r="R914" i="1"/>
  <c r="Q914" i="1"/>
  <c r="T913" i="1"/>
  <c r="S913" i="1"/>
  <c r="U913" i="1" s="1"/>
  <c r="R913" i="1"/>
  <c r="Q913" i="1"/>
  <c r="T912" i="1"/>
  <c r="S912" i="1"/>
  <c r="U912" i="1" s="1"/>
  <c r="R912" i="1"/>
  <c r="Q912" i="1"/>
  <c r="T911" i="1"/>
  <c r="S911" i="1"/>
  <c r="U911" i="1" s="1"/>
  <c r="R911" i="1"/>
  <c r="Q911" i="1"/>
  <c r="T910" i="1"/>
  <c r="S910" i="1"/>
  <c r="U910" i="1" s="1"/>
  <c r="R910" i="1"/>
  <c r="Q910" i="1"/>
  <c r="T909" i="1"/>
  <c r="S909" i="1"/>
  <c r="U909" i="1" s="1"/>
  <c r="R909" i="1"/>
  <c r="Q909" i="1"/>
  <c r="T908" i="1"/>
  <c r="S908" i="1"/>
  <c r="U908" i="1" s="1"/>
  <c r="R908" i="1"/>
  <c r="Q908" i="1"/>
  <c r="T907" i="1"/>
  <c r="S907" i="1"/>
  <c r="U907" i="1" s="1"/>
  <c r="R907" i="1"/>
  <c r="Q907" i="1"/>
  <c r="T906" i="1"/>
  <c r="S906" i="1"/>
  <c r="U906" i="1" s="1"/>
  <c r="R906" i="1"/>
  <c r="Q906" i="1"/>
  <c r="T905" i="1"/>
  <c r="S905" i="1"/>
  <c r="U905" i="1" s="1"/>
  <c r="R905" i="1"/>
  <c r="Q905" i="1"/>
  <c r="T904" i="1"/>
  <c r="S904" i="1"/>
  <c r="U904" i="1" s="1"/>
  <c r="R904" i="1"/>
  <c r="Q904" i="1"/>
  <c r="T903" i="1"/>
  <c r="S903" i="1"/>
  <c r="U903" i="1" s="1"/>
  <c r="R903" i="1"/>
  <c r="Q903" i="1"/>
  <c r="T902" i="1"/>
  <c r="S902" i="1"/>
  <c r="U902" i="1" s="1"/>
  <c r="R902" i="1"/>
  <c r="Q902" i="1"/>
  <c r="T901" i="1"/>
  <c r="S901" i="1"/>
  <c r="U901" i="1" s="1"/>
  <c r="R901" i="1"/>
  <c r="Q901" i="1"/>
  <c r="T900" i="1"/>
  <c r="S900" i="1"/>
  <c r="U900" i="1" s="1"/>
  <c r="R900" i="1"/>
  <c r="Q900" i="1"/>
  <c r="T899" i="1"/>
  <c r="S899" i="1"/>
  <c r="U899" i="1" s="1"/>
  <c r="R899" i="1"/>
  <c r="Q899" i="1"/>
  <c r="T898" i="1"/>
  <c r="S898" i="1"/>
  <c r="U898" i="1" s="1"/>
  <c r="R898" i="1"/>
  <c r="Q898" i="1"/>
  <c r="T897" i="1"/>
  <c r="S897" i="1"/>
  <c r="U897" i="1" s="1"/>
  <c r="R897" i="1"/>
  <c r="Q897" i="1"/>
  <c r="T896" i="1"/>
  <c r="S896" i="1"/>
  <c r="U896" i="1" s="1"/>
  <c r="R896" i="1"/>
  <c r="Q896" i="1"/>
  <c r="T895" i="1"/>
  <c r="S895" i="1"/>
  <c r="U895" i="1" s="1"/>
  <c r="R895" i="1"/>
  <c r="Q895" i="1"/>
  <c r="T894" i="1"/>
  <c r="S894" i="1"/>
  <c r="U894" i="1" s="1"/>
  <c r="R894" i="1"/>
  <c r="Q894" i="1"/>
  <c r="T893" i="1"/>
  <c r="S893" i="1"/>
  <c r="U893" i="1" s="1"/>
  <c r="R893" i="1"/>
  <c r="Q893" i="1"/>
  <c r="T892" i="1"/>
  <c r="S892" i="1"/>
  <c r="U892" i="1" s="1"/>
  <c r="R892" i="1"/>
  <c r="Q892" i="1"/>
  <c r="T891" i="1"/>
  <c r="S891" i="1"/>
  <c r="U891" i="1" s="1"/>
  <c r="R891" i="1"/>
  <c r="Q891" i="1"/>
  <c r="T890" i="1"/>
  <c r="S890" i="1"/>
  <c r="U890" i="1" s="1"/>
  <c r="R890" i="1"/>
  <c r="Q890" i="1"/>
  <c r="T889" i="1"/>
  <c r="S889" i="1"/>
  <c r="U889" i="1" s="1"/>
  <c r="R889" i="1"/>
  <c r="Q889" i="1"/>
  <c r="T888" i="1"/>
  <c r="S888" i="1"/>
  <c r="U888" i="1" s="1"/>
  <c r="R888" i="1"/>
  <c r="Q888" i="1"/>
  <c r="T887" i="1"/>
  <c r="S887" i="1"/>
  <c r="U887" i="1" s="1"/>
  <c r="R887" i="1"/>
  <c r="Q887" i="1"/>
  <c r="T886" i="1"/>
  <c r="S886" i="1"/>
  <c r="U886" i="1" s="1"/>
  <c r="R886" i="1"/>
  <c r="Q886" i="1"/>
  <c r="T885" i="1"/>
  <c r="S885" i="1"/>
  <c r="U885" i="1" s="1"/>
  <c r="R885" i="1"/>
  <c r="Q885" i="1"/>
  <c r="T884" i="1"/>
  <c r="S884" i="1"/>
  <c r="U884" i="1" s="1"/>
  <c r="R884" i="1"/>
  <c r="Q884" i="1"/>
  <c r="T883" i="1"/>
  <c r="S883" i="1"/>
  <c r="U883" i="1" s="1"/>
  <c r="R883" i="1"/>
  <c r="Q883" i="1"/>
  <c r="T882" i="1"/>
  <c r="S882" i="1"/>
  <c r="U882" i="1" s="1"/>
  <c r="R882" i="1"/>
  <c r="Q882" i="1"/>
  <c r="T881" i="1"/>
  <c r="S881" i="1"/>
  <c r="U881" i="1" s="1"/>
  <c r="R881" i="1"/>
  <c r="Q881" i="1"/>
  <c r="T880" i="1"/>
  <c r="S880" i="1"/>
  <c r="U880" i="1" s="1"/>
  <c r="R880" i="1"/>
  <c r="Q880" i="1"/>
  <c r="T879" i="1"/>
  <c r="S879" i="1"/>
  <c r="U879" i="1" s="1"/>
  <c r="R879" i="1"/>
  <c r="Q879" i="1"/>
  <c r="T878" i="1"/>
  <c r="S878" i="1"/>
  <c r="U878" i="1" s="1"/>
  <c r="R878" i="1"/>
  <c r="Q878" i="1"/>
  <c r="T877" i="1"/>
  <c r="S877" i="1"/>
  <c r="U877" i="1" s="1"/>
  <c r="R877" i="1"/>
  <c r="Q877" i="1"/>
  <c r="T876" i="1"/>
  <c r="S876" i="1"/>
  <c r="U876" i="1" s="1"/>
  <c r="R876" i="1"/>
  <c r="Q876" i="1"/>
  <c r="T875" i="1"/>
  <c r="S875" i="1"/>
  <c r="U875" i="1" s="1"/>
  <c r="R875" i="1"/>
  <c r="Q875" i="1"/>
  <c r="T874" i="1"/>
  <c r="S874" i="1"/>
  <c r="U874" i="1" s="1"/>
  <c r="R874" i="1"/>
  <c r="Q874" i="1"/>
  <c r="T873" i="1"/>
  <c r="S873" i="1"/>
  <c r="U873" i="1" s="1"/>
  <c r="R873" i="1"/>
  <c r="Q873" i="1"/>
  <c r="T872" i="1"/>
  <c r="S872" i="1"/>
  <c r="U872" i="1" s="1"/>
  <c r="R872" i="1"/>
  <c r="Q872" i="1"/>
  <c r="T871" i="1"/>
  <c r="S871" i="1"/>
  <c r="U871" i="1" s="1"/>
  <c r="R871" i="1"/>
  <c r="Q871" i="1"/>
  <c r="T870" i="1"/>
  <c r="S870" i="1"/>
  <c r="U870" i="1" s="1"/>
  <c r="R870" i="1"/>
  <c r="Q870" i="1"/>
  <c r="T869" i="1"/>
  <c r="S869" i="1"/>
  <c r="U869" i="1" s="1"/>
  <c r="R869" i="1"/>
  <c r="Q869" i="1"/>
  <c r="T868" i="1"/>
  <c r="S868" i="1"/>
  <c r="U868" i="1" s="1"/>
  <c r="R868" i="1"/>
  <c r="Q868" i="1"/>
  <c r="T867" i="1"/>
  <c r="S867" i="1"/>
  <c r="U867" i="1" s="1"/>
  <c r="R867" i="1"/>
  <c r="Q867" i="1"/>
  <c r="T866" i="1"/>
  <c r="S866" i="1"/>
  <c r="U866" i="1" s="1"/>
  <c r="R866" i="1"/>
  <c r="Q866" i="1"/>
  <c r="T865" i="1"/>
  <c r="S865" i="1"/>
  <c r="U865" i="1" s="1"/>
  <c r="R865" i="1"/>
  <c r="Q865" i="1"/>
  <c r="T864" i="1"/>
  <c r="S864" i="1"/>
  <c r="U864" i="1" s="1"/>
  <c r="R864" i="1"/>
  <c r="Q864" i="1"/>
  <c r="T863" i="1"/>
  <c r="S863" i="1"/>
  <c r="U863" i="1" s="1"/>
  <c r="R863" i="1"/>
  <c r="Q863" i="1"/>
  <c r="T862" i="1"/>
  <c r="S862" i="1"/>
  <c r="U862" i="1" s="1"/>
  <c r="R862" i="1"/>
  <c r="Q862" i="1"/>
  <c r="T861" i="1"/>
  <c r="S861" i="1"/>
  <c r="U861" i="1" s="1"/>
  <c r="R861" i="1"/>
  <c r="Q861" i="1"/>
  <c r="T860" i="1"/>
  <c r="S860" i="1"/>
  <c r="U860" i="1" s="1"/>
  <c r="R860" i="1"/>
  <c r="Q860" i="1"/>
  <c r="T859" i="1"/>
  <c r="S859" i="1"/>
  <c r="U859" i="1" s="1"/>
  <c r="R859" i="1"/>
  <c r="Q859" i="1"/>
  <c r="T858" i="1"/>
  <c r="S858" i="1"/>
  <c r="U858" i="1" s="1"/>
  <c r="R858" i="1"/>
  <c r="Q858" i="1"/>
  <c r="T857" i="1"/>
  <c r="S857" i="1"/>
  <c r="U857" i="1" s="1"/>
  <c r="R857" i="1"/>
  <c r="Q857" i="1"/>
  <c r="U856" i="1"/>
  <c r="T856" i="1"/>
  <c r="S856" i="1"/>
  <c r="R856" i="1"/>
  <c r="Q856" i="1"/>
  <c r="T855" i="1"/>
  <c r="S855" i="1"/>
  <c r="U855" i="1" s="1"/>
  <c r="R855" i="1"/>
  <c r="Q855" i="1"/>
  <c r="U854" i="1"/>
  <c r="T854" i="1"/>
  <c r="S854" i="1"/>
  <c r="R854" i="1"/>
  <c r="Q854" i="1"/>
  <c r="T853" i="1"/>
  <c r="S853" i="1"/>
  <c r="U853" i="1" s="1"/>
  <c r="R853" i="1"/>
  <c r="Q853" i="1"/>
  <c r="T852" i="1"/>
  <c r="S852" i="1"/>
  <c r="U852" i="1" s="1"/>
  <c r="R852" i="1"/>
  <c r="Q852" i="1"/>
  <c r="T851" i="1"/>
  <c r="S851" i="1"/>
  <c r="U851" i="1" s="1"/>
  <c r="R851" i="1"/>
  <c r="Q851" i="1"/>
  <c r="T850" i="1"/>
  <c r="S850" i="1"/>
  <c r="U850" i="1" s="1"/>
  <c r="R850" i="1"/>
  <c r="Q850" i="1"/>
  <c r="T849" i="1"/>
  <c r="S849" i="1"/>
  <c r="U849" i="1" s="1"/>
  <c r="R849" i="1"/>
  <c r="Q849" i="1"/>
  <c r="T848" i="1"/>
  <c r="S848" i="1"/>
  <c r="U848" i="1" s="1"/>
  <c r="R848" i="1"/>
  <c r="Q848" i="1"/>
  <c r="T847" i="1"/>
  <c r="S847" i="1"/>
  <c r="U847" i="1" s="1"/>
  <c r="R847" i="1"/>
  <c r="Q847" i="1"/>
  <c r="T846" i="1"/>
  <c r="S846" i="1"/>
  <c r="U846" i="1" s="1"/>
  <c r="R846" i="1"/>
  <c r="Q846" i="1"/>
  <c r="T845" i="1"/>
  <c r="S845" i="1"/>
  <c r="U845" i="1" s="1"/>
  <c r="R845" i="1"/>
  <c r="Q845" i="1"/>
  <c r="T844" i="1"/>
  <c r="S844" i="1"/>
  <c r="U844" i="1" s="1"/>
  <c r="R844" i="1"/>
  <c r="Q844" i="1"/>
  <c r="T843" i="1"/>
  <c r="S843" i="1"/>
  <c r="U843" i="1" s="1"/>
  <c r="R843" i="1"/>
  <c r="Q843" i="1"/>
  <c r="T842" i="1"/>
  <c r="S842" i="1"/>
  <c r="U842" i="1" s="1"/>
  <c r="R842" i="1"/>
  <c r="Q842" i="1"/>
  <c r="T841" i="1"/>
  <c r="S841" i="1"/>
  <c r="U841" i="1" s="1"/>
  <c r="R841" i="1"/>
  <c r="Q841" i="1"/>
  <c r="T840" i="1"/>
  <c r="S840" i="1"/>
  <c r="U840" i="1" s="1"/>
  <c r="R840" i="1"/>
  <c r="Q840" i="1"/>
  <c r="U839" i="1"/>
  <c r="T839" i="1"/>
  <c r="S839" i="1"/>
  <c r="R839" i="1"/>
  <c r="Q839" i="1"/>
  <c r="U838" i="1"/>
  <c r="T838" i="1"/>
  <c r="S838" i="1"/>
  <c r="R838" i="1"/>
  <c r="Q838" i="1"/>
  <c r="T837" i="1"/>
  <c r="S837" i="1"/>
  <c r="U837" i="1" s="1"/>
  <c r="R837" i="1"/>
  <c r="Q837" i="1"/>
  <c r="T836" i="1"/>
  <c r="S836" i="1"/>
  <c r="U836" i="1" s="1"/>
  <c r="R836" i="1"/>
  <c r="Q836" i="1"/>
  <c r="T835" i="1"/>
  <c r="S835" i="1"/>
  <c r="U835" i="1" s="1"/>
  <c r="R835" i="1"/>
  <c r="Q835" i="1"/>
  <c r="T834" i="1"/>
  <c r="S834" i="1"/>
  <c r="U834" i="1" s="1"/>
  <c r="R834" i="1"/>
  <c r="Q834" i="1"/>
  <c r="T833" i="1"/>
  <c r="S833" i="1"/>
  <c r="U833" i="1" s="1"/>
  <c r="R833" i="1"/>
  <c r="Q833" i="1"/>
  <c r="T832" i="1"/>
  <c r="S832" i="1"/>
  <c r="U832" i="1" s="1"/>
  <c r="R832" i="1"/>
  <c r="Q832" i="1"/>
  <c r="T831" i="1"/>
  <c r="S831" i="1"/>
  <c r="U831" i="1" s="1"/>
  <c r="R831" i="1"/>
  <c r="Q831" i="1"/>
  <c r="T830" i="1"/>
  <c r="S830" i="1"/>
  <c r="U830" i="1" s="1"/>
  <c r="R830" i="1"/>
  <c r="Q830" i="1"/>
  <c r="T829" i="1"/>
  <c r="S829" i="1"/>
  <c r="U829" i="1" s="1"/>
  <c r="R829" i="1"/>
  <c r="Q829" i="1"/>
  <c r="T828" i="1"/>
  <c r="S828" i="1"/>
  <c r="U828" i="1" s="1"/>
  <c r="R828" i="1"/>
  <c r="Q828" i="1"/>
  <c r="T827" i="1"/>
  <c r="S827" i="1"/>
  <c r="U827" i="1" s="1"/>
  <c r="R827" i="1"/>
  <c r="Q827" i="1"/>
  <c r="T826" i="1"/>
  <c r="S826" i="1"/>
  <c r="U826" i="1" s="1"/>
  <c r="R826" i="1"/>
  <c r="Q826" i="1"/>
  <c r="T825" i="1"/>
  <c r="S825" i="1"/>
  <c r="U825" i="1" s="1"/>
  <c r="R825" i="1"/>
  <c r="Q825" i="1"/>
  <c r="T824" i="1"/>
  <c r="S824" i="1"/>
  <c r="U824" i="1" s="1"/>
  <c r="R824" i="1"/>
  <c r="Q824" i="1"/>
  <c r="T823" i="1"/>
  <c r="S823" i="1"/>
  <c r="U823" i="1" s="1"/>
  <c r="R823" i="1"/>
  <c r="Q823" i="1"/>
  <c r="T822" i="1"/>
  <c r="S822" i="1"/>
  <c r="U822" i="1" s="1"/>
  <c r="R822" i="1"/>
  <c r="Q822" i="1"/>
  <c r="T821" i="1"/>
  <c r="S821" i="1"/>
  <c r="U821" i="1" s="1"/>
  <c r="R821" i="1"/>
  <c r="Q821" i="1"/>
  <c r="U820" i="1"/>
  <c r="T820" i="1"/>
  <c r="S820" i="1"/>
  <c r="R820" i="1"/>
  <c r="Q820" i="1"/>
  <c r="T819" i="1"/>
  <c r="S819" i="1"/>
  <c r="U819" i="1" s="1"/>
  <c r="R819" i="1"/>
  <c r="Q819" i="1"/>
  <c r="T818" i="1"/>
  <c r="S818" i="1"/>
  <c r="U818" i="1" s="1"/>
  <c r="R818" i="1"/>
  <c r="Q818" i="1"/>
  <c r="T817" i="1"/>
  <c r="S817" i="1"/>
  <c r="U817" i="1" s="1"/>
  <c r="R817" i="1"/>
  <c r="Q817" i="1"/>
  <c r="T816" i="1"/>
  <c r="S816" i="1"/>
  <c r="U816" i="1" s="1"/>
  <c r="R816" i="1"/>
  <c r="Q816" i="1"/>
  <c r="T815" i="1"/>
  <c r="S815" i="1"/>
  <c r="U815" i="1" s="1"/>
  <c r="R815" i="1"/>
  <c r="Q815" i="1"/>
  <c r="T814" i="1"/>
  <c r="S814" i="1"/>
  <c r="U814" i="1" s="1"/>
  <c r="R814" i="1"/>
  <c r="Q814" i="1"/>
  <c r="T813" i="1"/>
  <c r="S813" i="1"/>
  <c r="U813" i="1" s="1"/>
  <c r="R813" i="1"/>
  <c r="Q813" i="1"/>
  <c r="T812" i="1"/>
  <c r="S812" i="1"/>
  <c r="U812" i="1" s="1"/>
  <c r="R812" i="1"/>
  <c r="Q812" i="1"/>
  <c r="T811" i="1"/>
  <c r="S811" i="1"/>
  <c r="U811" i="1" s="1"/>
  <c r="R811" i="1"/>
  <c r="Q811" i="1"/>
  <c r="T810" i="1"/>
  <c r="S810" i="1"/>
  <c r="U810" i="1" s="1"/>
  <c r="R810" i="1"/>
  <c r="Q810" i="1"/>
  <c r="T809" i="1"/>
  <c r="S809" i="1"/>
  <c r="U809" i="1" s="1"/>
  <c r="R809" i="1"/>
  <c r="Q809" i="1"/>
  <c r="T808" i="1"/>
  <c r="S808" i="1"/>
  <c r="U808" i="1" s="1"/>
  <c r="R808" i="1"/>
  <c r="Q808" i="1"/>
  <c r="T807" i="1"/>
  <c r="S807" i="1"/>
  <c r="U807" i="1" s="1"/>
  <c r="R807" i="1"/>
  <c r="Q807" i="1"/>
  <c r="T806" i="1"/>
  <c r="S806" i="1"/>
  <c r="U806" i="1" s="1"/>
  <c r="R806" i="1"/>
  <c r="Q806" i="1"/>
  <c r="T805" i="1"/>
  <c r="S805" i="1"/>
  <c r="U805" i="1" s="1"/>
  <c r="R805" i="1"/>
  <c r="Q805" i="1"/>
  <c r="T804" i="1"/>
  <c r="S804" i="1"/>
  <c r="U804" i="1" s="1"/>
  <c r="R804" i="1"/>
  <c r="Q804" i="1"/>
  <c r="T803" i="1"/>
  <c r="S803" i="1"/>
  <c r="U803" i="1" s="1"/>
  <c r="R803" i="1"/>
  <c r="Q803" i="1"/>
  <c r="T802" i="1"/>
  <c r="S802" i="1"/>
  <c r="U802" i="1" s="1"/>
  <c r="R802" i="1"/>
  <c r="Q802" i="1"/>
  <c r="T801" i="1"/>
  <c r="S801" i="1"/>
  <c r="U801" i="1" s="1"/>
  <c r="R801" i="1"/>
  <c r="Q801" i="1"/>
  <c r="T800" i="1"/>
  <c r="S800" i="1"/>
  <c r="U800" i="1" s="1"/>
  <c r="R800" i="1"/>
  <c r="Q800" i="1"/>
  <c r="T799" i="1"/>
  <c r="S799" i="1"/>
  <c r="U799" i="1" s="1"/>
  <c r="R799" i="1"/>
  <c r="Q799" i="1"/>
  <c r="T798" i="1"/>
  <c r="S798" i="1"/>
  <c r="U798" i="1" s="1"/>
  <c r="R798" i="1"/>
  <c r="Q798" i="1"/>
  <c r="T797" i="1"/>
  <c r="S797" i="1"/>
  <c r="U797" i="1" s="1"/>
  <c r="R797" i="1"/>
  <c r="Q797" i="1"/>
  <c r="T796" i="1"/>
  <c r="S796" i="1"/>
  <c r="U796" i="1" s="1"/>
  <c r="R796" i="1"/>
  <c r="Q796" i="1"/>
  <c r="T795" i="1"/>
  <c r="S795" i="1"/>
  <c r="U795" i="1" s="1"/>
  <c r="R795" i="1"/>
  <c r="Q795" i="1"/>
  <c r="T794" i="1"/>
  <c r="S794" i="1"/>
  <c r="U794" i="1" s="1"/>
  <c r="R794" i="1"/>
  <c r="Q794" i="1"/>
  <c r="T793" i="1"/>
  <c r="S793" i="1"/>
  <c r="U793" i="1" s="1"/>
  <c r="R793" i="1"/>
  <c r="Q793" i="1"/>
  <c r="T792" i="1"/>
  <c r="S792" i="1"/>
  <c r="U792" i="1" s="1"/>
  <c r="R792" i="1"/>
  <c r="Q792" i="1"/>
  <c r="T791" i="1"/>
  <c r="S791" i="1"/>
  <c r="U791" i="1" s="1"/>
  <c r="R791" i="1"/>
  <c r="Q791" i="1"/>
  <c r="T790" i="1"/>
  <c r="S790" i="1"/>
  <c r="U790" i="1" s="1"/>
  <c r="R790" i="1"/>
  <c r="Q790" i="1"/>
  <c r="T789" i="1"/>
  <c r="S789" i="1"/>
  <c r="U789" i="1" s="1"/>
  <c r="R789" i="1"/>
  <c r="Q789" i="1"/>
  <c r="U788" i="1"/>
  <c r="T788" i="1"/>
  <c r="S788" i="1"/>
  <c r="R788" i="1"/>
  <c r="Q788" i="1"/>
  <c r="T787" i="1"/>
  <c r="S787" i="1"/>
  <c r="U787" i="1" s="1"/>
  <c r="R787" i="1"/>
  <c r="Q787" i="1"/>
  <c r="T786" i="1"/>
  <c r="S786" i="1"/>
  <c r="U786" i="1" s="1"/>
  <c r="R786" i="1"/>
  <c r="Q786" i="1"/>
  <c r="T785" i="1"/>
  <c r="S785" i="1"/>
  <c r="U785" i="1" s="1"/>
  <c r="R785" i="1"/>
  <c r="Q785" i="1"/>
  <c r="T784" i="1"/>
  <c r="S784" i="1"/>
  <c r="U784" i="1" s="1"/>
  <c r="R784" i="1"/>
  <c r="Q784" i="1"/>
  <c r="T783" i="1"/>
  <c r="S783" i="1"/>
  <c r="U783" i="1" s="1"/>
  <c r="R783" i="1"/>
  <c r="Q783" i="1"/>
  <c r="T782" i="1"/>
  <c r="S782" i="1"/>
  <c r="U782" i="1" s="1"/>
  <c r="R782" i="1"/>
  <c r="Q782" i="1"/>
  <c r="T781" i="1"/>
  <c r="S781" i="1"/>
  <c r="U781" i="1" s="1"/>
  <c r="R781" i="1"/>
  <c r="Q781" i="1"/>
  <c r="T780" i="1"/>
  <c r="S780" i="1"/>
  <c r="U780" i="1" s="1"/>
  <c r="R780" i="1"/>
  <c r="Q780" i="1"/>
  <c r="T779" i="1"/>
  <c r="S779" i="1"/>
  <c r="U779" i="1" s="1"/>
  <c r="R779" i="1"/>
  <c r="Q779" i="1"/>
  <c r="T778" i="1"/>
  <c r="S778" i="1"/>
  <c r="U778" i="1" s="1"/>
  <c r="R778" i="1"/>
  <c r="Q778" i="1"/>
  <c r="T777" i="1"/>
  <c r="S777" i="1"/>
  <c r="U777" i="1" s="1"/>
  <c r="R777" i="1"/>
  <c r="Q777" i="1"/>
  <c r="T776" i="1"/>
  <c r="S776" i="1"/>
  <c r="U776" i="1" s="1"/>
  <c r="R776" i="1"/>
  <c r="Q776" i="1"/>
  <c r="T775" i="1"/>
  <c r="S775" i="1"/>
  <c r="U775" i="1" s="1"/>
  <c r="R775" i="1"/>
  <c r="Q775" i="1"/>
  <c r="T774" i="1"/>
  <c r="S774" i="1"/>
  <c r="U774" i="1" s="1"/>
  <c r="R774" i="1"/>
  <c r="Q774" i="1"/>
  <c r="T773" i="1"/>
  <c r="S773" i="1"/>
  <c r="U773" i="1" s="1"/>
  <c r="R773" i="1"/>
  <c r="Q773" i="1"/>
  <c r="T772" i="1"/>
  <c r="S772" i="1"/>
  <c r="U772" i="1" s="1"/>
  <c r="R772" i="1"/>
  <c r="Q772" i="1"/>
  <c r="T771" i="1"/>
  <c r="S771" i="1"/>
  <c r="U771" i="1" s="1"/>
  <c r="R771" i="1"/>
  <c r="Q771" i="1"/>
  <c r="T770" i="1"/>
  <c r="S770" i="1"/>
  <c r="U770" i="1" s="1"/>
  <c r="R770" i="1"/>
  <c r="Q770" i="1"/>
  <c r="T769" i="1"/>
  <c r="S769" i="1"/>
  <c r="U769" i="1" s="1"/>
  <c r="R769" i="1"/>
  <c r="Q769" i="1"/>
  <c r="T768" i="1"/>
  <c r="S768" i="1"/>
  <c r="U768" i="1" s="1"/>
  <c r="R768" i="1"/>
  <c r="Q768" i="1"/>
  <c r="T767" i="1"/>
  <c r="S767" i="1"/>
  <c r="U767" i="1" s="1"/>
  <c r="R767" i="1"/>
  <c r="Q767" i="1"/>
  <c r="T766" i="1"/>
  <c r="S766" i="1"/>
  <c r="U766" i="1" s="1"/>
  <c r="R766" i="1"/>
  <c r="Q766" i="1"/>
  <c r="T765" i="1"/>
  <c r="S765" i="1"/>
  <c r="U765" i="1" s="1"/>
  <c r="R765" i="1"/>
  <c r="Q765" i="1"/>
  <c r="T764" i="1"/>
  <c r="S764" i="1"/>
  <c r="U764" i="1" s="1"/>
  <c r="R764" i="1"/>
  <c r="Q764" i="1"/>
  <c r="T763" i="1"/>
  <c r="S763" i="1"/>
  <c r="U763" i="1" s="1"/>
  <c r="R763" i="1"/>
  <c r="Q763" i="1"/>
  <c r="T762" i="1"/>
  <c r="S762" i="1"/>
  <c r="U762" i="1" s="1"/>
  <c r="R762" i="1"/>
  <c r="Q762" i="1"/>
  <c r="T761" i="1"/>
  <c r="S761" i="1"/>
  <c r="U761" i="1" s="1"/>
  <c r="R761" i="1"/>
  <c r="Q761" i="1"/>
  <c r="T760" i="1"/>
  <c r="S760" i="1"/>
  <c r="U760" i="1" s="1"/>
  <c r="R760" i="1"/>
  <c r="Q760" i="1"/>
  <c r="T759" i="1"/>
  <c r="S759" i="1"/>
  <c r="U759" i="1" s="1"/>
  <c r="R759" i="1"/>
  <c r="Q759" i="1"/>
  <c r="T758" i="1"/>
  <c r="S758" i="1"/>
  <c r="U758" i="1" s="1"/>
  <c r="R758" i="1"/>
  <c r="Q758" i="1"/>
  <c r="T757" i="1"/>
  <c r="S757" i="1"/>
  <c r="U757" i="1" s="1"/>
  <c r="R757" i="1"/>
  <c r="Q757" i="1"/>
  <c r="T756" i="1"/>
  <c r="S756" i="1"/>
  <c r="U756" i="1" s="1"/>
  <c r="R756" i="1"/>
  <c r="Q756" i="1"/>
  <c r="T755" i="1"/>
  <c r="S755" i="1"/>
  <c r="U755" i="1" s="1"/>
  <c r="R755" i="1"/>
  <c r="Q755" i="1"/>
  <c r="U754" i="1"/>
  <c r="T754" i="1"/>
  <c r="S754" i="1"/>
  <c r="R754" i="1"/>
  <c r="Q754" i="1"/>
  <c r="T753" i="1"/>
  <c r="S753" i="1"/>
  <c r="U753" i="1" s="1"/>
  <c r="R753" i="1"/>
  <c r="Q753" i="1"/>
  <c r="T752" i="1"/>
  <c r="S752" i="1"/>
  <c r="U752" i="1" s="1"/>
  <c r="R752" i="1"/>
  <c r="Q752" i="1"/>
  <c r="T751" i="1"/>
  <c r="S751" i="1"/>
  <c r="U751" i="1" s="1"/>
  <c r="R751" i="1"/>
  <c r="Q751" i="1"/>
  <c r="T750" i="1"/>
  <c r="S750" i="1"/>
  <c r="U750" i="1" s="1"/>
  <c r="R750" i="1"/>
  <c r="Q750" i="1"/>
  <c r="T749" i="1"/>
  <c r="S749" i="1"/>
  <c r="U749" i="1" s="1"/>
  <c r="R749" i="1"/>
  <c r="Q749" i="1"/>
  <c r="T748" i="1"/>
  <c r="S748" i="1"/>
  <c r="U748" i="1" s="1"/>
  <c r="R748" i="1"/>
  <c r="Q748" i="1"/>
  <c r="T747" i="1"/>
  <c r="S747" i="1"/>
  <c r="U747" i="1" s="1"/>
  <c r="R747" i="1"/>
  <c r="Q747" i="1"/>
  <c r="T746" i="1"/>
  <c r="S746" i="1"/>
  <c r="U746" i="1" s="1"/>
  <c r="R746" i="1"/>
  <c r="Q746" i="1"/>
  <c r="T745" i="1"/>
  <c r="S745" i="1"/>
  <c r="U745" i="1" s="1"/>
  <c r="R745" i="1"/>
  <c r="Q745" i="1"/>
  <c r="T744" i="1"/>
  <c r="S744" i="1"/>
  <c r="U744" i="1" s="1"/>
  <c r="R744" i="1"/>
  <c r="Q744" i="1"/>
  <c r="T743" i="1"/>
  <c r="S743" i="1"/>
  <c r="U743" i="1" s="1"/>
  <c r="R743" i="1"/>
  <c r="Q743" i="1"/>
  <c r="T742" i="1"/>
  <c r="S742" i="1"/>
  <c r="U742" i="1" s="1"/>
  <c r="R742" i="1"/>
  <c r="Q742" i="1"/>
  <c r="T741" i="1"/>
  <c r="S741" i="1"/>
  <c r="U741" i="1" s="1"/>
  <c r="R741" i="1"/>
  <c r="Q741" i="1"/>
  <c r="T740" i="1"/>
  <c r="S740" i="1"/>
  <c r="U740" i="1" s="1"/>
  <c r="R740" i="1"/>
  <c r="Q740" i="1"/>
  <c r="T739" i="1"/>
  <c r="S739" i="1"/>
  <c r="U739" i="1" s="1"/>
  <c r="R739" i="1"/>
  <c r="Q739" i="1"/>
  <c r="T738" i="1"/>
  <c r="S738" i="1"/>
  <c r="U738" i="1" s="1"/>
  <c r="R738" i="1"/>
  <c r="Q738" i="1"/>
  <c r="T737" i="1"/>
  <c r="S737" i="1"/>
  <c r="U737" i="1" s="1"/>
  <c r="R737" i="1"/>
  <c r="Q737" i="1"/>
  <c r="T736" i="1"/>
  <c r="S736" i="1"/>
  <c r="U736" i="1" s="1"/>
  <c r="R736" i="1"/>
  <c r="Q736" i="1"/>
  <c r="T735" i="1"/>
  <c r="S735" i="1"/>
  <c r="U735" i="1" s="1"/>
  <c r="R735" i="1"/>
  <c r="Q735" i="1"/>
  <c r="T734" i="1"/>
  <c r="S734" i="1"/>
  <c r="U734" i="1" s="1"/>
  <c r="R734" i="1"/>
  <c r="Q734" i="1"/>
  <c r="T733" i="1"/>
  <c r="S733" i="1"/>
  <c r="U733" i="1" s="1"/>
  <c r="R733" i="1"/>
  <c r="Q733" i="1"/>
  <c r="T732" i="1"/>
  <c r="S732" i="1"/>
  <c r="U732" i="1" s="1"/>
  <c r="R732" i="1"/>
  <c r="Q732" i="1"/>
  <c r="T731" i="1"/>
  <c r="S731" i="1"/>
  <c r="U731" i="1" s="1"/>
  <c r="R731" i="1"/>
  <c r="Q731" i="1"/>
  <c r="T730" i="1"/>
  <c r="S730" i="1"/>
  <c r="U730" i="1" s="1"/>
  <c r="R730" i="1"/>
  <c r="Q730" i="1"/>
  <c r="T729" i="1"/>
  <c r="S729" i="1"/>
  <c r="U729" i="1" s="1"/>
  <c r="R729" i="1"/>
  <c r="Q729" i="1"/>
  <c r="T728" i="1"/>
  <c r="S728" i="1"/>
  <c r="U728" i="1" s="1"/>
  <c r="R728" i="1"/>
  <c r="Q728" i="1"/>
  <c r="T727" i="1"/>
  <c r="S727" i="1"/>
  <c r="U727" i="1" s="1"/>
  <c r="R727" i="1"/>
  <c r="Q727" i="1"/>
  <c r="T726" i="1"/>
  <c r="S726" i="1"/>
  <c r="U726" i="1" s="1"/>
  <c r="R726" i="1"/>
  <c r="Q726" i="1"/>
  <c r="T725" i="1"/>
  <c r="S725" i="1"/>
  <c r="U725" i="1" s="1"/>
  <c r="R725" i="1"/>
  <c r="Q725" i="1"/>
  <c r="T724" i="1"/>
  <c r="S724" i="1"/>
  <c r="U724" i="1" s="1"/>
  <c r="R724" i="1"/>
  <c r="Q724" i="1"/>
  <c r="T723" i="1"/>
  <c r="S723" i="1"/>
  <c r="U723" i="1" s="1"/>
  <c r="R723" i="1"/>
  <c r="Q723" i="1"/>
  <c r="T722" i="1"/>
  <c r="S722" i="1"/>
  <c r="U722" i="1" s="1"/>
  <c r="R722" i="1"/>
  <c r="Q722" i="1"/>
  <c r="T721" i="1"/>
  <c r="S721" i="1"/>
  <c r="U721" i="1" s="1"/>
  <c r="R721" i="1"/>
  <c r="Q721" i="1"/>
  <c r="T720" i="1"/>
  <c r="S720" i="1"/>
  <c r="U720" i="1" s="1"/>
  <c r="R720" i="1"/>
  <c r="Q720" i="1"/>
  <c r="T719" i="1"/>
  <c r="S719" i="1"/>
  <c r="U719" i="1" s="1"/>
  <c r="R719" i="1"/>
  <c r="Q719" i="1"/>
  <c r="T718" i="1"/>
  <c r="S718" i="1"/>
  <c r="U718" i="1" s="1"/>
  <c r="R718" i="1"/>
  <c r="Q718" i="1"/>
  <c r="T717" i="1"/>
  <c r="S717" i="1"/>
  <c r="U717" i="1" s="1"/>
  <c r="R717" i="1"/>
  <c r="Q717" i="1"/>
  <c r="T716" i="1"/>
  <c r="S716" i="1"/>
  <c r="U716" i="1" s="1"/>
  <c r="R716" i="1"/>
  <c r="Q716" i="1"/>
  <c r="T715" i="1"/>
  <c r="S715" i="1"/>
  <c r="U715" i="1" s="1"/>
  <c r="R715" i="1"/>
  <c r="Q715" i="1"/>
  <c r="T714" i="1"/>
  <c r="S714" i="1"/>
  <c r="U714" i="1" s="1"/>
  <c r="R714" i="1"/>
  <c r="Q714" i="1"/>
  <c r="T713" i="1"/>
  <c r="S713" i="1"/>
  <c r="U713" i="1" s="1"/>
  <c r="R713" i="1"/>
  <c r="Q713" i="1"/>
  <c r="T712" i="1"/>
  <c r="S712" i="1"/>
  <c r="U712" i="1" s="1"/>
  <c r="R712" i="1"/>
  <c r="Q712" i="1"/>
  <c r="T711" i="1"/>
  <c r="S711" i="1"/>
  <c r="U711" i="1" s="1"/>
  <c r="R711" i="1"/>
  <c r="Q711" i="1"/>
  <c r="T710" i="1"/>
  <c r="S710" i="1"/>
  <c r="U710" i="1" s="1"/>
  <c r="R710" i="1"/>
  <c r="Q710" i="1"/>
  <c r="T709" i="1"/>
  <c r="S709" i="1"/>
  <c r="U709" i="1" s="1"/>
  <c r="R709" i="1"/>
  <c r="Q709" i="1"/>
  <c r="T708" i="1"/>
  <c r="S708" i="1"/>
  <c r="U708" i="1" s="1"/>
  <c r="R708" i="1"/>
  <c r="Q708" i="1"/>
  <c r="T707" i="1"/>
  <c r="S707" i="1"/>
  <c r="U707" i="1" s="1"/>
  <c r="R707" i="1"/>
  <c r="Q707" i="1"/>
  <c r="T706" i="1"/>
  <c r="S706" i="1"/>
  <c r="U706" i="1" s="1"/>
  <c r="R706" i="1"/>
  <c r="Q706" i="1"/>
  <c r="T705" i="1"/>
  <c r="S705" i="1"/>
  <c r="U705" i="1" s="1"/>
  <c r="R705" i="1"/>
  <c r="Q705" i="1"/>
  <c r="T704" i="1"/>
  <c r="S704" i="1"/>
  <c r="U704" i="1" s="1"/>
  <c r="R704" i="1"/>
  <c r="Q704" i="1"/>
  <c r="T703" i="1"/>
  <c r="S703" i="1"/>
  <c r="U703" i="1" s="1"/>
  <c r="R703" i="1"/>
  <c r="Q703" i="1"/>
  <c r="T702" i="1"/>
  <c r="S702" i="1"/>
  <c r="U702" i="1" s="1"/>
  <c r="R702" i="1"/>
  <c r="Q702" i="1"/>
  <c r="T701" i="1"/>
  <c r="S701" i="1"/>
  <c r="U701" i="1" s="1"/>
  <c r="R701" i="1"/>
  <c r="Q701" i="1"/>
  <c r="T700" i="1"/>
  <c r="S700" i="1"/>
  <c r="U700" i="1" s="1"/>
  <c r="R700" i="1"/>
  <c r="Q700" i="1"/>
  <c r="T699" i="1"/>
  <c r="S699" i="1"/>
  <c r="U699" i="1" s="1"/>
  <c r="R699" i="1"/>
  <c r="Q699" i="1"/>
  <c r="T698" i="1"/>
  <c r="S698" i="1"/>
  <c r="U698" i="1" s="1"/>
  <c r="R698" i="1"/>
  <c r="Q698" i="1"/>
  <c r="T697" i="1"/>
  <c r="S697" i="1"/>
  <c r="U697" i="1" s="1"/>
  <c r="R697" i="1"/>
  <c r="Q697" i="1"/>
  <c r="T696" i="1"/>
  <c r="S696" i="1"/>
  <c r="U696" i="1" s="1"/>
  <c r="R696" i="1"/>
  <c r="Q696" i="1"/>
  <c r="T695" i="1"/>
  <c r="S695" i="1"/>
  <c r="U695" i="1" s="1"/>
  <c r="R695" i="1"/>
  <c r="Q695" i="1"/>
  <c r="T694" i="1"/>
  <c r="S694" i="1"/>
  <c r="U694" i="1" s="1"/>
  <c r="R694" i="1"/>
  <c r="Q694" i="1"/>
  <c r="T693" i="1"/>
  <c r="S693" i="1"/>
  <c r="U693" i="1" s="1"/>
  <c r="R693" i="1"/>
  <c r="Q693" i="1"/>
  <c r="T692" i="1"/>
  <c r="S692" i="1"/>
  <c r="U692" i="1" s="1"/>
  <c r="R692" i="1"/>
  <c r="Q692" i="1"/>
  <c r="T691" i="1"/>
  <c r="S691" i="1"/>
  <c r="U691" i="1" s="1"/>
  <c r="R691" i="1"/>
  <c r="Q691" i="1"/>
  <c r="T690" i="1"/>
  <c r="S690" i="1"/>
  <c r="U690" i="1" s="1"/>
  <c r="R690" i="1"/>
  <c r="Q690" i="1"/>
  <c r="T689" i="1"/>
  <c r="S689" i="1"/>
  <c r="U689" i="1" s="1"/>
  <c r="R689" i="1"/>
  <c r="Q689" i="1"/>
  <c r="T688" i="1"/>
  <c r="S688" i="1"/>
  <c r="U688" i="1" s="1"/>
  <c r="R688" i="1"/>
  <c r="Q688" i="1"/>
  <c r="T687" i="1"/>
  <c r="S687" i="1"/>
  <c r="U687" i="1" s="1"/>
  <c r="R687" i="1"/>
  <c r="Q687" i="1"/>
  <c r="T686" i="1"/>
  <c r="S686" i="1"/>
  <c r="U686" i="1" s="1"/>
  <c r="R686" i="1"/>
  <c r="Q686" i="1"/>
  <c r="T685" i="1"/>
  <c r="S685" i="1"/>
  <c r="U685" i="1" s="1"/>
  <c r="R685" i="1"/>
  <c r="Q685" i="1"/>
  <c r="T684" i="1"/>
  <c r="S684" i="1"/>
  <c r="U684" i="1" s="1"/>
  <c r="R684" i="1"/>
  <c r="Q684" i="1"/>
  <c r="U683" i="1"/>
  <c r="T683" i="1"/>
  <c r="S683" i="1"/>
  <c r="R683" i="1"/>
  <c r="Q683" i="1"/>
  <c r="T682" i="1"/>
  <c r="S682" i="1"/>
  <c r="U682" i="1" s="1"/>
  <c r="R682" i="1"/>
  <c r="Q682" i="1"/>
  <c r="T681" i="1"/>
  <c r="S681" i="1"/>
  <c r="U681" i="1" s="1"/>
  <c r="R681" i="1"/>
  <c r="Q681" i="1"/>
  <c r="T680" i="1"/>
  <c r="S680" i="1"/>
  <c r="U680" i="1" s="1"/>
  <c r="R680" i="1"/>
  <c r="Q680" i="1"/>
  <c r="U679" i="1"/>
  <c r="T679" i="1"/>
  <c r="S679" i="1"/>
  <c r="R679" i="1"/>
  <c r="Q679" i="1"/>
  <c r="T678" i="1"/>
  <c r="S678" i="1"/>
  <c r="U678" i="1" s="1"/>
  <c r="R678" i="1"/>
  <c r="Q678" i="1"/>
  <c r="T677" i="1"/>
  <c r="S677" i="1"/>
  <c r="U677" i="1" s="1"/>
  <c r="R677" i="1"/>
  <c r="Q677" i="1"/>
  <c r="T676" i="1"/>
  <c r="S676" i="1"/>
  <c r="U676" i="1" s="1"/>
  <c r="R676" i="1"/>
  <c r="Q676" i="1"/>
  <c r="T675" i="1"/>
  <c r="S675" i="1"/>
  <c r="U675" i="1" s="1"/>
  <c r="R675" i="1"/>
  <c r="Q675" i="1"/>
  <c r="T674" i="1"/>
  <c r="S674" i="1"/>
  <c r="U674" i="1" s="1"/>
  <c r="R674" i="1"/>
  <c r="Q674" i="1"/>
  <c r="T673" i="1"/>
  <c r="S673" i="1"/>
  <c r="U673" i="1" s="1"/>
  <c r="R673" i="1"/>
  <c r="Q673" i="1"/>
  <c r="T672" i="1"/>
  <c r="S672" i="1"/>
  <c r="U672" i="1" s="1"/>
  <c r="R672" i="1"/>
  <c r="Q672" i="1"/>
  <c r="T671" i="1"/>
  <c r="S671" i="1"/>
  <c r="U671" i="1" s="1"/>
  <c r="R671" i="1"/>
  <c r="Q671" i="1"/>
  <c r="T670" i="1"/>
  <c r="S670" i="1"/>
  <c r="U670" i="1" s="1"/>
  <c r="R670" i="1"/>
  <c r="Q670" i="1"/>
  <c r="T669" i="1"/>
  <c r="S669" i="1"/>
  <c r="U669" i="1" s="1"/>
  <c r="R669" i="1"/>
  <c r="Q669" i="1"/>
  <c r="T668" i="1"/>
  <c r="S668" i="1"/>
  <c r="U668" i="1" s="1"/>
  <c r="R668" i="1"/>
  <c r="Q668" i="1"/>
  <c r="T667" i="1"/>
  <c r="S667" i="1"/>
  <c r="U667" i="1" s="1"/>
  <c r="R667" i="1"/>
  <c r="Q667" i="1"/>
  <c r="T666" i="1"/>
  <c r="S666" i="1"/>
  <c r="U666" i="1" s="1"/>
  <c r="R666" i="1"/>
  <c r="Q666" i="1"/>
  <c r="T665" i="1"/>
  <c r="S665" i="1"/>
  <c r="U665" i="1" s="1"/>
  <c r="R665" i="1"/>
  <c r="Q665" i="1"/>
  <c r="T664" i="1"/>
  <c r="S664" i="1"/>
  <c r="U664" i="1" s="1"/>
  <c r="R664" i="1"/>
  <c r="Q664" i="1"/>
  <c r="T663" i="1"/>
  <c r="S663" i="1"/>
  <c r="U663" i="1" s="1"/>
  <c r="R663" i="1"/>
  <c r="Q663" i="1"/>
  <c r="T662" i="1"/>
  <c r="S662" i="1"/>
  <c r="U662" i="1" s="1"/>
  <c r="R662" i="1"/>
  <c r="Q662" i="1"/>
  <c r="T661" i="1"/>
  <c r="S661" i="1"/>
  <c r="U661" i="1" s="1"/>
  <c r="R661" i="1"/>
  <c r="Q661" i="1"/>
  <c r="T660" i="1"/>
  <c r="S660" i="1"/>
  <c r="U660" i="1" s="1"/>
  <c r="R660" i="1"/>
  <c r="Q660" i="1"/>
  <c r="T659" i="1"/>
  <c r="S659" i="1"/>
  <c r="U659" i="1" s="1"/>
  <c r="R659" i="1"/>
  <c r="Q659" i="1"/>
  <c r="T658" i="1"/>
  <c r="S658" i="1"/>
  <c r="U658" i="1" s="1"/>
  <c r="R658" i="1"/>
  <c r="Q658" i="1"/>
  <c r="T657" i="1"/>
  <c r="S657" i="1"/>
  <c r="U657" i="1" s="1"/>
  <c r="R657" i="1"/>
  <c r="Q657" i="1"/>
  <c r="T656" i="1"/>
  <c r="S656" i="1"/>
  <c r="U656" i="1" s="1"/>
  <c r="R656" i="1"/>
  <c r="Q656" i="1"/>
  <c r="T655" i="1"/>
  <c r="S655" i="1"/>
  <c r="U655" i="1" s="1"/>
  <c r="R655" i="1"/>
  <c r="Q655" i="1"/>
  <c r="T654" i="1"/>
  <c r="S654" i="1"/>
  <c r="U654" i="1" s="1"/>
  <c r="R654" i="1"/>
  <c r="Q654" i="1"/>
  <c r="T653" i="1"/>
  <c r="S653" i="1"/>
  <c r="U653" i="1" s="1"/>
  <c r="R653" i="1"/>
  <c r="Q653" i="1"/>
  <c r="T652" i="1"/>
  <c r="S652" i="1"/>
  <c r="U652" i="1" s="1"/>
  <c r="R652" i="1"/>
  <c r="Q652" i="1"/>
  <c r="T651" i="1"/>
  <c r="S651" i="1"/>
  <c r="U651" i="1" s="1"/>
  <c r="R651" i="1"/>
  <c r="Q651" i="1"/>
  <c r="T650" i="1"/>
  <c r="S650" i="1"/>
  <c r="U650" i="1" s="1"/>
  <c r="R650" i="1"/>
  <c r="Q650" i="1"/>
  <c r="T649" i="1"/>
  <c r="S649" i="1"/>
  <c r="U649" i="1" s="1"/>
  <c r="R649" i="1"/>
  <c r="Q649" i="1"/>
  <c r="T648" i="1"/>
  <c r="S648" i="1"/>
  <c r="U648" i="1" s="1"/>
  <c r="R648" i="1"/>
  <c r="Q648" i="1"/>
  <c r="T647" i="1"/>
  <c r="S647" i="1"/>
  <c r="U647" i="1" s="1"/>
  <c r="R647" i="1"/>
  <c r="Q647" i="1"/>
  <c r="T646" i="1"/>
  <c r="S646" i="1"/>
  <c r="U646" i="1" s="1"/>
  <c r="R646" i="1"/>
  <c r="Q646" i="1"/>
  <c r="T645" i="1"/>
  <c r="S645" i="1"/>
  <c r="U645" i="1" s="1"/>
  <c r="R645" i="1"/>
  <c r="Q645" i="1"/>
  <c r="T644" i="1"/>
  <c r="S644" i="1"/>
  <c r="U644" i="1" s="1"/>
  <c r="R644" i="1"/>
  <c r="Q644" i="1"/>
  <c r="T643" i="1"/>
  <c r="S643" i="1"/>
  <c r="U643" i="1" s="1"/>
  <c r="R643" i="1"/>
  <c r="Q643" i="1"/>
  <c r="T642" i="1"/>
  <c r="S642" i="1"/>
  <c r="U642" i="1" s="1"/>
  <c r="R642" i="1"/>
  <c r="Q642" i="1"/>
  <c r="T641" i="1"/>
  <c r="S641" i="1"/>
  <c r="U641" i="1" s="1"/>
  <c r="R641" i="1"/>
  <c r="Q641" i="1"/>
  <c r="T640" i="1"/>
  <c r="S640" i="1"/>
  <c r="U640" i="1" s="1"/>
  <c r="R640" i="1"/>
  <c r="Q640" i="1"/>
  <c r="T639" i="1"/>
  <c r="S639" i="1"/>
  <c r="U639" i="1" s="1"/>
  <c r="R639" i="1"/>
  <c r="Q639" i="1"/>
  <c r="T638" i="1"/>
  <c r="S638" i="1"/>
  <c r="U638" i="1" s="1"/>
  <c r="R638" i="1"/>
  <c r="Q638" i="1"/>
  <c r="T637" i="1"/>
  <c r="S637" i="1"/>
  <c r="U637" i="1" s="1"/>
  <c r="R637" i="1"/>
  <c r="Q637" i="1"/>
  <c r="T636" i="1"/>
  <c r="S636" i="1"/>
  <c r="U636" i="1" s="1"/>
  <c r="R636" i="1"/>
  <c r="Q636" i="1"/>
  <c r="T635" i="1"/>
  <c r="S635" i="1"/>
  <c r="U635" i="1" s="1"/>
  <c r="R635" i="1"/>
  <c r="Q635" i="1"/>
  <c r="T634" i="1"/>
  <c r="S634" i="1"/>
  <c r="U634" i="1" s="1"/>
  <c r="R634" i="1"/>
  <c r="Q634" i="1"/>
  <c r="T633" i="1"/>
  <c r="S633" i="1"/>
  <c r="U633" i="1" s="1"/>
  <c r="R633" i="1"/>
  <c r="Q633" i="1"/>
  <c r="T632" i="1"/>
  <c r="S632" i="1"/>
  <c r="U632" i="1" s="1"/>
  <c r="R632" i="1"/>
  <c r="Q632" i="1"/>
  <c r="T631" i="1"/>
  <c r="S631" i="1"/>
  <c r="U631" i="1" s="1"/>
  <c r="R631" i="1"/>
  <c r="Q631" i="1"/>
  <c r="T630" i="1"/>
  <c r="S630" i="1"/>
  <c r="U630" i="1" s="1"/>
  <c r="R630" i="1"/>
  <c r="Q630" i="1"/>
  <c r="T629" i="1"/>
  <c r="S629" i="1"/>
  <c r="U629" i="1" s="1"/>
  <c r="R629" i="1"/>
  <c r="Q629" i="1"/>
  <c r="T628" i="1"/>
  <c r="S628" i="1"/>
  <c r="U628" i="1" s="1"/>
  <c r="R628" i="1"/>
  <c r="Q628" i="1"/>
  <c r="T627" i="1"/>
  <c r="S627" i="1"/>
  <c r="U627" i="1" s="1"/>
  <c r="R627" i="1"/>
  <c r="Q627" i="1"/>
  <c r="T626" i="1"/>
  <c r="S626" i="1"/>
  <c r="U626" i="1" s="1"/>
  <c r="R626" i="1"/>
  <c r="Q626" i="1"/>
  <c r="T625" i="1"/>
  <c r="S625" i="1"/>
  <c r="U625" i="1" s="1"/>
  <c r="R625" i="1"/>
  <c r="Q625" i="1"/>
  <c r="T624" i="1"/>
  <c r="S624" i="1"/>
  <c r="U624" i="1" s="1"/>
  <c r="R624" i="1"/>
  <c r="Q624" i="1"/>
  <c r="T623" i="1"/>
  <c r="S623" i="1"/>
  <c r="U623" i="1" s="1"/>
  <c r="R623" i="1"/>
  <c r="Q623" i="1"/>
  <c r="T622" i="1"/>
  <c r="S622" i="1"/>
  <c r="U622" i="1" s="1"/>
  <c r="R622" i="1"/>
  <c r="Q622" i="1"/>
  <c r="T621" i="1"/>
  <c r="S621" i="1"/>
  <c r="U621" i="1" s="1"/>
  <c r="R621" i="1"/>
  <c r="Q621" i="1"/>
  <c r="T620" i="1"/>
  <c r="S620" i="1"/>
  <c r="U620" i="1" s="1"/>
  <c r="R620" i="1"/>
  <c r="Q620" i="1"/>
  <c r="T619" i="1"/>
  <c r="S619" i="1"/>
  <c r="U619" i="1" s="1"/>
  <c r="R619" i="1"/>
  <c r="Q619" i="1"/>
  <c r="T618" i="1"/>
  <c r="S618" i="1"/>
  <c r="U618" i="1" s="1"/>
  <c r="R618" i="1"/>
  <c r="Q618" i="1"/>
  <c r="U617" i="1"/>
  <c r="T617" i="1"/>
  <c r="S617" i="1"/>
  <c r="R617" i="1"/>
  <c r="Q617" i="1"/>
  <c r="T616" i="1"/>
  <c r="S616" i="1"/>
  <c r="U616" i="1" s="1"/>
  <c r="R616" i="1"/>
  <c r="Q616" i="1"/>
  <c r="T615" i="1"/>
  <c r="S615" i="1"/>
  <c r="U615" i="1" s="1"/>
  <c r="R615" i="1"/>
  <c r="Q615" i="1"/>
  <c r="U614" i="1"/>
  <c r="T614" i="1"/>
  <c r="S614" i="1"/>
  <c r="R614" i="1"/>
  <c r="Q614" i="1"/>
  <c r="T613" i="1"/>
  <c r="S613" i="1"/>
  <c r="U613" i="1" s="1"/>
  <c r="R613" i="1"/>
  <c r="Q613" i="1"/>
  <c r="U612" i="1"/>
  <c r="T612" i="1"/>
  <c r="S612" i="1"/>
  <c r="R612" i="1"/>
  <c r="Q612" i="1"/>
  <c r="T611" i="1"/>
  <c r="S611" i="1"/>
  <c r="U611" i="1" s="1"/>
  <c r="R611" i="1"/>
  <c r="Q611" i="1"/>
  <c r="T610" i="1"/>
  <c r="S610" i="1"/>
  <c r="U610" i="1" s="1"/>
  <c r="R610" i="1"/>
  <c r="Q610" i="1"/>
  <c r="T609" i="1"/>
  <c r="S609" i="1"/>
  <c r="U609" i="1" s="1"/>
  <c r="R609" i="1"/>
  <c r="Q609" i="1"/>
  <c r="T608" i="1"/>
  <c r="S608" i="1"/>
  <c r="U608" i="1" s="1"/>
  <c r="R608" i="1"/>
  <c r="Q608" i="1"/>
  <c r="T607" i="1"/>
  <c r="S607" i="1"/>
  <c r="U607" i="1" s="1"/>
  <c r="R607" i="1"/>
  <c r="Q607" i="1"/>
  <c r="T606" i="1"/>
  <c r="S606" i="1"/>
  <c r="U606" i="1" s="1"/>
  <c r="R606" i="1"/>
  <c r="Q606" i="1"/>
  <c r="T605" i="1"/>
  <c r="S605" i="1"/>
  <c r="U605" i="1" s="1"/>
  <c r="R605" i="1"/>
  <c r="Q605" i="1"/>
  <c r="T604" i="1"/>
  <c r="S604" i="1"/>
  <c r="U604" i="1" s="1"/>
  <c r="R604" i="1"/>
  <c r="Q604" i="1"/>
  <c r="T603" i="1"/>
  <c r="S603" i="1"/>
  <c r="U603" i="1" s="1"/>
  <c r="R603" i="1"/>
  <c r="Q603" i="1"/>
  <c r="T602" i="1"/>
  <c r="S602" i="1"/>
  <c r="U602" i="1" s="1"/>
  <c r="R602" i="1"/>
  <c r="Q602" i="1"/>
  <c r="T601" i="1"/>
  <c r="S601" i="1"/>
  <c r="U601" i="1" s="1"/>
  <c r="R601" i="1"/>
  <c r="Q601" i="1"/>
  <c r="T600" i="1"/>
  <c r="S600" i="1"/>
  <c r="U600" i="1" s="1"/>
  <c r="R600" i="1"/>
  <c r="Q600" i="1"/>
  <c r="T599" i="1"/>
  <c r="S599" i="1"/>
  <c r="U599" i="1" s="1"/>
  <c r="R599" i="1"/>
  <c r="Q599" i="1"/>
  <c r="T598" i="1"/>
  <c r="S598" i="1"/>
  <c r="U598" i="1" s="1"/>
  <c r="R598" i="1"/>
  <c r="Q598" i="1"/>
  <c r="T597" i="1"/>
  <c r="S597" i="1"/>
  <c r="U597" i="1" s="1"/>
  <c r="R597" i="1"/>
  <c r="Q597" i="1"/>
  <c r="T596" i="1"/>
  <c r="S596" i="1"/>
  <c r="U596" i="1" s="1"/>
  <c r="R596" i="1"/>
  <c r="Q596" i="1"/>
  <c r="T595" i="1"/>
  <c r="S595" i="1"/>
  <c r="U595" i="1" s="1"/>
  <c r="R595" i="1"/>
  <c r="Q595" i="1"/>
  <c r="U594" i="1"/>
  <c r="T594" i="1"/>
  <c r="S594" i="1"/>
  <c r="R594" i="1"/>
  <c r="Q594" i="1"/>
  <c r="T593" i="1"/>
  <c r="S593" i="1"/>
  <c r="U593" i="1" s="1"/>
  <c r="R593" i="1"/>
  <c r="Q593" i="1"/>
  <c r="T592" i="1"/>
  <c r="S592" i="1"/>
  <c r="U592" i="1" s="1"/>
  <c r="R592" i="1"/>
  <c r="Q592" i="1"/>
  <c r="T591" i="1"/>
  <c r="S591" i="1"/>
  <c r="U591" i="1" s="1"/>
  <c r="R591" i="1"/>
  <c r="Q591" i="1"/>
  <c r="T590" i="1"/>
  <c r="S590" i="1"/>
  <c r="U590" i="1" s="1"/>
  <c r="R590" i="1"/>
  <c r="Q590" i="1"/>
  <c r="T589" i="1"/>
  <c r="S589" i="1"/>
  <c r="U589" i="1" s="1"/>
  <c r="R589" i="1"/>
  <c r="Q589" i="1"/>
  <c r="T588" i="1"/>
  <c r="S588" i="1"/>
  <c r="U588" i="1" s="1"/>
  <c r="R588" i="1"/>
  <c r="Q588" i="1"/>
  <c r="T587" i="1"/>
  <c r="S587" i="1"/>
  <c r="U587" i="1" s="1"/>
  <c r="R587" i="1"/>
  <c r="Q587" i="1"/>
  <c r="T586" i="1"/>
  <c r="S586" i="1"/>
  <c r="U586" i="1" s="1"/>
  <c r="R586" i="1"/>
  <c r="Q586" i="1"/>
  <c r="T585" i="1"/>
  <c r="S585" i="1"/>
  <c r="U585" i="1" s="1"/>
  <c r="R585" i="1"/>
  <c r="Q585" i="1"/>
  <c r="T584" i="1"/>
  <c r="S584" i="1"/>
  <c r="U584" i="1" s="1"/>
  <c r="R584" i="1"/>
  <c r="Q584" i="1"/>
  <c r="T583" i="1"/>
  <c r="S583" i="1"/>
  <c r="U583" i="1" s="1"/>
  <c r="R583" i="1"/>
  <c r="Q583" i="1"/>
  <c r="T582" i="1"/>
  <c r="S582" i="1"/>
  <c r="U582" i="1" s="1"/>
  <c r="R582" i="1"/>
  <c r="Q582" i="1"/>
  <c r="T581" i="1"/>
  <c r="S581" i="1"/>
  <c r="U581" i="1" s="1"/>
  <c r="R581" i="1"/>
  <c r="Q581" i="1"/>
  <c r="T580" i="1"/>
  <c r="S580" i="1"/>
  <c r="U580" i="1" s="1"/>
  <c r="R580" i="1"/>
  <c r="Q580" i="1"/>
  <c r="T579" i="1"/>
  <c r="S579" i="1"/>
  <c r="U579" i="1" s="1"/>
  <c r="R579" i="1"/>
  <c r="Q579" i="1"/>
  <c r="T578" i="1"/>
  <c r="S578" i="1"/>
  <c r="U578" i="1" s="1"/>
  <c r="R578" i="1"/>
  <c r="Q578" i="1"/>
  <c r="T577" i="1"/>
  <c r="S577" i="1"/>
  <c r="U577" i="1" s="1"/>
  <c r="R577" i="1"/>
  <c r="Q577" i="1"/>
  <c r="T576" i="1"/>
  <c r="S576" i="1"/>
  <c r="U576" i="1" s="1"/>
  <c r="R576" i="1"/>
  <c r="Q576" i="1"/>
  <c r="T575" i="1"/>
  <c r="S575" i="1"/>
  <c r="U575" i="1" s="1"/>
  <c r="R575" i="1"/>
  <c r="Q575" i="1"/>
  <c r="T574" i="1"/>
  <c r="S574" i="1"/>
  <c r="U574" i="1" s="1"/>
  <c r="R574" i="1"/>
  <c r="Q574" i="1"/>
  <c r="T573" i="1"/>
  <c r="S573" i="1"/>
  <c r="U573" i="1" s="1"/>
  <c r="R573" i="1"/>
  <c r="Q573" i="1"/>
  <c r="T572" i="1"/>
  <c r="S572" i="1"/>
  <c r="U572" i="1" s="1"/>
  <c r="R572" i="1"/>
  <c r="Q572" i="1"/>
  <c r="T571" i="1"/>
  <c r="S571" i="1"/>
  <c r="U571" i="1" s="1"/>
  <c r="R571" i="1"/>
  <c r="Q571" i="1"/>
  <c r="T570" i="1"/>
  <c r="S570" i="1"/>
  <c r="U570" i="1" s="1"/>
  <c r="R570" i="1"/>
  <c r="Q570" i="1"/>
  <c r="T569" i="1"/>
  <c r="S569" i="1"/>
  <c r="U569" i="1" s="1"/>
  <c r="R569" i="1"/>
  <c r="Q569" i="1"/>
  <c r="T568" i="1"/>
  <c r="S568" i="1"/>
  <c r="U568" i="1" s="1"/>
  <c r="R568" i="1"/>
  <c r="Q568" i="1"/>
  <c r="T567" i="1"/>
  <c r="S567" i="1"/>
  <c r="U567" i="1" s="1"/>
  <c r="R567" i="1"/>
  <c r="Q567" i="1"/>
  <c r="T566" i="1"/>
  <c r="S566" i="1"/>
  <c r="U566" i="1" s="1"/>
  <c r="R566" i="1"/>
  <c r="Q566" i="1"/>
  <c r="T565" i="1"/>
  <c r="S565" i="1"/>
  <c r="U565" i="1" s="1"/>
  <c r="R565" i="1"/>
  <c r="Q565" i="1"/>
  <c r="T564" i="1"/>
  <c r="S564" i="1"/>
  <c r="U564" i="1" s="1"/>
  <c r="R564" i="1"/>
  <c r="Q564" i="1"/>
  <c r="T563" i="1"/>
  <c r="S563" i="1"/>
  <c r="U563" i="1" s="1"/>
  <c r="R563" i="1"/>
  <c r="Q563" i="1"/>
  <c r="T562" i="1"/>
  <c r="S562" i="1"/>
  <c r="U562" i="1" s="1"/>
  <c r="R562" i="1"/>
  <c r="Q562" i="1"/>
  <c r="T561" i="1"/>
  <c r="S561" i="1"/>
  <c r="U561" i="1" s="1"/>
  <c r="R561" i="1"/>
  <c r="Q561" i="1"/>
  <c r="T560" i="1"/>
  <c r="S560" i="1"/>
  <c r="U560" i="1" s="1"/>
  <c r="R560" i="1"/>
  <c r="Q560" i="1"/>
  <c r="T559" i="1"/>
  <c r="S559" i="1"/>
  <c r="U559" i="1" s="1"/>
  <c r="R559" i="1"/>
  <c r="Q559" i="1"/>
  <c r="T558" i="1"/>
  <c r="S558" i="1"/>
  <c r="U558" i="1" s="1"/>
  <c r="R558" i="1"/>
  <c r="Q558" i="1"/>
  <c r="T557" i="1"/>
  <c r="S557" i="1"/>
  <c r="U557" i="1" s="1"/>
  <c r="R557" i="1"/>
  <c r="Q557" i="1"/>
  <c r="T556" i="1"/>
  <c r="S556" i="1"/>
  <c r="U556" i="1" s="1"/>
  <c r="R556" i="1"/>
  <c r="Q556" i="1"/>
  <c r="T555" i="1"/>
  <c r="S555" i="1"/>
  <c r="U555" i="1" s="1"/>
  <c r="R555" i="1"/>
  <c r="Q555" i="1"/>
  <c r="T554" i="1"/>
  <c r="S554" i="1"/>
  <c r="U554" i="1" s="1"/>
  <c r="R554" i="1"/>
  <c r="Q554" i="1"/>
  <c r="T553" i="1"/>
  <c r="S553" i="1"/>
  <c r="U553" i="1" s="1"/>
  <c r="R553" i="1"/>
  <c r="Q553" i="1"/>
  <c r="T552" i="1"/>
  <c r="S552" i="1"/>
  <c r="U552" i="1" s="1"/>
  <c r="R552" i="1"/>
  <c r="Q552" i="1"/>
  <c r="U551" i="1"/>
  <c r="T551" i="1"/>
  <c r="S551" i="1"/>
  <c r="R551" i="1"/>
  <c r="Q551" i="1"/>
  <c r="T550" i="1"/>
  <c r="S550" i="1"/>
  <c r="U550" i="1" s="1"/>
  <c r="R550" i="1"/>
  <c r="Q550" i="1"/>
  <c r="T549" i="1"/>
  <c r="S549" i="1"/>
  <c r="U549" i="1" s="1"/>
  <c r="R549" i="1"/>
  <c r="Q549" i="1"/>
  <c r="T548" i="1"/>
  <c r="S548" i="1"/>
  <c r="U548" i="1" s="1"/>
  <c r="R548" i="1"/>
  <c r="Q548" i="1"/>
  <c r="T547" i="1"/>
  <c r="S547" i="1"/>
  <c r="U547" i="1" s="1"/>
  <c r="R547" i="1"/>
  <c r="Q547" i="1"/>
  <c r="T546" i="1"/>
  <c r="S546" i="1"/>
  <c r="U546" i="1" s="1"/>
  <c r="R546" i="1"/>
  <c r="Q546" i="1"/>
  <c r="T545" i="1"/>
  <c r="S545" i="1"/>
  <c r="U545" i="1" s="1"/>
  <c r="R545" i="1"/>
  <c r="Q545" i="1"/>
  <c r="T544" i="1"/>
  <c r="S544" i="1"/>
  <c r="U544" i="1" s="1"/>
  <c r="R544" i="1"/>
  <c r="Q544" i="1"/>
  <c r="T543" i="1"/>
  <c r="S543" i="1"/>
  <c r="U543" i="1" s="1"/>
  <c r="R543" i="1"/>
  <c r="Q543" i="1"/>
  <c r="T542" i="1"/>
  <c r="S542" i="1"/>
  <c r="U542" i="1" s="1"/>
  <c r="R542" i="1"/>
  <c r="Q542" i="1"/>
  <c r="T541" i="1"/>
  <c r="S541" i="1"/>
  <c r="U541" i="1" s="1"/>
  <c r="R541" i="1"/>
  <c r="Q541" i="1"/>
  <c r="U540" i="1"/>
  <c r="T540" i="1"/>
  <c r="S540" i="1"/>
  <c r="R540" i="1"/>
  <c r="Q540" i="1"/>
  <c r="T539" i="1"/>
  <c r="S539" i="1"/>
  <c r="U539" i="1" s="1"/>
  <c r="R539" i="1"/>
  <c r="Q539" i="1"/>
  <c r="T538" i="1"/>
  <c r="S538" i="1"/>
  <c r="U538" i="1" s="1"/>
  <c r="R538" i="1"/>
  <c r="Q538" i="1"/>
  <c r="T537" i="1"/>
  <c r="S537" i="1"/>
  <c r="U537" i="1" s="1"/>
  <c r="R537" i="1"/>
  <c r="Q537" i="1"/>
  <c r="T536" i="1"/>
  <c r="S536" i="1"/>
  <c r="U536" i="1" s="1"/>
  <c r="R536" i="1"/>
  <c r="Q536" i="1"/>
  <c r="T535" i="1"/>
  <c r="S535" i="1"/>
  <c r="U535" i="1" s="1"/>
  <c r="R535" i="1"/>
  <c r="Q535" i="1"/>
  <c r="T534" i="1"/>
  <c r="S534" i="1"/>
  <c r="U534" i="1" s="1"/>
  <c r="R534" i="1"/>
  <c r="Q534" i="1"/>
  <c r="T533" i="1"/>
  <c r="S533" i="1"/>
  <c r="U533" i="1" s="1"/>
  <c r="R533" i="1"/>
  <c r="Q533" i="1"/>
  <c r="T532" i="1"/>
  <c r="S532" i="1"/>
  <c r="U532" i="1" s="1"/>
  <c r="R532" i="1"/>
  <c r="Q532" i="1"/>
  <c r="T531" i="1"/>
  <c r="S531" i="1"/>
  <c r="U531" i="1" s="1"/>
  <c r="R531" i="1"/>
  <c r="Q531" i="1"/>
  <c r="T530" i="1"/>
  <c r="S530" i="1"/>
  <c r="U530" i="1" s="1"/>
  <c r="R530" i="1"/>
  <c r="Q530" i="1"/>
  <c r="T529" i="1"/>
  <c r="S529" i="1"/>
  <c r="U529" i="1" s="1"/>
  <c r="R529" i="1"/>
  <c r="Q529" i="1"/>
  <c r="T528" i="1"/>
  <c r="S528" i="1"/>
  <c r="U528" i="1" s="1"/>
  <c r="R528" i="1"/>
  <c r="Q528" i="1"/>
  <c r="T527" i="1"/>
  <c r="S527" i="1"/>
  <c r="U527" i="1" s="1"/>
  <c r="R527" i="1"/>
  <c r="Q527" i="1"/>
  <c r="T526" i="1"/>
  <c r="S526" i="1"/>
  <c r="U526" i="1" s="1"/>
  <c r="R526" i="1"/>
  <c r="Q526" i="1"/>
  <c r="T525" i="1"/>
  <c r="S525" i="1"/>
  <c r="U525" i="1" s="1"/>
  <c r="R525" i="1"/>
  <c r="Q525" i="1"/>
  <c r="T524" i="1"/>
  <c r="S524" i="1"/>
  <c r="U524" i="1" s="1"/>
  <c r="R524" i="1"/>
  <c r="Q524" i="1"/>
  <c r="T523" i="1"/>
  <c r="S523" i="1"/>
  <c r="U523" i="1" s="1"/>
  <c r="R523" i="1"/>
  <c r="Q523" i="1"/>
  <c r="T522" i="1"/>
  <c r="S522" i="1"/>
  <c r="U522" i="1" s="1"/>
  <c r="R522" i="1"/>
  <c r="Q522" i="1"/>
  <c r="T521" i="1"/>
  <c r="S521" i="1"/>
  <c r="U521" i="1" s="1"/>
  <c r="R521" i="1"/>
  <c r="Q521" i="1"/>
  <c r="T520" i="1"/>
  <c r="S520" i="1"/>
  <c r="U520" i="1" s="1"/>
  <c r="R520" i="1"/>
  <c r="Q520" i="1"/>
  <c r="T519" i="1"/>
  <c r="S519" i="1"/>
  <c r="U519" i="1" s="1"/>
  <c r="R519" i="1"/>
  <c r="Q519" i="1"/>
  <c r="T518" i="1"/>
  <c r="S518" i="1"/>
  <c r="U518" i="1" s="1"/>
  <c r="R518" i="1"/>
  <c r="Q518" i="1"/>
  <c r="T517" i="1"/>
  <c r="S517" i="1"/>
  <c r="U517" i="1" s="1"/>
  <c r="R517" i="1"/>
  <c r="Q517" i="1"/>
  <c r="T516" i="1"/>
  <c r="S516" i="1"/>
  <c r="U516" i="1" s="1"/>
  <c r="R516" i="1"/>
  <c r="Q516" i="1"/>
  <c r="T515" i="1"/>
  <c r="S515" i="1"/>
  <c r="U515" i="1" s="1"/>
  <c r="R515" i="1"/>
  <c r="Q515" i="1"/>
  <c r="T514" i="1"/>
  <c r="S514" i="1"/>
  <c r="U514" i="1" s="1"/>
  <c r="R514" i="1"/>
  <c r="Q514" i="1"/>
  <c r="T513" i="1"/>
  <c r="S513" i="1"/>
  <c r="U513" i="1" s="1"/>
  <c r="R513" i="1"/>
  <c r="Q513" i="1"/>
  <c r="T512" i="1"/>
  <c r="S512" i="1"/>
  <c r="U512" i="1" s="1"/>
  <c r="R512" i="1"/>
  <c r="Q512" i="1"/>
  <c r="T511" i="1"/>
  <c r="S511" i="1"/>
  <c r="U511" i="1" s="1"/>
  <c r="R511" i="1"/>
  <c r="Q511" i="1"/>
  <c r="T510" i="1"/>
  <c r="S510" i="1"/>
  <c r="U510" i="1" s="1"/>
  <c r="R510" i="1"/>
  <c r="Q510" i="1"/>
  <c r="T509" i="1"/>
  <c r="S509" i="1"/>
  <c r="U509" i="1" s="1"/>
  <c r="R509" i="1"/>
  <c r="Q509" i="1"/>
  <c r="T508" i="1"/>
  <c r="S508" i="1"/>
  <c r="U508" i="1" s="1"/>
  <c r="R508" i="1"/>
  <c r="Q508" i="1"/>
  <c r="T507" i="1"/>
  <c r="S507" i="1"/>
  <c r="U507" i="1" s="1"/>
  <c r="R507" i="1"/>
  <c r="Q507" i="1"/>
  <c r="T506" i="1"/>
  <c r="S506" i="1"/>
  <c r="U506" i="1" s="1"/>
  <c r="R506" i="1"/>
  <c r="Q506" i="1"/>
  <c r="T505" i="1"/>
  <c r="S505" i="1"/>
  <c r="U505" i="1" s="1"/>
  <c r="R505" i="1"/>
  <c r="Q505" i="1"/>
  <c r="T504" i="1"/>
  <c r="S504" i="1"/>
  <c r="U504" i="1" s="1"/>
  <c r="R504" i="1"/>
  <c r="Q504" i="1"/>
  <c r="T503" i="1"/>
  <c r="S503" i="1"/>
  <c r="U503" i="1" s="1"/>
  <c r="R503" i="1"/>
  <c r="Q503" i="1"/>
  <c r="T502" i="1"/>
  <c r="S502" i="1"/>
  <c r="U502" i="1" s="1"/>
  <c r="R502" i="1"/>
  <c r="Q502" i="1"/>
  <c r="T501" i="1"/>
  <c r="S501" i="1"/>
  <c r="U501" i="1" s="1"/>
  <c r="R501" i="1"/>
  <c r="Q501" i="1"/>
  <c r="T500" i="1"/>
  <c r="S500" i="1"/>
  <c r="U500" i="1" s="1"/>
  <c r="R500" i="1"/>
  <c r="Q500" i="1"/>
  <c r="T499" i="1"/>
  <c r="S499" i="1"/>
  <c r="U499" i="1" s="1"/>
  <c r="R499" i="1"/>
  <c r="Q499" i="1"/>
  <c r="T498" i="1"/>
  <c r="S498" i="1"/>
  <c r="U498" i="1" s="1"/>
  <c r="R498" i="1"/>
  <c r="Q498" i="1"/>
  <c r="T497" i="1"/>
  <c r="S497" i="1"/>
  <c r="U497" i="1" s="1"/>
  <c r="R497" i="1"/>
  <c r="Q497" i="1"/>
  <c r="T496" i="1"/>
  <c r="S496" i="1"/>
  <c r="U496" i="1" s="1"/>
  <c r="R496" i="1"/>
  <c r="Q496" i="1"/>
  <c r="T495" i="1"/>
  <c r="S495" i="1"/>
  <c r="U495" i="1" s="1"/>
  <c r="R495" i="1"/>
  <c r="Q495" i="1"/>
  <c r="T494" i="1"/>
  <c r="S494" i="1"/>
  <c r="U494" i="1" s="1"/>
  <c r="R494" i="1"/>
  <c r="Q494" i="1"/>
  <c r="T493" i="1"/>
  <c r="S493" i="1"/>
  <c r="U493" i="1" s="1"/>
  <c r="R493" i="1"/>
  <c r="Q493" i="1"/>
  <c r="T492" i="1"/>
  <c r="S492" i="1"/>
  <c r="U492" i="1" s="1"/>
  <c r="R492" i="1"/>
  <c r="Q492" i="1"/>
  <c r="T491" i="1"/>
  <c r="S491" i="1"/>
  <c r="U491" i="1" s="1"/>
  <c r="R491" i="1"/>
  <c r="Q491" i="1"/>
  <c r="T490" i="1"/>
  <c r="S490" i="1"/>
  <c r="U490" i="1" s="1"/>
  <c r="R490" i="1"/>
  <c r="Q490" i="1"/>
  <c r="T489" i="1"/>
  <c r="S489" i="1"/>
  <c r="U489" i="1" s="1"/>
  <c r="R489" i="1"/>
  <c r="Q489" i="1"/>
  <c r="T488" i="1"/>
  <c r="S488" i="1"/>
  <c r="U488" i="1" s="1"/>
  <c r="R488" i="1"/>
  <c r="Q488" i="1"/>
  <c r="U487" i="1"/>
  <c r="T487" i="1"/>
  <c r="S487" i="1"/>
  <c r="R487" i="1"/>
  <c r="Q487" i="1"/>
  <c r="T486" i="1"/>
  <c r="S486" i="1"/>
  <c r="U486" i="1" s="1"/>
  <c r="R486" i="1"/>
  <c r="Q486" i="1"/>
  <c r="T485" i="1"/>
  <c r="S485" i="1"/>
  <c r="U485" i="1" s="1"/>
  <c r="R485" i="1"/>
  <c r="Q485" i="1"/>
  <c r="T484" i="1"/>
  <c r="S484" i="1"/>
  <c r="U484" i="1" s="1"/>
  <c r="R484" i="1"/>
  <c r="Q484" i="1"/>
  <c r="T483" i="1"/>
  <c r="S483" i="1"/>
  <c r="U483" i="1" s="1"/>
  <c r="R483" i="1"/>
  <c r="Q483" i="1"/>
  <c r="T482" i="1"/>
  <c r="S482" i="1"/>
  <c r="U482" i="1" s="1"/>
  <c r="R482" i="1"/>
  <c r="Q482" i="1"/>
  <c r="T481" i="1"/>
  <c r="S481" i="1"/>
  <c r="U481" i="1" s="1"/>
  <c r="R481" i="1"/>
  <c r="Q481" i="1"/>
  <c r="T480" i="1"/>
  <c r="S480" i="1"/>
  <c r="U480" i="1" s="1"/>
  <c r="R480" i="1"/>
  <c r="Q480" i="1"/>
  <c r="T479" i="1"/>
  <c r="S479" i="1"/>
  <c r="U479" i="1" s="1"/>
  <c r="R479" i="1"/>
  <c r="Q479" i="1"/>
  <c r="T478" i="1"/>
  <c r="S478" i="1"/>
  <c r="U478" i="1" s="1"/>
  <c r="R478" i="1"/>
  <c r="Q478" i="1"/>
  <c r="T477" i="1"/>
  <c r="S477" i="1"/>
  <c r="U477" i="1" s="1"/>
  <c r="R477" i="1"/>
  <c r="Q477" i="1"/>
  <c r="T476" i="1"/>
  <c r="S476" i="1"/>
  <c r="U476" i="1" s="1"/>
  <c r="R476" i="1"/>
  <c r="Q476" i="1"/>
  <c r="T475" i="1"/>
  <c r="S475" i="1"/>
  <c r="U475" i="1" s="1"/>
  <c r="R475" i="1"/>
  <c r="Q475" i="1"/>
  <c r="T474" i="1"/>
  <c r="S474" i="1"/>
  <c r="U474" i="1" s="1"/>
  <c r="R474" i="1"/>
  <c r="Q474" i="1"/>
  <c r="T473" i="1"/>
  <c r="S473" i="1"/>
  <c r="U473" i="1" s="1"/>
  <c r="R473" i="1"/>
  <c r="Q473" i="1"/>
  <c r="T472" i="1"/>
  <c r="S472" i="1"/>
  <c r="U472" i="1" s="1"/>
  <c r="R472" i="1"/>
  <c r="Q472" i="1"/>
  <c r="T471" i="1"/>
  <c r="S471" i="1"/>
  <c r="U471" i="1" s="1"/>
  <c r="R471" i="1"/>
  <c r="Q471" i="1"/>
  <c r="T470" i="1"/>
  <c r="S470" i="1"/>
  <c r="U470" i="1" s="1"/>
  <c r="R470" i="1"/>
  <c r="Q470" i="1"/>
  <c r="T469" i="1"/>
  <c r="S469" i="1"/>
  <c r="U469" i="1" s="1"/>
  <c r="R469" i="1"/>
  <c r="Q469" i="1"/>
  <c r="T468" i="1"/>
  <c r="S468" i="1"/>
  <c r="U468" i="1" s="1"/>
  <c r="R468" i="1"/>
  <c r="Q468" i="1"/>
  <c r="T467" i="1"/>
  <c r="S467" i="1"/>
  <c r="U467" i="1" s="1"/>
  <c r="R467" i="1"/>
  <c r="Q467" i="1"/>
  <c r="T466" i="1"/>
  <c r="S466" i="1"/>
  <c r="U466" i="1" s="1"/>
  <c r="R466" i="1"/>
  <c r="Q466" i="1"/>
  <c r="T465" i="1"/>
  <c r="S465" i="1"/>
  <c r="U465" i="1" s="1"/>
  <c r="R465" i="1"/>
  <c r="Q465" i="1"/>
  <c r="T464" i="1"/>
  <c r="S464" i="1"/>
  <c r="U464" i="1" s="1"/>
  <c r="R464" i="1"/>
  <c r="Q464" i="1"/>
  <c r="T463" i="1"/>
  <c r="S463" i="1"/>
  <c r="U463" i="1" s="1"/>
  <c r="R463" i="1"/>
  <c r="Q463" i="1"/>
  <c r="T462" i="1"/>
  <c r="S462" i="1"/>
  <c r="U462" i="1" s="1"/>
  <c r="R462" i="1"/>
  <c r="Q462" i="1"/>
  <c r="T461" i="1"/>
  <c r="S461" i="1"/>
  <c r="U461" i="1" s="1"/>
  <c r="R461" i="1"/>
  <c r="Q461" i="1"/>
  <c r="T460" i="1"/>
  <c r="S460" i="1"/>
  <c r="U460" i="1" s="1"/>
  <c r="R460" i="1"/>
  <c r="Q460" i="1"/>
  <c r="T459" i="1"/>
  <c r="S459" i="1"/>
  <c r="U459" i="1" s="1"/>
  <c r="R459" i="1"/>
  <c r="Q459" i="1"/>
  <c r="T458" i="1"/>
  <c r="S458" i="1"/>
  <c r="U458" i="1" s="1"/>
  <c r="R458" i="1"/>
  <c r="Q458" i="1"/>
  <c r="T457" i="1"/>
  <c r="S457" i="1"/>
  <c r="U457" i="1" s="1"/>
  <c r="R457" i="1"/>
  <c r="Q457" i="1"/>
  <c r="T456" i="1"/>
  <c r="S456" i="1"/>
  <c r="U456" i="1" s="1"/>
  <c r="R456" i="1"/>
  <c r="Q456" i="1"/>
  <c r="T455" i="1"/>
  <c r="S455" i="1"/>
  <c r="U455" i="1" s="1"/>
  <c r="R455" i="1"/>
  <c r="Q455" i="1"/>
  <c r="T454" i="1"/>
  <c r="S454" i="1"/>
  <c r="U454" i="1" s="1"/>
  <c r="R454" i="1"/>
  <c r="Q454" i="1"/>
  <c r="T453" i="1"/>
  <c r="S453" i="1"/>
  <c r="U453" i="1" s="1"/>
  <c r="R453" i="1"/>
  <c r="Q453" i="1"/>
  <c r="T452" i="1"/>
  <c r="S452" i="1"/>
  <c r="U452" i="1" s="1"/>
  <c r="R452" i="1"/>
  <c r="Q452" i="1"/>
  <c r="T451" i="1"/>
  <c r="S451" i="1"/>
  <c r="U451" i="1" s="1"/>
  <c r="R451" i="1"/>
  <c r="Q451" i="1"/>
  <c r="T450" i="1"/>
  <c r="S450" i="1"/>
  <c r="U450" i="1" s="1"/>
  <c r="R450" i="1"/>
  <c r="Q450" i="1"/>
  <c r="T449" i="1"/>
  <c r="S449" i="1"/>
  <c r="U449" i="1" s="1"/>
  <c r="R449" i="1"/>
  <c r="Q449" i="1"/>
  <c r="T448" i="1"/>
  <c r="S448" i="1"/>
  <c r="U448" i="1" s="1"/>
  <c r="R448" i="1"/>
  <c r="Q448" i="1"/>
  <c r="T447" i="1"/>
  <c r="S447" i="1"/>
  <c r="U447" i="1" s="1"/>
  <c r="R447" i="1"/>
  <c r="Q447" i="1"/>
  <c r="T446" i="1"/>
  <c r="S446" i="1"/>
  <c r="U446" i="1" s="1"/>
  <c r="R446" i="1"/>
  <c r="Q446" i="1"/>
  <c r="T445" i="1"/>
  <c r="S445" i="1"/>
  <c r="U445" i="1" s="1"/>
  <c r="R445" i="1"/>
  <c r="Q445" i="1"/>
  <c r="T444" i="1"/>
  <c r="S444" i="1"/>
  <c r="U444" i="1" s="1"/>
  <c r="R444" i="1"/>
  <c r="Q444" i="1"/>
  <c r="T443" i="1"/>
  <c r="S443" i="1"/>
  <c r="U443" i="1" s="1"/>
  <c r="R443" i="1"/>
  <c r="Q443" i="1"/>
  <c r="T442" i="1"/>
  <c r="S442" i="1"/>
  <c r="U442" i="1" s="1"/>
  <c r="R442" i="1"/>
  <c r="Q442" i="1"/>
  <c r="T441" i="1"/>
  <c r="S441" i="1"/>
  <c r="U441" i="1" s="1"/>
  <c r="R441" i="1"/>
  <c r="Q441" i="1"/>
  <c r="T440" i="1"/>
  <c r="S440" i="1"/>
  <c r="U440" i="1" s="1"/>
  <c r="R440" i="1"/>
  <c r="Q440" i="1"/>
  <c r="T439" i="1"/>
  <c r="S439" i="1"/>
  <c r="U439" i="1" s="1"/>
  <c r="R439" i="1"/>
  <c r="Q439" i="1"/>
  <c r="T438" i="1"/>
  <c r="S438" i="1"/>
  <c r="U438" i="1" s="1"/>
  <c r="R438" i="1"/>
  <c r="Q438" i="1"/>
  <c r="T437" i="1"/>
  <c r="S437" i="1"/>
  <c r="U437" i="1" s="1"/>
  <c r="R437" i="1"/>
  <c r="Q437" i="1"/>
  <c r="T436" i="1"/>
  <c r="S436" i="1"/>
  <c r="U436" i="1" s="1"/>
  <c r="R436" i="1"/>
  <c r="Q436" i="1"/>
  <c r="T435" i="1"/>
  <c r="S435" i="1"/>
  <c r="U435" i="1" s="1"/>
  <c r="R435" i="1"/>
  <c r="Q435" i="1"/>
  <c r="T434" i="1"/>
  <c r="S434" i="1"/>
  <c r="U434" i="1" s="1"/>
  <c r="R434" i="1"/>
  <c r="Q434" i="1"/>
  <c r="T433" i="1"/>
  <c r="S433" i="1"/>
  <c r="U433" i="1" s="1"/>
  <c r="R433" i="1"/>
  <c r="Q433" i="1"/>
  <c r="T432" i="1"/>
  <c r="S432" i="1"/>
  <c r="U432" i="1" s="1"/>
  <c r="R432" i="1"/>
  <c r="Q432" i="1"/>
  <c r="T431" i="1"/>
  <c r="S431" i="1"/>
  <c r="U431" i="1" s="1"/>
  <c r="R431" i="1"/>
  <c r="Q431" i="1"/>
  <c r="T430" i="1"/>
  <c r="S430" i="1"/>
  <c r="U430" i="1" s="1"/>
  <c r="R430" i="1"/>
  <c r="Q430" i="1"/>
  <c r="T429" i="1"/>
  <c r="S429" i="1"/>
  <c r="U429" i="1" s="1"/>
  <c r="R429" i="1"/>
  <c r="Q429" i="1"/>
  <c r="T428" i="1"/>
  <c r="S428" i="1"/>
  <c r="U428" i="1" s="1"/>
  <c r="R428" i="1"/>
  <c r="Q428" i="1"/>
  <c r="T427" i="1"/>
  <c r="S427" i="1"/>
  <c r="U427" i="1" s="1"/>
  <c r="R427" i="1"/>
  <c r="Q427" i="1"/>
  <c r="T426" i="1"/>
  <c r="S426" i="1"/>
  <c r="U426" i="1" s="1"/>
  <c r="R426" i="1"/>
  <c r="Q426" i="1"/>
  <c r="T425" i="1"/>
  <c r="S425" i="1"/>
  <c r="U425" i="1" s="1"/>
  <c r="R425" i="1"/>
  <c r="Q425" i="1"/>
  <c r="T424" i="1"/>
  <c r="S424" i="1"/>
  <c r="U424" i="1" s="1"/>
  <c r="R424" i="1"/>
  <c r="Q424" i="1"/>
  <c r="T423" i="1"/>
  <c r="S423" i="1"/>
  <c r="U423" i="1" s="1"/>
  <c r="R423" i="1"/>
  <c r="Q423" i="1"/>
  <c r="T422" i="1"/>
  <c r="S422" i="1"/>
  <c r="U422" i="1" s="1"/>
  <c r="R422" i="1"/>
  <c r="Q422" i="1"/>
  <c r="T421" i="1"/>
  <c r="S421" i="1"/>
  <c r="U421" i="1" s="1"/>
  <c r="R421" i="1"/>
  <c r="Q421" i="1"/>
  <c r="T420" i="1"/>
  <c r="S420" i="1"/>
  <c r="U420" i="1" s="1"/>
  <c r="R420" i="1"/>
  <c r="Q420" i="1"/>
  <c r="T419" i="1"/>
  <c r="S419" i="1"/>
  <c r="U419" i="1" s="1"/>
  <c r="R419" i="1"/>
  <c r="Q419" i="1"/>
  <c r="T418" i="1"/>
  <c r="S418" i="1"/>
  <c r="U418" i="1" s="1"/>
  <c r="R418" i="1"/>
  <c r="Q418" i="1"/>
  <c r="T417" i="1"/>
  <c r="S417" i="1"/>
  <c r="U417" i="1" s="1"/>
  <c r="R417" i="1"/>
  <c r="Q417" i="1"/>
  <c r="T416" i="1"/>
  <c r="S416" i="1"/>
  <c r="U416" i="1" s="1"/>
  <c r="R416" i="1"/>
  <c r="Q416" i="1"/>
  <c r="T415" i="1"/>
  <c r="S415" i="1"/>
  <c r="U415" i="1" s="1"/>
  <c r="R415" i="1"/>
  <c r="Q415" i="1"/>
  <c r="T414" i="1"/>
  <c r="S414" i="1"/>
  <c r="U414" i="1" s="1"/>
  <c r="R414" i="1"/>
  <c r="Q414" i="1"/>
  <c r="T413" i="1"/>
  <c r="S413" i="1"/>
  <c r="U413" i="1" s="1"/>
  <c r="R413" i="1"/>
  <c r="Q413" i="1"/>
  <c r="T412" i="1"/>
  <c r="S412" i="1"/>
  <c r="U412" i="1" s="1"/>
  <c r="R412" i="1"/>
  <c r="Q412" i="1"/>
  <c r="T411" i="1"/>
  <c r="S411" i="1"/>
  <c r="U411" i="1" s="1"/>
  <c r="R411" i="1"/>
  <c r="Q411" i="1"/>
  <c r="T410" i="1"/>
  <c r="S410" i="1"/>
  <c r="U410" i="1" s="1"/>
  <c r="R410" i="1"/>
  <c r="Q410" i="1"/>
  <c r="T409" i="1"/>
  <c r="S409" i="1"/>
  <c r="U409" i="1" s="1"/>
  <c r="R409" i="1"/>
  <c r="Q409" i="1"/>
  <c r="U408" i="1"/>
  <c r="T408" i="1"/>
  <c r="S408" i="1"/>
  <c r="R408" i="1"/>
  <c r="Q408" i="1"/>
  <c r="T407" i="1"/>
  <c r="S407" i="1"/>
  <c r="U407" i="1" s="1"/>
  <c r="R407" i="1"/>
  <c r="Q407" i="1"/>
  <c r="T406" i="1"/>
  <c r="S406" i="1"/>
  <c r="U406" i="1" s="1"/>
  <c r="R406" i="1"/>
  <c r="Q406" i="1"/>
  <c r="T405" i="1"/>
  <c r="S405" i="1"/>
  <c r="U405" i="1" s="1"/>
  <c r="R405" i="1"/>
  <c r="Q405" i="1"/>
  <c r="T404" i="1"/>
  <c r="S404" i="1"/>
  <c r="U404" i="1" s="1"/>
  <c r="R404" i="1"/>
  <c r="Q404" i="1"/>
  <c r="T403" i="1"/>
  <c r="S403" i="1"/>
  <c r="U403" i="1" s="1"/>
  <c r="R403" i="1"/>
  <c r="Q403" i="1"/>
  <c r="T402" i="1"/>
  <c r="S402" i="1"/>
  <c r="U402" i="1" s="1"/>
  <c r="R402" i="1"/>
  <c r="Q402" i="1"/>
  <c r="T401" i="1"/>
  <c r="S401" i="1"/>
  <c r="U401" i="1" s="1"/>
  <c r="R401" i="1"/>
  <c r="Q401" i="1"/>
  <c r="T400" i="1"/>
  <c r="S400" i="1"/>
  <c r="U400" i="1" s="1"/>
  <c r="R400" i="1"/>
  <c r="Q400" i="1"/>
  <c r="U399" i="1"/>
  <c r="T399" i="1"/>
  <c r="S399" i="1"/>
  <c r="R399" i="1"/>
  <c r="Q399" i="1"/>
  <c r="T398" i="1"/>
  <c r="S398" i="1"/>
  <c r="U398" i="1" s="1"/>
  <c r="R398" i="1"/>
  <c r="Q398" i="1"/>
  <c r="T397" i="1"/>
  <c r="S397" i="1"/>
  <c r="U397" i="1" s="1"/>
  <c r="R397" i="1"/>
  <c r="Q397" i="1"/>
  <c r="T396" i="1"/>
  <c r="S396" i="1"/>
  <c r="U396" i="1" s="1"/>
  <c r="R396" i="1"/>
  <c r="Q396" i="1"/>
  <c r="T395" i="1"/>
  <c r="S395" i="1"/>
  <c r="U395" i="1" s="1"/>
  <c r="R395" i="1"/>
  <c r="Q395" i="1"/>
  <c r="T394" i="1"/>
  <c r="S394" i="1"/>
  <c r="U394" i="1" s="1"/>
  <c r="R394" i="1"/>
  <c r="Q394" i="1"/>
  <c r="T393" i="1"/>
  <c r="S393" i="1"/>
  <c r="U393" i="1" s="1"/>
  <c r="R393" i="1"/>
  <c r="Q393" i="1"/>
  <c r="T392" i="1"/>
  <c r="S392" i="1"/>
  <c r="U392" i="1" s="1"/>
  <c r="R392" i="1"/>
  <c r="Q392" i="1"/>
  <c r="T391" i="1"/>
  <c r="S391" i="1"/>
  <c r="U391" i="1" s="1"/>
  <c r="R391" i="1"/>
  <c r="Q391" i="1"/>
  <c r="T390" i="1"/>
  <c r="S390" i="1"/>
  <c r="U390" i="1" s="1"/>
  <c r="R390" i="1"/>
  <c r="Q390" i="1"/>
  <c r="T389" i="1"/>
  <c r="S389" i="1"/>
  <c r="U389" i="1" s="1"/>
  <c r="R389" i="1"/>
  <c r="Q389" i="1"/>
  <c r="T388" i="1"/>
  <c r="S388" i="1"/>
  <c r="U388" i="1" s="1"/>
  <c r="R388" i="1"/>
  <c r="Q388" i="1"/>
  <c r="T387" i="1"/>
  <c r="S387" i="1"/>
  <c r="U387" i="1" s="1"/>
  <c r="R387" i="1"/>
  <c r="Q387" i="1"/>
  <c r="T386" i="1"/>
  <c r="S386" i="1"/>
  <c r="U386" i="1" s="1"/>
  <c r="R386" i="1"/>
  <c r="Q386" i="1"/>
  <c r="T385" i="1"/>
  <c r="S385" i="1"/>
  <c r="U385" i="1" s="1"/>
  <c r="R385" i="1"/>
  <c r="Q385" i="1"/>
  <c r="T384" i="1"/>
  <c r="S384" i="1"/>
  <c r="U384" i="1" s="1"/>
  <c r="R384" i="1"/>
  <c r="Q384" i="1"/>
  <c r="T383" i="1"/>
  <c r="S383" i="1"/>
  <c r="U383" i="1" s="1"/>
  <c r="R383" i="1"/>
  <c r="Q383" i="1"/>
  <c r="T382" i="1"/>
  <c r="S382" i="1"/>
  <c r="U382" i="1" s="1"/>
  <c r="R382" i="1"/>
  <c r="Q382" i="1"/>
  <c r="T381" i="1"/>
  <c r="S381" i="1"/>
  <c r="U381" i="1" s="1"/>
  <c r="R381" i="1"/>
  <c r="Q381" i="1"/>
  <c r="T380" i="1"/>
  <c r="S380" i="1"/>
  <c r="U380" i="1" s="1"/>
  <c r="R380" i="1"/>
  <c r="Q380" i="1"/>
  <c r="T379" i="1"/>
  <c r="S379" i="1"/>
  <c r="U379" i="1" s="1"/>
  <c r="R379" i="1"/>
  <c r="Q379" i="1"/>
  <c r="T378" i="1"/>
  <c r="S378" i="1"/>
  <c r="U378" i="1" s="1"/>
  <c r="R378" i="1"/>
  <c r="Q378" i="1"/>
  <c r="T377" i="1"/>
  <c r="S377" i="1"/>
  <c r="U377" i="1" s="1"/>
  <c r="R377" i="1"/>
  <c r="Q377" i="1"/>
  <c r="T376" i="1"/>
  <c r="S376" i="1"/>
  <c r="U376" i="1" s="1"/>
  <c r="R376" i="1"/>
  <c r="Q376" i="1"/>
  <c r="U375" i="1"/>
  <c r="T375" i="1"/>
  <c r="S375" i="1"/>
  <c r="R375" i="1"/>
  <c r="Q375" i="1"/>
  <c r="T374" i="1"/>
  <c r="S374" i="1"/>
  <c r="U374" i="1" s="1"/>
  <c r="R374" i="1"/>
  <c r="Q374" i="1"/>
  <c r="T373" i="1"/>
  <c r="S373" i="1"/>
  <c r="U373" i="1" s="1"/>
  <c r="R373" i="1"/>
  <c r="Q373" i="1"/>
  <c r="T372" i="1"/>
  <c r="S372" i="1"/>
  <c r="U372" i="1" s="1"/>
  <c r="R372" i="1"/>
  <c r="Q372" i="1"/>
  <c r="T371" i="1"/>
  <c r="S371" i="1"/>
  <c r="U371" i="1" s="1"/>
  <c r="R371" i="1"/>
  <c r="Q371" i="1"/>
  <c r="T370" i="1"/>
  <c r="S370" i="1"/>
  <c r="U370" i="1" s="1"/>
  <c r="R370" i="1"/>
  <c r="Q370" i="1"/>
  <c r="T369" i="1"/>
  <c r="S369" i="1"/>
  <c r="U369" i="1" s="1"/>
  <c r="R369" i="1"/>
  <c r="Q369" i="1"/>
  <c r="T368" i="1"/>
  <c r="S368" i="1"/>
  <c r="U368" i="1" s="1"/>
  <c r="R368" i="1"/>
  <c r="Q368" i="1"/>
  <c r="T367" i="1"/>
  <c r="S367" i="1"/>
  <c r="U367" i="1" s="1"/>
  <c r="R367" i="1"/>
  <c r="Q367" i="1"/>
  <c r="T366" i="1"/>
  <c r="S366" i="1"/>
  <c r="U366" i="1" s="1"/>
  <c r="R366" i="1"/>
  <c r="Q366" i="1"/>
  <c r="T365" i="1"/>
  <c r="S365" i="1"/>
  <c r="U365" i="1" s="1"/>
  <c r="R365" i="1"/>
  <c r="Q365" i="1"/>
  <c r="T364" i="1"/>
  <c r="S364" i="1"/>
  <c r="U364" i="1" s="1"/>
  <c r="R364" i="1"/>
  <c r="Q364" i="1"/>
  <c r="T363" i="1"/>
  <c r="S363" i="1"/>
  <c r="U363" i="1" s="1"/>
  <c r="R363" i="1"/>
  <c r="Q363" i="1"/>
  <c r="T362" i="1"/>
  <c r="S362" i="1"/>
  <c r="U362" i="1" s="1"/>
  <c r="R362" i="1"/>
  <c r="Q362" i="1"/>
  <c r="T361" i="1"/>
  <c r="S361" i="1"/>
  <c r="U361" i="1" s="1"/>
  <c r="R361" i="1"/>
  <c r="Q361" i="1"/>
  <c r="U360" i="1"/>
  <c r="T360" i="1"/>
  <c r="S360" i="1"/>
  <c r="R360" i="1"/>
  <c r="Q360" i="1"/>
  <c r="T359" i="1"/>
  <c r="S359" i="1"/>
  <c r="U359" i="1" s="1"/>
  <c r="R359" i="1"/>
  <c r="Q359" i="1"/>
  <c r="T358" i="1"/>
  <c r="S358" i="1"/>
  <c r="U358" i="1" s="1"/>
  <c r="R358" i="1"/>
  <c r="Q358" i="1"/>
  <c r="T357" i="1"/>
  <c r="S357" i="1"/>
  <c r="U357" i="1" s="1"/>
  <c r="R357" i="1"/>
  <c r="Q357" i="1"/>
  <c r="T356" i="1"/>
  <c r="S356" i="1"/>
  <c r="U356" i="1" s="1"/>
  <c r="R356" i="1"/>
  <c r="Q356" i="1"/>
  <c r="T355" i="1"/>
  <c r="S355" i="1"/>
  <c r="U355" i="1" s="1"/>
  <c r="R355" i="1"/>
  <c r="Q355" i="1"/>
  <c r="T354" i="1"/>
  <c r="S354" i="1"/>
  <c r="U354" i="1" s="1"/>
  <c r="R354" i="1"/>
  <c r="Q354" i="1"/>
  <c r="T353" i="1"/>
  <c r="S353" i="1"/>
  <c r="U353" i="1" s="1"/>
  <c r="R353" i="1"/>
  <c r="Q353" i="1"/>
  <c r="T352" i="1"/>
  <c r="S352" i="1"/>
  <c r="U352" i="1" s="1"/>
  <c r="R352" i="1"/>
  <c r="Q352" i="1"/>
  <c r="T351" i="1"/>
  <c r="S351" i="1"/>
  <c r="U351" i="1" s="1"/>
  <c r="R351" i="1"/>
  <c r="Q351" i="1"/>
  <c r="T350" i="1"/>
  <c r="S350" i="1"/>
  <c r="U350" i="1" s="1"/>
  <c r="R350" i="1"/>
  <c r="Q350" i="1"/>
  <c r="T349" i="1"/>
  <c r="S349" i="1"/>
  <c r="U349" i="1" s="1"/>
  <c r="R349" i="1"/>
  <c r="Q349" i="1"/>
  <c r="T348" i="1"/>
  <c r="S348" i="1"/>
  <c r="U348" i="1" s="1"/>
  <c r="R348" i="1"/>
  <c r="Q348" i="1"/>
  <c r="T347" i="1"/>
  <c r="S347" i="1"/>
  <c r="U347" i="1" s="1"/>
  <c r="R347" i="1"/>
  <c r="Q347" i="1"/>
  <c r="T346" i="1"/>
  <c r="S346" i="1"/>
  <c r="U346" i="1" s="1"/>
  <c r="R346" i="1"/>
  <c r="Q346" i="1"/>
  <c r="T345" i="1"/>
  <c r="S345" i="1"/>
  <c r="U345" i="1" s="1"/>
  <c r="R345" i="1"/>
  <c r="Q345" i="1"/>
  <c r="T344" i="1"/>
  <c r="S344" i="1"/>
  <c r="U344" i="1" s="1"/>
  <c r="R344" i="1"/>
  <c r="Q344" i="1"/>
  <c r="T343" i="1"/>
  <c r="S343" i="1"/>
  <c r="U343" i="1" s="1"/>
  <c r="R343" i="1"/>
  <c r="Q343" i="1"/>
  <c r="T342" i="1"/>
  <c r="S342" i="1"/>
  <c r="U342" i="1" s="1"/>
  <c r="R342" i="1"/>
  <c r="Q342" i="1"/>
  <c r="T341" i="1"/>
  <c r="S341" i="1"/>
  <c r="U341" i="1" s="1"/>
  <c r="R341" i="1"/>
  <c r="Q341" i="1"/>
  <c r="T340" i="1"/>
  <c r="S340" i="1"/>
  <c r="U340" i="1" s="1"/>
  <c r="R340" i="1"/>
  <c r="Q340" i="1"/>
  <c r="T339" i="1"/>
  <c r="S339" i="1"/>
  <c r="U339" i="1" s="1"/>
  <c r="R339" i="1"/>
  <c r="Q339" i="1"/>
  <c r="T338" i="1"/>
  <c r="S338" i="1"/>
  <c r="U338" i="1" s="1"/>
  <c r="R338" i="1"/>
  <c r="Q338" i="1"/>
  <c r="T337" i="1"/>
  <c r="S337" i="1"/>
  <c r="U337" i="1" s="1"/>
  <c r="R337" i="1"/>
  <c r="Q337" i="1"/>
  <c r="T336" i="1"/>
  <c r="S336" i="1"/>
  <c r="U336" i="1" s="1"/>
  <c r="R336" i="1"/>
  <c r="Q336" i="1"/>
  <c r="T335" i="1"/>
  <c r="S335" i="1"/>
  <c r="U335" i="1" s="1"/>
  <c r="R335" i="1"/>
  <c r="Q335" i="1"/>
  <c r="T334" i="1"/>
  <c r="S334" i="1"/>
  <c r="U334" i="1" s="1"/>
  <c r="R334" i="1"/>
  <c r="Q334" i="1"/>
  <c r="U333" i="1"/>
  <c r="T333" i="1"/>
  <c r="S333" i="1"/>
  <c r="R333" i="1"/>
  <c r="Q333" i="1"/>
  <c r="T332" i="1"/>
  <c r="S332" i="1"/>
  <c r="U332" i="1" s="1"/>
  <c r="R332" i="1"/>
  <c r="Q332" i="1"/>
  <c r="T331" i="1"/>
  <c r="S331" i="1"/>
  <c r="U331" i="1" s="1"/>
  <c r="R331" i="1"/>
  <c r="Q331" i="1"/>
  <c r="T330" i="1"/>
  <c r="S330" i="1"/>
  <c r="U330" i="1" s="1"/>
  <c r="R330" i="1"/>
  <c r="Q330" i="1"/>
  <c r="T329" i="1"/>
  <c r="S329" i="1"/>
  <c r="U329" i="1" s="1"/>
  <c r="R329" i="1"/>
  <c r="Q329" i="1"/>
  <c r="T328" i="1"/>
  <c r="S328" i="1"/>
  <c r="U328" i="1" s="1"/>
  <c r="R328" i="1"/>
  <c r="Q328" i="1"/>
  <c r="U327" i="1"/>
  <c r="T327" i="1"/>
  <c r="S327" i="1"/>
  <c r="R327" i="1"/>
  <c r="Q327" i="1"/>
  <c r="T326" i="1"/>
  <c r="S326" i="1"/>
  <c r="U326" i="1" s="1"/>
  <c r="R326" i="1"/>
  <c r="Q326" i="1"/>
  <c r="T325" i="1"/>
  <c r="S325" i="1"/>
  <c r="U325" i="1" s="1"/>
  <c r="R325" i="1"/>
  <c r="Q325" i="1"/>
  <c r="T324" i="1"/>
  <c r="S324" i="1"/>
  <c r="U324" i="1" s="1"/>
  <c r="R324" i="1"/>
  <c r="Q324" i="1"/>
  <c r="T323" i="1"/>
  <c r="S323" i="1"/>
  <c r="U323" i="1" s="1"/>
  <c r="R323" i="1"/>
  <c r="Q323" i="1"/>
  <c r="T322" i="1"/>
  <c r="S322" i="1"/>
  <c r="U322" i="1" s="1"/>
  <c r="R322" i="1"/>
  <c r="Q322" i="1"/>
  <c r="T321" i="1"/>
  <c r="S321" i="1"/>
  <c r="U321" i="1" s="1"/>
  <c r="R321" i="1"/>
  <c r="Q321" i="1"/>
  <c r="T320" i="1"/>
  <c r="S320" i="1"/>
  <c r="U320" i="1" s="1"/>
  <c r="R320" i="1"/>
  <c r="Q320" i="1"/>
  <c r="T319" i="1"/>
  <c r="S319" i="1"/>
  <c r="U319" i="1" s="1"/>
  <c r="R319" i="1"/>
  <c r="Q319" i="1"/>
  <c r="T318" i="1"/>
  <c r="S318" i="1"/>
  <c r="U318" i="1" s="1"/>
  <c r="R318" i="1"/>
  <c r="Q318" i="1"/>
  <c r="T317" i="1"/>
  <c r="S317" i="1"/>
  <c r="U317" i="1" s="1"/>
  <c r="R317" i="1"/>
  <c r="Q317" i="1"/>
  <c r="T316" i="1"/>
  <c r="S316" i="1"/>
  <c r="U316" i="1" s="1"/>
  <c r="R316" i="1"/>
  <c r="Q316" i="1"/>
  <c r="T315" i="1"/>
  <c r="S315" i="1"/>
  <c r="U315" i="1" s="1"/>
  <c r="R315" i="1"/>
  <c r="Q315" i="1"/>
  <c r="T314" i="1"/>
  <c r="S314" i="1"/>
  <c r="U314" i="1" s="1"/>
  <c r="R314" i="1"/>
  <c r="Q314" i="1"/>
  <c r="T313" i="1"/>
  <c r="S313" i="1"/>
  <c r="U313" i="1" s="1"/>
  <c r="R313" i="1"/>
  <c r="Q313" i="1"/>
  <c r="T312" i="1"/>
  <c r="S312" i="1"/>
  <c r="U312" i="1" s="1"/>
  <c r="R312" i="1"/>
  <c r="Q312" i="1"/>
  <c r="T311" i="1"/>
  <c r="S311" i="1"/>
  <c r="U311" i="1" s="1"/>
  <c r="R311" i="1"/>
  <c r="Q311" i="1"/>
  <c r="T310" i="1"/>
  <c r="S310" i="1"/>
  <c r="U310" i="1" s="1"/>
  <c r="R310" i="1"/>
  <c r="Q310" i="1"/>
  <c r="T309" i="1"/>
  <c r="S309" i="1"/>
  <c r="U309" i="1" s="1"/>
  <c r="R309" i="1"/>
  <c r="Q309" i="1"/>
  <c r="T308" i="1"/>
  <c r="S308" i="1"/>
  <c r="U308" i="1" s="1"/>
  <c r="R308" i="1"/>
  <c r="Q308" i="1"/>
  <c r="T307" i="1"/>
  <c r="S307" i="1"/>
  <c r="U307" i="1" s="1"/>
  <c r="R307" i="1"/>
  <c r="Q307" i="1"/>
  <c r="U306" i="1"/>
  <c r="T306" i="1"/>
  <c r="S306" i="1"/>
  <c r="R306" i="1"/>
  <c r="Q306" i="1"/>
  <c r="T305" i="1"/>
  <c r="S305" i="1"/>
  <c r="U305" i="1" s="1"/>
  <c r="R305" i="1"/>
  <c r="Q305" i="1"/>
  <c r="T304" i="1"/>
  <c r="S304" i="1"/>
  <c r="U304" i="1" s="1"/>
  <c r="R304" i="1"/>
  <c r="Q304" i="1"/>
  <c r="T303" i="1"/>
  <c r="S303" i="1"/>
  <c r="U303" i="1" s="1"/>
  <c r="R303" i="1"/>
  <c r="Q303" i="1"/>
  <c r="T302" i="1"/>
  <c r="S302" i="1"/>
  <c r="U302" i="1" s="1"/>
  <c r="R302" i="1"/>
  <c r="Q302" i="1"/>
  <c r="T301" i="1"/>
  <c r="S301" i="1"/>
  <c r="U301" i="1" s="1"/>
  <c r="R301" i="1"/>
  <c r="Q301" i="1"/>
  <c r="T300" i="1"/>
  <c r="S300" i="1"/>
  <c r="U300" i="1" s="1"/>
  <c r="R300" i="1"/>
  <c r="Q300" i="1"/>
  <c r="T299" i="1"/>
  <c r="S299" i="1"/>
  <c r="U299" i="1" s="1"/>
  <c r="R299" i="1"/>
  <c r="Q299" i="1"/>
  <c r="T298" i="1"/>
  <c r="S298" i="1"/>
  <c r="U298" i="1" s="1"/>
  <c r="R298" i="1"/>
  <c r="Q298" i="1"/>
  <c r="T297" i="1"/>
  <c r="S297" i="1"/>
  <c r="U297" i="1" s="1"/>
  <c r="R297" i="1"/>
  <c r="Q297" i="1"/>
  <c r="T296" i="1"/>
  <c r="S296" i="1"/>
  <c r="U296" i="1" s="1"/>
  <c r="R296" i="1"/>
  <c r="Q296" i="1"/>
  <c r="T295" i="1"/>
  <c r="S295" i="1"/>
  <c r="U295" i="1" s="1"/>
  <c r="R295" i="1"/>
  <c r="Q295" i="1"/>
  <c r="T294" i="1"/>
  <c r="S294" i="1"/>
  <c r="U294" i="1" s="1"/>
  <c r="R294" i="1"/>
  <c r="Q294" i="1"/>
  <c r="T293" i="1"/>
  <c r="S293" i="1"/>
  <c r="U293" i="1" s="1"/>
  <c r="R293" i="1"/>
  <c r="Q293" i="1"/>
  <c r="T292" i="1"/>
  <c r="S292" i="1"/>
  <c r="U292" i="1" s="1"/>
  <c r="R292" i="1"/>
  <c r="Q292" i="1"/>
  <c r="T291" i="1"/>
  <c r="S291" i="1"/>
  <c r="U291" i="1" s="1"/>
  <c r="R291" i="1"/>
  <c r="Q291" i="1"/>
  <c r="T290" i="1"/>
  <c r="S290" i="1"/>
  <c r="U290" i="1" s="1"/>
  <c r="R290" i="1"/>
  <c r="Q290" i="1"/>
  <c r="T289" i="1"/>
  <c r="S289" i="1"/>
  <c r="U289" i="1" s="1"/>
  <c r="R289" i="1"/>
  <c r="Q289" i="1"/>
  <c r="T288" i="1"/>
  <c r="S288" i="1"/>
  <c r="U288" i="1" s="1"/>
  <c r="R288" i="1"/>
  <c r="Q288" i="1"/>
  <c r="T287" i="1"/>
  <c r="S287" i="1"/>
  <c r="U287" i="1" s="1"/>
  <c r="R287" i="1"/>
  <c r="Q287" i="1"/>
  <c r="T286" i="1"/>
  <c r="S286" i="1"/>
  <c r="U286" i="1" s="1"/>
  <c r="R286" i="1"/>
  <c r="Q286" i="1"/>
  <c r="T285" i="1"/>
  <c r="S285" i="1"/>
  <c r="U285" i="1" s="1"/>
  <c r="R285" i="1"/>
  <c r="Q285" i="1"/>
  <c r="T284" i="1"/>
  <c r="S284" i="1"/>
  <c r="U284" i="1" s="1"/>
  <c r="R284" i="1"/>
  <c r="Q284" i="1"/>
  <c r="T283" i="1"/>
  <c r="S283" i="1"/>
  <c r="U283" i="1" s="1"/>
  <c r="R283" i="1"/>
  <c r="Q283" i="1"/>
  <c r="T282" i="1"/>
  <c r="S282" i="1"/>
  <c r="U282" i="1" s="1"/>
  <c r="R282" i="1"/>
  <c r="Q282" i="1"/>
  <c r="T281" i="1"/>
  <c r="S281" i="1"/>
  <c r="U281" i="1" s="1"/>
  <c r="R281" i="1"/>
  <c r="Q281" i="1"/>
  <c r="T280" i="1"/>
  <c r="S280" i="1"/>
  <c r="U280" i="1" s="1"/>
  <c r="R280" i="1"/>
  <c r="Q280" i="1"/>
  <c r="T279" i="1"/>
  <c r="S279" i="1"/>
  <c r="U279" i="1" s="1"/>
  <c r="R279" i="1"/>
  <c r="Q279" i="1"/>
  <c r="T278" i="1"/>
  <c r="S278" i="1"/>
  <c r="U278" i="1" s="1"/>
  <c r="R278" i="1"/>
  <c r="Q278" i="1"/>
  <c r="U277" i="1"/>
  <c r="T277" i="1"/>
  <c r="S277" i="1"/>
  <c r="R277" i="1"/>
  <c r="Q277" i="1"/>
  <c r="T276" i="1"/>
  <c r="S276" i="1"/>
  <c r="U276" i="1" s="1"/>
  <c r="R276" i="1"/>
  <c r="Q276" i="1"/>
  <c r="T275" i="1"/>
  <c r="S275" i="1"/>
  <c r="U275" i="1" s="1"/>
  <c r="R275" i="1"/>
  <c r="Q275" i="1"/>
  <c r="T274" i="1"/>
  <c r="S274" i="1"/>
  <c r="U274" i="1" s="1"/>
  <c r="R274" i="1"/>
  <c r="Q274" i="1"/>
  <c r="T273" i="1"/>
  <c r="S273" i="1"/>
  <c r="U273" i="1" s="1"/>
  <c r="R273" i="1"/>
  <c r="Q273" i="1"/>
  <c r="T272" i="1"/>
  <c r="S272" i="1"/>
  <c r="U272" i="1" s="1"/>
  <c r="R272" i="1"/>
  <c r="Q272" i="1"/>
  <c r="T271" i="1"/>
  <c r="S271" i="1"/>
  <c r="U271" i="1" s="1"/>
  <c r="R271" i="1"/>
  <c r="Q271" i="1"/>
  <c r="T270" i="1"/>
  <c r="S270" i="1"/>
  <c r="U270" i="1" s="1"/>
  <c r="R270" i="1"/>
  <c r="Q270" i="1"/>
  <c r="T269" i="1"/>
  <c r="S269" i="1"/>
  <c r="U269" i="1" s="1"/>
  <c r="R269" i="1"/>
  <c r="Q269" i="1"/>
  <c r="T268" i="1"/>
  <c r="S268" i="1"/>
  <c r="U268" i="1" s="1"/>
  <c r="R268" i="1"/>
  <c r="Q268" i="1"/>
  <c r="T267" i="1"/>
  <c r="S267" i="1"/>
  <c r="U267" i="1" s="1"/>
  <c r="R267" i="1"/>
  <c r="Q267" i="1"/>
  <c r="T266" i="1"/>
  <c r="S266" i="1"/>
  <c r="U266" i="1" s="1"/>
  <c r="R266" i="1"/>
  <c r="Q266" i="1"/>
  <c r="T265" i="1"/>
  <c r="S265" i="1"/>
  <c r="U265" i="1" s="1"/>
  <c r="R265" i="1"/>
  <c r="Q265" i="1"/>
  <c r="U264" i="1"/>
  <c r="T264" i="1"/>
  <c r="S264" i="1"/>
  <c r="R264" i="1"/>
  <c r="Q264" i="1"/>
  <c r="T263" i="1"/>
  <c r="S263" i="1"/>
  <c r="U263" i="1" s="1"/>
  <c r="R263" i="1"/>
  <c r="Q263" i="1"/>
  <c r="T262" i="1"/>
  <c r="S262" i="1"/>
  <c r="U262" i="1" s="1"/>
  <c r="R262" i="1"/>
  <c r="Q262" i="1"/>
  <c r="T261" i="1"/>
  <c r="S261" i="1"/>
  <c r="U261" i="1" s="1"/>
  <c r="R261" i="1"/>
  <c r="Q261" i="1"/>
  <c r="T260" i="1"/>
  <c r="S260" i="1"/>
  <c r="U260" i="1" s="1"/>
  <c r="R260" i="1"/>
  <c r="Q260" i="1"/>
  <c r="T259" i="1"/>
  <c r="S259" i="1"/>
  <c r="U259" i="1" s="1"/>
  <c r="R259" i="1"/>
  <c r="Q259" i="1"/>
  <c r="T258" i="1"/>
  <c r="S258" i="1"/>
  <c r="U258" i="1" s="1"/>
  <c r="R258" i="1"/>
  <c r="Q258" i="1"/>
  <c r="T257" i="1"/>
  <c r="S257" i="1"/>
  <c r="U257" i="1" s="1"/>
  <c r="R257" i="1"/>
  <c r="Q257" i="1"/>
  <c r="T256" i="1"/>
  <c r="S256" i="1"/>
  <c r="U256" i="1" s="1"/>
  <c r="R256" i="1"/>
  <c r="Q256" i="1"/>
  <c r="T255" i="1"/>
  <c r="S255" i="1"/>
  <c r="U255" i="1" s="1"/>
  <c r="R255" i="1"/>
  <c r="Q255" i="1"/>
  <c r="T254" i="1"/>
  <c r="S254" i="1"/>
  <c r="U254" i="1" s="1"/>
  <c r="R254" i="1"/>
  <c r="Q254" i="1"/>
  <c r="T253" i="1"/>
  <c r="S253" i="1"/>
  <c r="U253" i="1" s="1"/>
  <c r="R253" i="1"/>
  <c r="Q253" i="1"/>
  <c r="T252" i="1"/>
  <c r="S252" i="1"/>
  <c r="U252" i="1" s="1"/>
  <c r="R252" i="1"/>
  <c r="Q252" i="1"/>
  <c r="T251" i="1"/>
  <c r="S251" i="1"/>
  <c r="U251" i="1" s="1"/>
  <c r="R251" i="1"/>
  <c r="Q251" i="1"/>
  <c r="T250" i="1"/>
  <c r="S250" i="1"/>
  <c r="U250" i="1" s="1"/>
  <c r="R250" i="1"/>
  <c r="Q250" i="1"/>
  <c r="T249" i="1"/>
  <c r="S249" i="1"/>
  <c r="U249" i="1" s="1"/>
  <c r="R249" i="1"/>
  <c r="Q249" i="1"/>
  <c r="T248" i="1"/>
  <c r="S248" i="1"/>
  <c r="U248" i="1" s="1"/>
  <c r="R248" i="1"/>
  <c r="Q248" i="1"/>
  <c r="T247" i="1"/>
  <c r="S247" i="1"/>
  <c r="U247" i="1" s="1"/>
  <c r="R247" i="1"/>
  <c r="Q247" i="1"/>
  <c r="T246" i="1"/>
  <c r="S246" i="1"/>
  <c r="U246" i="1" s="1"/>
  <c r="R246" i="1"/>
  <c r="Q246" i="1"/>
  <c r="T245" i="1"/>
  <c r="S245" i="1"/>
  <c r="U245" i="1" s="1"/>
  <c r="R245" i="1"/>
  <c r="Q245" i="1"/>
  <c r="T244" i="1"/>
  <c r="S244" i="1"/>
  <c r="U244" i="1" s="1"/>
  <c r="R244" i="1"/>
  <c r="Q244" i="1"/>
  <c r="T243" i="1"/>
  <c r="S243" i="1"/>
  <c r="U243" i="1" s="1"/>
  <c r="R243" i="1"/>
  <c r="Q243" i="1"/>
  <c r="U242" i="1"/>
  <c r="T242" i="1"/>
  <c r="S242" i="1"/>
  <c r="R242" i="1"/>
  <c r="Q242" i="1"/>
  <c r="T241" i="1"/>
  <c r="S241" i="1"/>
  <c r="U241" i="1" s="1"/>
  <c r="R241" i="1"/>
  <c r="Q241" i="1"/>
  <c r="T240" i="1"/>
  <c r="S240" i="1"/>
  <c r="U240" i="1" s="1"/>
  <c r="R240" i="1"/>
  <c r="Q240" i="1"/>
  <c r="T239" i="1"/>
  <c r="S239" i="1"/>
  <c r="U239" i="1" s="1"/>
  <c r="R239" i="1"/>
  <c r="Q239" i="1"/>
  <c r="T238" i="1"/>
  <c r="S238" i="1"/>
  <c r="U238" i="1" s="1"/>
  <c r="R238" i="1"/>
  <c r="Q238" i="1"/>
  <c r="T237" i="1"/>
  <c r="S237" i="1"/>
  <c r="U237" i="1" s="1"/>
  <c r="R237" i="1"/>
  <c r="Q237" i="1"/>
  <c r="T236" i="1"/>
  <c r="S236" i="1"/>
  <c r="U236" i="1" s="1"/>
  <c r="R236" i="1"/>
  <c r="Q236" i="1"/>
  <c r="T235" i="1"/>
  <c r="S235" i="1"/>
  <c r="U235" i="1" s="1"/>
  <c r="R235" i="1"/>
  <c r="Q235" i="1"/>
  <c r="T234" i="1"/>
  <c r="S234" i="1"/>
  <c r="U234" i="1" s="1"/>
  <c r="R234" i="1"/>
  <c r="Q234" i="1"/>
  <c r="T233" i="1"/>
  <c r="S233" i="1"/>
  <c r="U233" i="1" s="1"/>
  <c r="R233" i="1"/>
  <c r="Q233" i="1"/>
  <c r="T232" i="1"/>
  <c r="S232" i="1"/>
  <c r="U232" i="1" s="1"/>
  <c r="R232" i="1"/>
  <c r="Q232" i="1"/>
  <c r="T231" i="1"/>
  <c r="S231" i="1"/>
  <c r="U231" i="1" s="1"/>
  <c r="R231" i="1"/>
  <c r="Q231" i="1"/>
  <c r="T230" i="1"/>
  <c r="S230" i="1"/>
  <c r="U230" i="1" s="1"/>
  <c r="R230" i="1"/>
  <c r="Q230" i="1"/>
  <c r="T229" i="1"/>
  <c r="S229" i="1"/>
  <c r="U229" i="1" s="1"/>
  <c r="R229" i="1"/>
  <c r="Q229" i="1"/>
  <c r="T228" i="1"/>
  <c r="S228" i="1"/>
  <c r="U228" i="1" s="1"/>
  <c r="R228" i="1"/>
  <c r="Q228" i="1"/>
  <c r="T227" i="1"/>
  <c r="S227" i="1"/>
  <c r="U227" i="1" s="1"/>
  <c r="R227" i="1"/>
  <c r="Q227" i="1"/>
  <c r="T226" i="1"/>
  <c r="S226" i="1"/>
  <c r="U226" i="1" s="1"/>
  <c r="R226" i="1"/>
  <c r="Q226" i="1"/>
  <c r="T225" i="1"/>
  <c r="S225" i="1"/>
  <c r="U225" i="1" s="1"/>
  <c r="R225" i="1"/>
  <c r="Q225" i="1"/>
  <c r="T224" i="1"/>
  <c r="S224" i="1"/>
  <c r="U224" i="1" s="1"/>
  <c r="R224" i="1"/>
  <c r="Q224" i="1"/>
  <c r="T223" i="1"/>
  <c r="S223" i="1"/>
  <c r="U223" i="1" s="1"/>
  <c r="R223" i="1"/>
  <c r="Q223" i="1"/>
  <c r="T222" i="1"/>
  <c r="S222" i="1"/>
  <c r="U222" i="1" s="1"/>
  <c r="R222" i="1"/>
  <c r="Q222" i="1"/>
  <c r="T221" i="1"/>
  <c r="S221" i="1"/>
  <c r="U221" i="1" s="1"/>
  <c r="R221" i="1"/>
  <c r="Q221" i="1"/>
  <c r="T220" i="1"/>
  <c r="S220" i="1"/>
  <c r="U220" i="1" s="1"/>
  <c r="R220" i="1"/>
  <c r="Q220" i="1"/>
  <c r="T219" i="1"/>
  <c r="S219" i="1"/>
  <c r="U219" i="1" s="1"/>
  <c r="R219" i="1"/>
  <c r="Q219" i="1"/>
  <c r="T218" i="1"/>
  <c r="S218" i="1"/>
  <c r="U218" i="1" s="1"/>
  <c r="R218" i="1"/>
  <c r="Q218" i="1"/>
  <c r="T217" i="1"/>
  <c r="S217" i="1"/>
  <c r="U217" i="1" s="1"/>
  <c r="R217" i="1"/>
  <c r="Q217" i="1"/>
  <c r="T216" i="1"/>
  <c r="S216" i="1"/>
  <c r="U216" i="1" s="1"/>
  <c r="R216" i="1"/>
  <c r="Q216" i="1"/>
  <c r="T215" i="1"/>
  <c r="S215" i="1"/>
  <c r="U215" i="1" s="1"/>
  <c r="R215" i="1"/>
  <c r="Q215" i="1"/>
  <c r="T214" i="1"/>
  <c r="S214" i="1"/>
  <c r="U214" i="1" s="1"/>
  <c r="R214" i="1"/>
  <c r="Q214" i="1"/>
  <c r="T213" i="1"/>
  <c r="S213" i="1"/>
  <c r="U213" i="1" s="1"/>
  <c r="R213" i="1"/>
  <c r="Q213" i="1"/>
  <c r="T212" i="1"/>
  <c r="S212" i="1"/>
  <c r="U212" i="1" s="1"/>
  <c r="R212" i="1"/>
  <c r="Q212" i="1"/>
  <c r="T211" i="1"/>
  <c r="S211" i="1"/>
  <c r="U211" i="1" s="1"/>
  <c r="R211" i="1"/>
  <c r="Q211" i="1"/>
  <c r="T210" i="1"/>
  <c r="S210" i="1"/>
  <c r="U210" i="1" s="1"/>
  <c r="R210" i="1"/>
  <c r="Q210" i="1"/>
  <c r="T209" i="1"/>
  <c r="S209" i="1"/>
  <c r="U209" i="1" s="1"/>
  <c r="R209" i="1"/>
  <c r="Q209" i="1"/>
  <c r="T208" i="1"/>
  <c r="S208" i="1"/>
  <c r="U208" i="1" s="1"/>
  <c r="R208" i="1"/>
  <c r="Q208" i="1"/>
  <c r="T207" i="1"/>
  <c r="S207" i="1"/>
  <c r="U207" i="1" s="1"/>
  <c r="R207" i="1"/>
  <c r="Q207" i="1"/>
  <c r="T206" i="1"/>
  <c r="S206" i="1"/>
  <c r="U206" i="1" s="1"/>
  <c r="R206" i="1"/>
  <c r="Q206" i="1"/>
  <c r="T205" i="1"/>
  <c r="S205" i="1"/>
  <c r="U205" i="1" s="1"/>
  <c r="R205" i="1"/>
  <c r="Q205" i="1"/>
  <c r="T204" i="1"/>
  <c r="S204" i="1"/>
  <c r="U204" i="1" s="1"/>
  <c r="R204" i="1"/>
  <c r="Q204" i="1"/>
  <c r="T203" i="1"/>
  <c r="S203" i="1"/>
  <c r="U203" i="1" s="1"/>
  <c r="R203" i="1"/>
  <c r="Q203" i="1"/>
  <c r="T202" i="1"/>
  <c r="S202" i="1"/>
  <c r="U202" i="1" s="1"/>
  <c r="R202" i="1"/>
  <c r="Q202" i="1"/>
  <c r="T201" i="1"/>
  <c r="S201" i="1"/>
  <c r="U201" i="1" s="1"/>
  <c r="R201" i="1"/>
  <c r="Q201" i="1"/>
  <c r="T200" i="1"/>
  <c r="S200" i="1"/>
  <c r="U200" i="1" s="1"/>
  <c r="R200" i="1"/>
  <c r="Q200" i="1"/>
  <c r="T199" i="1"/>
  <c r="S199" i="1"/>
  <c r="U199" i="1" s="1"/>
  <c r="R199" i="1"/>
  <c r="Q199" i="1"/>
  <c r="T198" i="1"/>
  <c r="S198" i="1"/>
  <c r="U198" i="1" s="1"/>
  <c r="R198" i="1"/>
  <c r="Q198" i="1"/>
  <c r="T197" i="1"/>
  <c r="S197" i="1"/>
  <c r="U197" i="1" s="1"/>
  <c r="R197" i="1"/>
  <c r="Q197" i="1"/>
  <c r="T196" i="1"/>
  <c r="S196" i="1"/>
  <c r="U196" i="1" s="1"/>
  <c r="R196" i="1"/>
  <c r="Q196" i="1"/>
  <c r="T195" i="1"/>
  <c r="S195" i="1"/>
  <c r="U195" i="1" s="1"/>
  <c r="R195" i="1"/>
  <c r="Q195" i="1"/>
  <c r="T194" i="1"/>
  <c r="S194" i="1"/>
  <c r="U194" i="1" s="1"/>
  <c r="R194" i="1"/>
  <c r="Q194" i="1"/>
  <c r="T193" i="1"/>
  <c r="S193" i="1"/>
  <c r="U193" i="1" s="1"/>
  <c r="R193" i="1"/>
  <c r="Q193" i="1"/>
  <c r="T192" i="1"/>
  <c r="S192" i="1"/>
  <c r="U192" i="1" s="1"/>
  <c r="R192" i="1"/>
  <c r="Q192" i="1"/>
  <c r="T191" i="1"/>
  <c r="S191" i="1"/>
  <c r="U191" i="1" s="1"/>
  <c r="R191" i="1"/>
  <c r="Q191" i="1"/>
  <c r="T190" i="1"/>
  <c r="S190" i="1"/>
  <c r="U190" i="1" s="1"/>
  <c r="R190" i="1"/>
  <c r="Q190" i="1"/>
  <c r="T189" i="1"/>
  <c r="S189" i="1"/>
  <c r="U189" i="1" s="1"/>
  <c r="R189" i="1"/>
  <c r="Q189" i="1"/>
  <c r="T188" i="1"/>
  <c r="S188" i="1"/>
  <c r="U188" i="1" s="1"/>
  <c r="R188" i="1"/>
  <c r="Q188" i="1"/>
  <c r="T187" i="1"/>
  <c r="S187" i="1"/>
  <c r="U187" i="1" s="1"/>
  <c r="R187" i="1"/>
  <c r="Q187" i="1"/>
  <c r="T186" i="1"/>
  <c r="S186" i="1"/>
  <c r="U186" i="1" s="1"/>
  <c r="R186" i="1"/>
  <c r="Q186" i="1"/>
  <c r="T185" i="1"/>
  <c r="S185" i="1"/>
  <c r="U185" i="1" s="1"/>
  <c r="R185" i="1"/>
  <c r="Q185" i="1"/>
  <c r="T184" i="1"/>
  <c r="S184" i="1"/>
  <c r="U184" i="1" s="1"/>
  <c r="R184" i="1"/>
  <c r="Q184" i="1"/>
  <c r="U183" i="1"/>
  <c r="T183" i="1"/>
  <c r="S183" i="1"/>
  <c r="R183" i="1"/>
  <c r="Q183" i="1"/>
  <c r="T182" i="1"/>
  <c r="S182" i="1"/>
  <c r="U182" i="1" s="1"/>
  <c r="R182" i="1"/>
  <c r="Q182" i="1"/>
  <c r="T181" i="1"/>
  <c r="S181" i="1"/>
  <c r="U181" i="1" s="1"/>
  <c r="R181" i="1"/>
  <c r="Q181" i="1"/>
  <c r="T180" i="1"/>
  <c r="S180" i="1"/>
  <c r="U180" i="1" s="1"/>
  <c r="R180" i="1"/>
  <c r="Q180" i="1"/>
  <c r="T179" i="1"/>
  <c r="S179" i="1"/>
  <c r="U179" i="1" s="1"/>
  <c r="R179" i="1"/>
  <c r="Q179" i="1"/>
  <c r="U178" i="1"/>
  <c r="T178" i="1"/>
  <c r="S178" i="1"/>
  <c r="R178" i="1"/>
  <c r="Q178" i="1"/>
  <c r="T177" i="1"/>
  <c r="S177" i="1"/>
  <c r="U177" i="1" s="1"/>
  <c r="R177" i="1"/>
  <c r="Q177" i="1"/>
  <c r="T176" i="1"/>
  <c r="S176" i="1"/>
  <c r="U176" i="1" s="1"/>
  <c r="R176" i="1"/>
  <c r="Q176" i="1"/>
  <c r="T175" i="1"/>
  <c r="S175" i="1"/>
  <c r="U175" i="1" s="1"/>
  <c r="R175" i="1"/>
  <c r="Q175" i="1"/>
  <c r="T174" i="1"/>
  <c r="S174" i="1"/>
  <c r="U174" i="1" s="1"/>
  <c r="R174" i="1"/>
  <c r="Q174" i="1"/>
  <c r="T173" i="1"/>
  <c r="S173" i="1"/>
  <c r="U173" i="1" s="1"/>
  <c r="R173" i="1"/>
  <c r="Q173" i="1"/>
  <c r="T172" i="1"/>
  <c r="S172" i="1"/>
  <c r="U172" i="1" s="1"/>
  <c r="R172" i="1"/>
  <c r="Q172" i="1"/>
  <c r="T171" i="1"/>
  <c r="S171" i="1"/>
  <c r="U171" i="1" s="1"/>
  <c r="R171" i="1"/>
  <c r="Q171" i="1"/>
  <c r="T170" i="1"/>
  <c r="S170" i="1"/>
  <c r="U170" i="1" s="1"/>
  <c r="R170" i="1"/>
  <c r="Q170" i="1"/>
  <c r="T169" i="1"/>
  <c r="S169" i="1"/>
  <c r="U169" i="1" s="1"/>
  <c r="R169" i="1"/>
  <c r="Q169" i="1"/>
  <c r="T168" i="1"/>
  <c r="S168" i="1"/>
  <c r="U168" i="1" s="1"/>
  <c r="R168" i="1"/>
  <c r="Q168" i="1"/>
  <c r="T167" i="1"/>
  <c r="S167" i="1"/>
  <c r="U167" i="1" s="1"/>
  <c r="R167" i="1"/>
  <c r="Q167" i="1"/>
  <c r="T166" i="1"/>
  <c r="S166" i="1"/>
  <c r="U166" i="1" s="1"/>
  <c r="R166" i="1"/>
  <c r="Q166" i="1"/>
  <c r="T165" i="1"/>
  <c r="S165" i="1"/>
  <c r="U165" i="1" s="1"/>
  <c r="R165" i="1"/>
  <c r="Q165" i="1"/>
  <c r="T164" i="1"/>
  <c r="S164" i="1"/>
  <c r="U164" i="1" s="1"/>
  <c r="R164" i="1"/>
  <c r="Q164" i="1"/>
  <c r="T163" i="1"/>
  <c r="S163" i="1"/>
  <c r="U163" i="1" s="1"/>
  <c r="R163" i="1"/>
  <c r="Q163" i="1"/>
  <c r="U162" i="1"/>
  <c r="T162" i="1"/>
  <c r="S162" i="1"/>
  <c r="R162" i="1"/>
  <c r="Q162" i="1"/>
  <c r="T161" i="1"/>
  <c r="S161" i="1"/>
  <c r="U161" i="1" s="1"/>
  <c r="R161" i="1"/>
  <c r="Q161" i="1"/>
  <c r="T160" i="1"/>
  <c r="S160" i="1"/>
  <c r="U160" i="1" s="1"/>
  <c r="R160" i="1"/>
  <c r="Q160" i="1"/>
  <c r="T159" i="1"/>
  <c r="S159" i="1"/>
  <c r="U159" i="1" s="1"/>
  <c r="R159" i="1"/>
  <c r="Q159" i="1"/>
  <c r="T158" i="1"/>
  <c r="S158" i="1"/>
  <c r="U158" i="1" s="1"/>
  <c r="R158" i="1"/>
  <c r="Q158" i="1"/>
  <c r="T157" i="1"/>
  <c r="S157" i="1"/>
  <c r="U157" i="1" s="1"/>
  <c r="R157" i="1"/>
  <c r="Q157" i="1"/>
  <c r="T156" i="1"/>
  <c r="S156" i="1"/>
  <c r="U156" i="1" s="1"/>
  <c r="R156" i="1"/>
  <c r="Q156" i="1"/>
  <c r="T155" i="1"/>
  <c r="S155" i="1"/>
  <c r="U155" i="1" s="1"/>
  <c r="R155" i="1"/>
  <c r="Q155" i="1"/>
  <c r="T154" i="1"/>
  <c r="S154" i="1"/>
  <c r="U154" i="1" s="1"/>
  <c r="R154" i="1"/>
  <c r="Q154" i="1"/>
  <c r="T153" i="1"/>
  <c r="S153" i="1"/>
  <c r="U153" i="1" s="1"/>
  <c r="R153" i="1"/>
  <c r="Q153" i="1"/>
  <c r="T152" i="1"/>
  <c r="S152" i="1"/>
  <c r="U152" i="1" s="1"/>
  <c r="R152" i="1"/>
  <c r="Q152" i="1"/>
  <c r="U151" i="1"/>
  <c r="T151" i="1"/>
  <c r="S151" i="1"/>
  <c r="R151" i="1"/>
  <c r="Q151" i="1"/>
  <c r="T150" i="1"/>
  <c r="S150" i="1"/>
  <c r="U150" i="1" s="1"/>
  <c r="R150" i="1"/>
  <c r="Q150" i="1"/>
  <c r="T149" i="1"/>
  <c r="S149" i="1"/>
  <c r="U149" i="1" s="1"/>
  <c r="R149" i="1"/>
  <c r="Q149" i="1"/>
  <c r="T148" i="1"/>
  <c r="S148" i="1"/>
  <c r="U148" i="1" s="1"/>
  <c r="R148" i="1"/>
  <c r="Q148" i="1"/>
  <c r="T147" i="1"/>
  <c r="S147" i="1"/>
  <c r="U147" i="1" s="1"/>
  <c r="R147" i="1"/>
  <c r="Q147" i="1"/>
  <c r="T146" i="1"/>
  <c r="S146" i="1"/>
  <c r="U146" i="1" s="1"/>
  <c r="R146" i="1"/>
  <c r="Q146" i="1"/>
  <c r="T145" i="1"/>
  <c r="S145" i="1"/>
  <c r="U145" i="1" s="1"/>
  <c r="R145" i="1"/>
  <c r="Q145" i="1"/>
  <c r="T144" i="1"/>
  <c r="S144" i="1"/>
  <c r="U144" i="1" s="1"/>
  <c r="R144" i="1"/>
  <c r="Q144" i="1"/>
  <c r="T143" i="1"/>
  <c r="S143" i="1"/>
  <c r="U143" i="1" s="1"/>
  <c r="R143" i="1"/>
  <c r="Q143" i="1"/>
  <c r="T142" i="1"/>
  <c r="S142" i="1"/>
  <c r="U142" i="1" s="1"/>
  <c r="R142" i="1"/>
  <c r="Q142" i="1"/>
  <c r="T141" i="1"/>
  <c r="S141" i="1"/>
  <c r="U141" i="1" s="1"/>
  <c r="R141" i="1"/>
  <c r="Q141" i="1"/>
  <c r="T140" i="1"/>
  <c r="S140" i="1"/>
  <c r="U140" i="1" s="1"/>
  <c r="R140" i="1"/>
  <c r="Q140" i="1"/>
  <c r="T139" i="1"/>
  <c r="S139" i="1"/>
  <c r="U139" i="1" s="1"/>
  <c r="R139" i="1"/>
  <c r="Q139" i="1"/>
  <c r="T138" i="1"/>
  <c r="S138" i="1"/>
  <c r="U138" i="1" s="1"/>
  <c r="R138" i="1"/>
  <c r="Q138" i="1"/>
  <c r="T137" i="1"/>
  <c r="S137" i="1"/>
  <c r="U137" i="1" s="1"/>
  <c r="R137" i="1"/>
  <c r="Q137" i="1"/>
  <c r="T136" i="1"/>
  <c r="S136" i="1"/>
  <c r="U136" i="1" s="1"/>
  <c r="R136" i="1"/>
  <c r="Q136" i="1"/>
  <c r="T135" i="1"/>
  <c r="S135" i="1"/>
  <c r="U135" i="1" s="1"/>
  <c r="R135" i="1"/>
  <c r="Q135" i="1"/>
  <c r="T134" i="1"/>
  <c r="S134" i="1"/>
  <c r="U134" i="1" s="1"/>
  <c r="R134" i="1"/>
  <c r="Q134" i="1"/>
  <c r="T133" i="1"/>
  <c r="S133" i="1"/>
  <c r="U133" i="1" s="1"/>
  <c r="R133" i="1"/>
  <c r="Q133" i="1"/>
  <c r="T132" i="1"/>
  <c r="S132" i="1"/>
  <c r="U132" i="1" s="1"/>
  <c r="R132" i="1"/>
  <c r="Q132" i="1"/>
  <c r="T131" i="1"/>
  <c r="S131" i="1"/>
  <c r="U131" i="1" s="1"/>
  <c r="R131" i="1"/>
  <c r="Q131" i="1"/>
  <c r="T130" i="1"/>
  <c r="S130" i="1"/>
  <c r="U130" i="1" s="1"/>
  <c r="R130" i="1"/>
  <c r="Q130" i="1"/>
  <c r="T129" i="1"/>
  <c r="S129" i="1"/>
  <c r="U129" i="1" s="1"/>
  <c r="R129" i="1"/>
  <c r="Q129" i="1"/>
  <c r="T128" i="1"/>
  <c r="S128" i="1"/>
  <c r="U128" i="1" s="1"/>
  <c r="R128" i="1"/>
  <c r="Q128" i="1"/>
  <c r="T127" i="1"/>
  <c r="S127" i="1"/>
  <c r="U127" i="1" s="1"/>
  <c r="R127" i="1"/>
  <c r="Q127" i="1"/>
  <c r="T126" i="1"/>
  <c r="S126" i="1"/>
  <c r="U126" i="1" s="1"/>
  <c r="R126" i="1"/>
  <c r="Q126" i="1"/>
  <c r="T125" i="1"/>
  <c r="S125" i="1"/>
  <c r="U125" i="1" s="1"/>
  <c r="R125" i="1"/>
  <c r="Q125" i="1"/>
  <c r="T124" i="1"/>
  <c r="S124" i="1"/>
  <c r="U124" i="1" s="1"/>
  <c r="R124" i="1"/>
  <c r="Q124" i="1"/>
  <c r="T123" i="1"/>
  <c r="S123" i="1"/>
  <c r="U123" i="1" s="1"/>
  <c r="R123" i="1"/>
  <c r="Q123" i="1"/>
  <c r="T122" i="1"/>
  <c r="S122" i="1"/>
  <c r="U122" i="1" s="1"/>
  <c r="R122" i="1"/>
  <c r="Q122" i="1"/>
  <c r="T121" i="1"/>
  <c r="S121" i="1"/>
  <c r="U121" i="1" s="1"/>
  <c r="R121" i="1"/>
  <c r="Q121" i="1"/>
  <c r="T120" i="1"/>
  <c r="S120" i="1"/>
  <c r="U120" i="1" s="1"/>
  <c r="R120" i="1"/>
  <c r="Q120" i="1"/>
  <c r="T119" i="1"/>
  <c r="S119" i="1"/>
  <c r="U119" i="1" s="1"/>
  <c r="R119" i="1"/>
  <c r="Q119" i="1"/>
  <c r="T118" i="1"/>
  <c r="S118" i="1"/>
  <c r="U118" i="1" s="1"/>
  <c r="R118" i="1"/>
  <c r="Q118" i="1"/>
  <c r="T117" i="1"/>
  <c r="S117" i="1"/>
  <c r="U117" i="1" s="1"/>
  <c r="R117" i="1"/>
  <c r="Q117" i="1"/>
  <c r="T116" i="1"/>
  <c r="S116" i="1"/>
  <c r="U116" i="1" s="1"/>
  <c r="R116" i="1"/>
  <c r="Q116" i="1"/>
  <c r="T115" i="1"/>
  <c r="S115" i="1"/>
  <c r="U115" i="1" s="1"/>
  <c r="R115" i="1"/>
  <c r="Q115" i="1"/>
  <c r="U114" i="1"/>
  <c r="T114" i="1"/>
  <c r="S114" i="1"/>
  <c r="R114" i="1"/>
  <c r="Q114" i="1"/>
  <c r="T113" i="1"/>
  <c r="S113" i="1"/>
  <c r="U113" i="1" s="1"/>
  <c r="R113" i="1"/>
  <c r="Q113" i="1"/>
  <c r="T112" i="1"/>
  <c r="S112" i="1"/>
  <c r="U112" i="1" s="1"/>
  <c r="R112" i="1"/>
  <c r="Q112" i="1"/>
  <c r="T111" i="1"/>
  <c r="S111" i="1"/>
  <c r="U111" i="1" s="1"/>
  <c r="R111" i="1"/>
  <c r="Q111" i="1"/>
  <c r="T110" i="1"/>
  <c r="S110" i="1"/>
  <c r="U110" i="1" s="1"/>
  <c r="R110" i="1"/>
  <c r="Q110" i="1"/>
  <c r="T109" i="1"/>
  <c r="S109" i="1"/>
  <c r="U109" i="1" s="1"/>
  <c r="R109" i="1"/>
  <c r="Q109" i="1"/>
  <c r="T108" i="1"/>
  <c r="S108" i="1"/>
  <c r="U108" i="1" s="1"/>
  <c r="R108" i="1"/>
  <c r="Q108" i="1"/>
  <c r="T107" i="1"/>
  <c r="S107" i="1"/>
  <c r="U107" i="1" s="1"/>
  <c r="R107" i="1"/>
  <c r="Q107" i="1"/>
  <c r="T106" i="1"/>
  <c r="S106" i="1"/>
  <c r="U106" i="1" s="1"/>
  <c r="R106" i="1"/>
  <c r="Q106" i="1"/>
  <c r="T105" i="1"/>
  <c r="S105" i="1"/>
  <c r="U105" i="1" s="1"/>
  <c r="R105" i="1"/>
  <c r="Q105" i="1"/>
  <c r="T104" i="1"/>
  <c r="S104" i="1"/>
  <c r="U104" i="1" s="1"/>
  <c r="R104" i="1"/>
  <c r="Q104" i="1"/>
  <c r="T103" i="1"/>
  <c r="S103" i="1"/>
  <c r="U103" i="1" s="1"/>
  <c r="R103" i="1"/>
  <c r="Q103" i="1"/>
  <c r="T102" i="1"/>
  <c r="S102" i="1"/>
  <c r="U102" i="1" s="1"/>
  <c r="R102" i="1"/>
  <c r="Q102" i="1"/>
  <c r="T101" i="1"/>
  <c r="S101" i="1"/>
  <c r="U101" i="1" s="1"/>
  <c r="R101" i="1"/>
  <c r="Q101" i="1"/>
  <c r="T100" i="1"/>
  <c r="S100" i="1"/>
  <c r="U100" i="1" s="1"/>
  <c r="R100" i="1"/>
  <c r="Q100" i="1"/>
  <c r="T99" i="1"/>
  <c r="S99" i="1"/>
  <c r="U99" i="1" s="1"/>
  <c r="R99" i="1"/>
  <c r="Q99" i="1"/>
  <c r="T98" i="1"/>
  <c r="S98" i="1"/>
  <c r="U98" i="1" s="1"/>
  <c r="R98" i="1"/>
  <c r="Q98" i="1"/>
  <c r="T97" i="1"/>
  <c r="S97" i="1"/>
  <c r="U97" i="1" s="1"/>
  <c r="R97" i="1"/>
  <c r="Q97" i="1"/>
  <c r="T96" i="1"/>
  <c r="S96" i="1"/>
  <c r="U96" i="1" s="1"/>
  <c r="R96" i="1"/>
  <c r="Q96" i="1"/>
  <c r="T95" i="1"/>
  <c r="S95" i="1"/>
  <c r="U95" i="1" s="1"/>
  <c r="R95" i="1"/>
  <c r="Q95" i="1"/>
  <c r="T94" i="1"/>
  <c r="S94" i="1"/>
  <c r="U94" i="1" s="1"/>
  <c r="R94" i="1"/>
  <c r="Q94" i="1"/>
  <c r="T93" i="1"/>
  <c r="S93" i="1"/>
  <c r="U93" i="1" s="1"/>
  <c r="R93" i="1"/>
  <c r="Q93" i="1"/>
  <c r="T92" i="1"/>
  <c r="S92" i="1"/>
  <c r="U92" i="1" s="1"/>
  <c r="R92" i="1"/>
  <c r="Q92" i="1"/>
  <c r="T91" i="1"/>
  <c r="S91" i="1"/>
  <c r="U91" i="1" s="1"/>
  <c r="R91" i="1"/>
  <c r="Q91" i="1"/>
  <c r="T90" i="1"/>
  <c r="S90" i="1"/>
  <c r="U90" i="1" s="1"/>
  <c r="R90" i="1"/>
  <c r="Q90" i="1"/>
  <c r="T89" i="1"/>
  <c r="S89" i="1"/>
  <c r="U89" i="1" s="1"/>
  <c r="R89" i="1"/>
  <c r="Q89" i="1"/>
  <c r="T88" i="1"/>
  <c r="S88" i="1"/>
  <c r="U88" i="1" s="1"/>
  <c r="R88" i="1"/>
  <c r="Q88" i="1"/>
  <c r="T87" i="1"/>
  <c r="S87" i="1"/>
  <c r="U87" i="1" s="1"/>
  <c r="R87" i="1"/>
  <c r="Q87" i="1"/>
  <c r="T86" i="1"/>
  <c r="S86" i="1"/>
  <c r="U86" i="1" s="1"/>
  <c r="R86" i="1"/>
  <c r="Q86" i="1"/>
  <c r="T85" i="1"/>
  <c r="S85" i="1"/>
  <c r="U85" i="1" s="1"/>
  <c r="R85" i="1"/>
  <c r="Q85" i="1"/>
  <c r="T84" i="1"/>
  <c r="S84" i="1"/>
  <c r="U84" i="1" s="1"/>
  <c r="R84" i="1"/>
  <c r="Q84" i="1"/>
  <c r="T83" i="1"/>
  <c r="S83" i="1"/>
  <c r="U83" i="1" s="1"/>
  <c r="R83" i="1"/>
  <c r="Q83" i="1"/>
  <c r="T82" i="1"/>
  <c r="S82" i="1"/>
  <c r="U82" i="1" s="1"/>
  <c r="R82" i="1"/>
  <c r="Q82" i="1"/>
  <c r="T81" i="1"/>
  <c r="S81" i="1"/>
  <c r="U81" i="1" s="1"/>
  <c r="R81" i="1"/>
  <c r="Q81" i="1"/>
  <c r="T80" i="1"/>
  <c r="S80" i="1"/>
  <c r="U80" i="1" s="1"/>
  <c r="R80" i="1"/>
  <c r="Q80" i="1"/>
  <c r="T79" i="1"/>
  <c r="S79" i="1"/>
  <c r="U79" i="1" s="1"/>
  <c r="R79" i="1"/>
  <c r="Q79" i="1"/>
  <c r="T78" i="1"/>
  <c r="S78" i="1"/>
  <c r="U78" i="1" s="1"/>
  <c r="R78" i="1"/>
  <c r="Q78" i="1"/>
  <c r="T77" i="1"/>
  <c r="S77" i="1"/>
  <c r="U77" i="1" s="1"/>
  <c r="R77" i="1"/>
  <c r="Q77" i="1"/>
  <c r="T76" i="1"/>
  <c r="S76" i="1"/>
  <c r="U76" i="1" s="1"/>
  <c r="R76" i="1"/>
  <c r="Q76" i="1"/>
  <c r="T75" i="1"/>
  <c r="S75" i="1"/>
  <c r="U75" i="1" s="1"/>
  <c r="R75" i="1"/>
  <c r="Q75" i="1"/>
  <c r="T74" i="1"/>
  <c r="S74" i="1"/>
  <c r="U74" i="1" s="1"/>
  <c r="R74" i="1"/>
  <c r="Q74" i="1"/>
  <c r="T73" i="1"/>
  <c r="S73" i="1"/>
  <c r="U73" i="1" s="1"/>
  <c r="R73" i="1"/>
  <c r="Q73" i="1"/>
  <c r="T72" i="1"/>
  <c r="S72" i="1"/>
  <c r="U72" i="1" s="1"/>
  <c r="R72" i="1"/>
  <c r="Q72" i="1"/>
  <c r="U71" i="1"/>
  <c r="T71" i="1"/>
  <c r="S71" i="1"/>
  <c r="R71" i="1"/>
  <c r="Q71" i="1"/>
  <c r="T70" i="1"/>
  <c r="S70" i="1"/>
  <c r="U70" i="1" s="1"/>
  <c r="R70" i="1"/>
  <c r="Q70" i="1"/>
  <c r="T69" i="1"/>
  <c r="S69" i="1"/>
  <c r="U69" i="1" s="1"/>
  <c r="R69" i="1"/>
  <c r="Q69" i="1"/>
  <c r="T68" i="1"/>
  <c r="S68" i="1"/>
  <c r="U68" i="1" s="1"/>
  <c r="R68" i="1"/>
  <c r="Q68" i="1"/>
  <c r="T67" i="1"/>
  <c r="S67" i="1"/>
  <c r="U67" i="1" s="1"/>
  <c r="R67" i="1"/>
  <c r="Q67" i="1"/>
  <c r="T66" i="1"/>
  <c r="S66" i="1"/>
  <c r="U66" i="1" s="1"/>
  <c r="R66" i="1"/>
  <c r="Q66" i="1"/>
  <c r="T65" i="1"/>
  <c r="S65" i="1"/>
  <c r="U65" i="1" s="1"/>
  <c r="R65" i="1"/>
  <c r="Q65" i="1"/>
  <c r="T64" i="1"/>
  <c r="S64" i="1"/>
  <c r="U64" i="1" s="1"/>
  <c r="R64" i="1"/>
  <c r="Q64" i="1"/>
  <c r="T63" i="1"/>
  <c r="S63" i="1"/>
  <c r="U63" i="1" s="1"/>
  <c r="R63" i="1"/>
  <c r="Q63" i="1"/>
  <c r="T62" i="1"/>
  <c r="S62" i="1"/>
  <c r="U62" i="1" s="1"/>
  <c r="R62" i="1"/>
  <c r="Q62" i="1"/>
  <c r="T61" i="1"/>
  <c r="S61" i="1"/>
  <c r="U61" i="1" s="1"/>
  <c r="R61" i="1"/>
  <c r="Q61" i="1"/>
  <c r="T60" i="1"/>
  <c r="S60" i="1"/>
  <c r="U60" i="1" s="1"/>
  <c r="R60" i="1"/>
  <c r="Q60" i="1"/>
  <c r="T59" i="1"/>
  <c r="S59" i="1"/>
  <c r="U59" i="1" s="1"/>
  <c r="R59" i="1"/>
  <c r="Q59" i="1"/>
  <c r="T58" i="1"/>
  <c r="S58" i="1"/>
  <c r="U58" i="1" s="1"/>
  <c r="R58" i="1"/>
  <c r="Q58" i="1"/>
  <c r="T57" i="1"/>
  <c r="S57" i="1"/>
  <c r="U57" i="1" s="1"/>
  <c r="R57" i="1"/>
  <c r="Q57" i="1"/>
  <c r="T56" i="1"/>
  <c r="S56" i="1"/>
  <c r="U56" i="1" s="1"/>
  <c r="R56" i="1"/>
  <c r="Q56" i="1"/>
  <c r="U55" i="1"/>
  <c r="T55" i="1"/>
  <c r="S55" i="1"/>
  <c r="R55" i="1"/>
  <c r="Q55" i="1"/>
  <c r="T54" i="1"/>
  <c r="S54" i="1"/>
  <c r="U54" i="1" s="1"/>
  <c r="R54" i="1"/>
  <c r="Q54" i="1"/>
  <c r="T53" i="1"/>
  <c r="S53" i="1"/>
  <c r="U53" i="1" s="1"/>
  <c r="R53" i="1"/>
  <c r="Q53" i="1"/>
  <c r="T52" i="1"/>
  <c r="S52" i="1"/>
  <c r="U52" i="1" s="1"/>
  <c r="R52" i="1"/>
  <c r="Q52" i="1"/>
  <c r="T51" i="1"/>
  <c r="S51" i="1"/>
  <c r="U51" i="1" s="1"/>
  <c r="R51" i="1"/>
  <c r="Q51" i="1"/>
  <c r="T50" i="1"/>
  <c r="S50" i="1"/>
  <c r="U50" i="1" s="1"/>
  <c r="R50" i="1"/>
  <c r="Q50" i="1"/>
  <c r="T49" i="1"/>
  <c r="S49" i="1"/>
  <c r="U49" i="1" s="1"/>
  <c r="R49" i="1"/>
  <c r="Q49" i="1"/>
  <c r="U48" i="1"/>
  <c r="T48" i="1"/>
  <c r="S48" i="1"/>
  <c r="R48" i="1"/>
  <c r="Q48" i="1"/>
  <c r="T47" i="1"/>
  <c r="S47" i="1"/>
  <c r="U47" i="1" s="1"/>
  <c r="R47" i="1"/>
  <c r="Q47" i="1"/>
  <c r="T46" i="1"/>
  <c r="S46" i="1"/>
  <c r="U46" i="1" s="1"/>
  <c r="R46" i="1"/>
  <c r="Q46" i="1"/>
  <c r="T45" i="1"/>
  <c r="S45" i="1"/>
  <c r="U45" i="1" s="1"/>
  <c r="R45" i="1"/>
  <c r="Q45" i="1"/>
  <c r="T44" i="1"/>
  <c r="S44" i="1"/>
  <c r="U44" i="1" s="1"/>
  <c r="R44" i="1"/>
  <c r="Q44" i="1"/>
  <c r="T43" i="1"/>
  <c r="S43" i="1"/>
  <c r="U43" i="1" s="1"/>
  <c r="R43" i="1"/>
  <c r="Q43" i="1"/>
  <c r="T42" i="1"/>
  <c r="S42" i="1"/>
  <c r="U42" i="1" s="1"/>
  <c r="R42" i="1"/>
  <c r="Q42" i="1"/>
  <c r="T41" i="1"/>
  <c r="S41" i="1"/>
  <c r="U41" i="1" s="1"/>
  <c r="R41" i="1"/>
  <c r="Q41" i="1"/>
  <c r="T40" i="1"/>
  <c r="S40" i="1"/>
  <c r="U40" i="1" s="1"/>
  <c r="R40" i="1"/>
  <c r="Q40" i="1"/>
  <c r="T39" i="1"/>
  <c r="S39" i="1"/>
  <c r="U39" i="1" s="1"/>
  <c r="R39" i="1"/>
  <c r="Q39" i="1"/>
  <c r="T38" i="1"/>
  <c r="S38" i="1"/>
  <c r="U38" i="1" s="1"/>
  <c r="R38" i="1"/>
  <c r="Q38" i="1"/>
  <c r="T37" i="1"/>
  <c r="S37" i="1"/>
  <c r="U37" i="1" s="1"/>
  <c r="R37" i="1"/>
  <c r="Q37" i="1"/>
  <c r="T36" i="1"/>
  <c r="S36" i="1"/>
  <c r="U36" i="1" s="1"/>
  <c r="R36" i="1"/>
  <c r="Q36" i="1"/>
  <c r="T35" i="1"/>
  <c r="S35" i="1"/>
  <c r="U35" i="1" s="1"/>
  <c r="R35" i="1"/>
  <c r="Q35" i="1"/>
  <c r="T34" i="1"/>
  <c r="S34" i="1"/>
  <c r="U34" i="1" s="1"/>
  <c r="R34" i="1"/>
  <c r="Q34" i="1"/>
  <c r="T33" i="1"/>
  <c r="S33" i="1"/>
  <c r="U33" i="1" s="1"/>
  <c r="R33" i="1"/>
  <c r="Q33" i="1"/>
  <c r="T32" i="1"/>
  <c r="S32" i="1"/>
  <c r="U32" i="1" s="1"/>
  <c r="R32" i="1"/>
  <c r="Q32" i="1"/>
  <c r="T31" i="1"/>
  <c r="S31" i="1"/>
  <c r="U31" i="1" s="1"/>
  <c r="R31" i="1"/>
  <c r="Q31" i="1"/>
  <c r="T30" i="1"/>
  <c r="S30" i="1"/>
  <c r="U30" i="1" s="1"/>
  <c r="R30" i="1"/>
  <c r="Q30" i="1"/>
  <c r="T29" i="1"/>
  <c r="S29" i="1"/>
  <c r="U29" i="1" s="1"/>
  <c r="R29" i="1"/>
  <c r="Q29" i="1"/>
  <c r="T28" i="1"/>
  <c r="S28" i="1"/>
  <c r="U28" i="1" s="1"/>
  <c r="R28" i="1"/>
  <c r="Q28" i="1"/>
  <c r="T27" i="1"/>
  <c r="S27" i="1"/>
  <c r="U27" i="1" s="1"/>
  <c r="R27" i="1"/>
  <c r="Q27" i="1"/>
  <c r="T26" i="1"/>
  <c r="S26" i="1"/>
  <c r="U26" i="1" s="1"/>
  <c r="R26" i="1"/>
  <c r="Q26" i="1"/>
  <c r="T25" i="1"/>
  <c r="S25" i="1"/>
  <c r="U25" i="1" s="1"/>
  <c r="R25" i="1"/>
  <c r="Q25" i="1"/>
  <c r="U24" i="1"/>
  <c r="T24" i="1"/>
  <c r="S24" i="1"/>
  <c r="R24" i="1"/>
  <c r="Q24" i="1"/>
  <c r="T23" i="1"/>
  <c r="S23" i="1"/>
  <c r="U23" i="1" s="1"/>
  <c r="R23" i="1"/>
  <c r="Q23" i="1"/>
  <c r="T22" i="1"/>
  <c r="S22" i="1"/>
  <c r="U22" i="1" s="1"/>
  <c r="R22" i="1"/>
  <c r="Q22" i="1"/>
  <c r="T21" i="1"/>
  <c r="S21" i="1"/>
  <c r="U21" i="1" s="1"/>
  <c r="R21" i="1"/>
  <c r="Q21" i="1"/>
  <c r="T20" i="1"/>
  <c r="S20" i="1"/>
  <c r="U20" i="1" s="1"/>
  <c r="R20" i="1"/>
  <c r="Q20" i="1"/>
  <c r="U19" i="1"/>
  <c r="T19" i="1"/>
  <c r="S19" i="1"/>
  <c r="R19" i="1"/>
  <c r="Q19" i="1"/>
  <c r="T18" i="1"/>
  <c r="S18" i="1"/>
  <c r="U18" i="1" s="1"/>
  <c r="R18" i="1"/>
  <c r="Q18" i="1"/>
  <c r="T17" i="1"/>
  <c r="S17" i="1"/>
  <c r="U17" i="1" s="1"/>
  <c r="R17" i="1"/>
  <c r="Q17" i="1"/>
  <c r="T16" i="1"/>
  <c r="S16" i="1"/>
  <c r="U16" i="1" s="1"/>
  <c r="R16" i="1"/>
  <c r="Q16" i="1"/>
  <c r="T15" i="1"/>
  <c r="S15" i="1"/>
  <c r="U15" i="1" s="1"/>
  <c r="R15" i="1"/>
  <c r="Q15" i="1"/>
  <c r="T14" i="1"/>
  <c r="S14" i="1"/>
  <c r="U14" i="1" s="1"/>
  <c r="R14" i="1"/>
  <c r="Q14" i="1"/>
  <c r="T13" i="1"/>
  <c r="S13" i="1"/>
  <c r="U13" i="1" s="1"/>
  <c r="R13" i="1"/>
  <c r="Q13" i="1"/>
  <c r="T12" i="1"/>
  <c r="S12" i="1"/>
  <c r="U12" i="1" s="1"/>
  <c r="R12" i="1"/>
  <c r="Q12" i="1"/>
  <c r="T11" i="1"/>
  <c r="S11" i="1"/>
  <c r="U11" i="1" s="1"/>
  <c r="R11" i="1"/>
  <c r="Q11" i="1"/>
  <c r="T10" i="1"/>
  <c r="S10" i="1"/>
  <c r="U10" i="1" s="1"/>
  <c r="R10" i="1"/>
  <c r="Q10" i="1"/>
  <c r="T9" i="1"/>
  <c r="S9" i="1"/>
  <c r="U9" i="1" s="1"/>
  <c r="R9" i="1"/>
  <c r="Q9" i="1"/>
  <c r="T8" i="1"/>
  <c r="S8" i="1"/>
  <c r="U8" i="1" s="1"/>
  <c r="R8" i="1"/>
  <c r="Q8" i="1"/>
  <c r="T7" i="1"/>
  <c r="S7" i="1"/>
  <c r="U7" i="1" s="1"/>
  <c r="R7" i="1"/>
  <c r="Q7" i="1"/>
  <c r="T6" i="1"/>
  <c r="S6" i="1"/>
  <c r="U6" i="1" s="1"/>
  <c r="R6" i="1"/>
  <c r="Q6" i="1"/>
  <c r="T5" i="1"/>
  <c r="S5" i="1"/>
  <c r="U5" i="1" s="1"/>
  <c r="R5" i="1"/>
  <c r="Q5" i="1"/>
  <c r="T4" i="1"/>
  <c r="S4" i="1"/>
  <c r="U4" i="1" s="1"/>
  <c r="R4" i="1"/>
  <c r="Q4" i="1"/>
  <c r="T3" i="1"/>
  <c r="S3" i="1"/>
  <c r="U3" i="1" s="1"/>
  <c r="R3" i="1"/>
  <c r="Q3" i="1"/>
  <c r="T2" i="1"/>
  <c r="S2" i="1"/>
  <c r="U2" i="1" s="1"/>
  <c r="R2" i="1"/>
  <c r="Q2" i="1"/>
  <c r="C15" i="19" l="1"/>
  <c r="C19" i="19"/>
  <c r="C18" i="19"/>
  <c r="C20" i="19"/>
  <c r="B18" i="19"/>
  <c r="B15" i="19"/>
  <c r="B20" i="19"/>
  <c r="B19" i="19"/>
  <c r="G13" i="19" l="1"/>
  <c r="H9" i="19"/>
  <c r="G5" i="19"/>
  <c r="G12" i="19"/>
  <c r="G11" i="19"/>
  <c r="H10" i="19"/>
  <c r="H2" i="19"/>
  <c r="H3" i="19"/>
  <c r="G10" i="19"/>
  <c r="H4" i="19"/>
  <c r="H7" i="19"/>
  <c r="G2" i="19"/>
  <c r="G3" i="19"/>
  <c r="H6" i="19"/>
  <c r="G4" i="19"/>
  <c r="H8" i="19"/>
  <c r="G6" i="19"/>
  <c r="G7" i="19"/>
  <c r="H11" i="19"/>
  <c r="G8" i="19"/>
  <c r="H12" i="19"/>
  <c r="G9" i="19"/>
  <c r="F2" i="19"/>
  <c r="F12" i="19"/>
  <c r="F11" i="19"/>
  <c r="F9" i="19"/>
  <c r="F8" i="19"/>
  <c r="F7" i="19"/>
  <c r="F6" i="19"/>
  <c r="F4" i="19"/>
  <c r="F3" i="19"/>
  <c r="C13" i="11"/>
  <c r="C12" i="11"/>
  <c r="C11" i="11"/>
  <c r="C4" i="11"/>
  <c r="C6" i="11"/>
  <c r="C5" i="11"/>
  <c r="C7" i="11" s="1"/>
  <c r="B11" i="11"/>
  <c r="B13" i="11"/>
  <c r="B12" i="11"/>
  <c r="B6" i="11"/>
  <c r="B5" i="11"/>
  <c r="B4" i="11"/>
  <c r="K6" i="11"/>
  <c r="K5" i="11"/>
  <c r="K3" i="11"/>
  <c r="K2" i="11"/>
  <c r="J6" i="11"/>
  <c r="J5" i="11"/>
  <c r="J3" i="11"/>
  <c r="J2" i="11"/>
  <c r="G6" i="11"/>
  <c r="G5" i="11"/>
  <c r="G3" i="11"/>
  <c r="G2" i="11"/>
  <c r="F6" i="11"/>
  <c r="F5" i="11"/>
  <c r="F3" i="11"/>
  <c r="F2" i="11"/>
  <c r="B3" i="11"/>
  <c r="B2" i="11"/>
  <c r="C3" i="11"/>
  <c r="C2" i="11"/>
  <c r="C10" i="11"/>
  <c r="C9" i="11"/>
  <c r="B9" i="11"/>
  <c r="B10" i="11"/>
  <c r="I6" i="19" l="1"/>
  <c r="E15" i="19"/>
  <c r="H13" i="19"/>
  <c r="F5" i="19"/>
  <c r="I4" i="19"/>
  <c r="F13" i="19"/>
  <c r="I13" i="19" s="1"/>
  <c r="I2" i="19"/>
  <c r="I3" i="19"/>
  <c r="F10" i="19"/>
  <c r="H5" i="19"/>
  <c r="C14" i="11"/>
  <c r="I7" i="19"/>
  <c r="I8" i="19"/>
  <c r="I9" i="19"/>
  <c r="I10" i="19"/>
  <c r="I11" i="19"/>
  <c r="I12" i="19"/>
  <c r="B7" i="11"/>
  <c r="B14" i="11"/>
  <c r="F3" i="8"/>
  <c r="F4" i="8"/>
  <c r="F5" i="8"/>
  <c r="F6" i="8"/>
  <c r="F2" i="8"/>
  <c r="C2" i="8"/>
  <c r="D2" i="8"/>
  <c r="D3" i="8"/>
  <c r="D4" i="8"/>
  <c r="D5" i="8"/>
  <c r="D6" i="8"/>
  <c r="C6" i="8"/>
  <c r="C5" i="8"/>
  <c r="C4" i="8"/>
  <c r="C3" i="8"/>
  <c r="B3" i="8"/>
  <c r="B4" i="8"/>
  <c r="B5" i="8"/>
  <c r="B6" i="8"/>
  <c r="B2" i="8"/>
  <c r="I5" i="19" l="1"/>
  <c r="E4" i="8"/>
  <c r="E6" i="8"/>
  <c r="E5" i="8"/>
  <c r="E2" i="8"/>
  <c r="E3" i="8"/>
</calcChain>
</file>

<file path=xl/sharedStrings.xml><?xml version="1.0" encoding="utf-8"?>
<sst xmlns="http://schemas.openxmlformats.org/spreadsheetml/2006/main" count="33091" uniqueCount="8428">
  <si>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</si>
  <si>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</si>
  <si>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</si>
  <si>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</si>
  <si>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</si>
  <si>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</si>
  <si>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</si>
  <si>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</si>
  <si>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</si>
  <si>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</si>
  <si>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</si>
  <si>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</si>
  <si>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</si>
  <si>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</si>
  <si>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</si>
  <si>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</si>
  <si>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</si>
  <si>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</si>
  <si>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</si>
  <si>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</si>
  <si>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</si>
  <si>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</si>
  <si>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</si>
  <si>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</si>
  <si>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</si>
  <si>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</si>
  <si>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</si>
  <si>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</si>
  <si>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</si>
  <si>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</si>
  <si>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</si>
  <si>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</si>
  <si>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</si>
  <si>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</si>
  <si>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</si>
  <si>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</si>
  <si>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</si>
  <si>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</si>
  <si>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</si>
  <si>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</si>
  <si>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</si>
  <si>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</si>
  <si>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</si>
  <si>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</si>
  <si>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</si>
  <si>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</si>
  <si>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</si>
  <si>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</si>
  <si>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</si>
  <si>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</si>
  <si>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</si>
  <si>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</si>
  <si>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</si>
  <si>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</si>
  <si>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</si>
  <si>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</si>
  <si>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</si>
  <si>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</si>
  <si>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</si>
  <si>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</si>
  <si>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</si>
  <si>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</si>
  <si>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</si>
  <si>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</si>
  <si>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</si>
  <si>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</si>
  <si>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</si>
  <si>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</si>
  <si>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</si>
  <si>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</si>
  <si>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</si>
  <si>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</si>
  <si>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</si>
  <si>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</si>
  <si>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</si>
  <si>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</si>
  <si>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</si>
  <si>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</si>
  <si>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</si>
  <si>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</si>
  <si>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</si>
  <si>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</si>
  <si>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</si>
  <si>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</si>
  <si>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</si>
  <si>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</si>
  <si>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</si>
  <si>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</si>
  <si>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</si>
  <si>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</si>
  <si>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</si>
  <si>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</si>
  <si>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</si>
  <si>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</si>
  <si>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</si>
  <si>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</si>
  <si>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</si>
  <si>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</si>
  <si>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</si>
  <si>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</si>
  <si>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</si>
  <si>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</si>
  <si>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</si>
  <si>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</si>
  <si>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</si>
  <si>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</si>
  <si>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</si>
  <si>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</si>
  <si>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</si>
  <si>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</si>
  <si>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</si>
  <si>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</si>
  <si>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</si>
  <si>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</si>
  <si>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</si>
  <si>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</si>
  <si>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</si>
  <si>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</si>
  <si>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</si>
  <si>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</si>
  <si>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</si>
  <si>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</si>
  <si>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</si>
  <si>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</si>
  <si>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</si>
  <si>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</si>
  <si>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</si>
  <si>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</si>
  <si>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</si>
  <si>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</si>
  <si>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</si>
  <si>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</si>
  <si>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</si>
  <si>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</si>
  <si>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</si>
  <si>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</si>
  <si>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</si>
  <si>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</si>
  <si>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</si>
  <si>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</si>
  <si>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</si>
  <si>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</si>
  <si>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</si>
  <si>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</si>
  <si>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</si>
  <si>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</si>
  <si>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</si>
  <si>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</si>
  <si>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</si>
  <si>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</si>
  <si>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</si>
  <si>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</si>
  <si>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</si>
  <si>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</si>
  <si>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</si>
  <si>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</si>
  <si>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</si>
  <si>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</si>
  <si>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</si>
  <si>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</si>
  <si>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</si>
  <si>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</si>
  <si>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</si>
  <si>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</si>
  <si>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</si>
  <si>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</si>
  <si>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</si>
  <si>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</si>
  <si>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</si>
  <si>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</si>
  <si>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</si>
  <si>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</si>
  <si>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</si>
  <si>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</si>
  <si>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</si>
  <si>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</si>
  <si>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</si>
  <si>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</si>
  <si>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</si>
  <si>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</si>
  <si>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</si>
  <si>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</si>
  <si>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</si>
  <si>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</si>
  <si>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</si>
  <si>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</si>
  <si>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</si>
  <si>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</si>
  <si>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</si>
  <si>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</si>
  <si>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</si>
  <si>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</si>
  <si>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</si>
  <si>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</si>
  <si>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</si>
  <si>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</si>
  <si>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</si>
  <si>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</si>
  <si>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</si>
  <si>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</si>
  <si>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</si>
  <si>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</si>
  <si>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</si>
  <si>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</si>
  <si>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</si>
  <si>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</si>
  <si>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</si>
  <si>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</si>
  <si>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</si>
  <si>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</si>
  <si>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</si>
  <si>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</si>
  <si>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</si>
  <si>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</si>
  <si>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</si>
  <si>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</si>
  <si>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</si>
  <si>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</si>
  <si>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</si>
  <si>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</si>
  <si>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</si>
  <si>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</si>
  <si>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</si>
  <si>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</si>
  <si>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</si>
  <si>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</si>
  <si>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</si>
  <si>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</si>
  <si>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</si>
  <si>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</si>
  <si>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</si>
  <si>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</si>
  <si>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</si>
  <si>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</si>
  <si>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</si>
  <si>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</si>
  <si>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</si>
  <si>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</si>
  <si>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</si>
  <si>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</si>
  <si>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</si>
  <si>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</si>
  <si>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</si>
  <si>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</si>
  <si>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</si>
  <si>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</si>
  <si>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</si>
  <si>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</si>
  <si>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</si>
  <si>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</si>
  <si>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</si>
  <si>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</si>
  <si>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</si>
  <si>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</si>
  <si>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</si>
  <si>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</si>
  <si>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</si>
  <si>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</si>
  <si>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</si>
  <si>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</si>
  <si>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</si>
  <si>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</si>
  <si>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</si>
  <si>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</si>
  <si>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</si>
  <si>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</si>
  <si>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</si>
  <si>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</si>
  <si>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</si>
  <si>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</si>
  <si>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</si>
  <si>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</si>
  <si>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</si>
  <si>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</si>
  <si>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</si>
  <si>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</si>
  <si>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</si>
  <si>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</si>
  <si>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</si>
  <si>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</si>
  <si>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</si>
  <si>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</si>
  <si>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</si>
  <si>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</si>
  <si>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</si>
  <si>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</si>
  <si>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</si>
  <si>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</si>
  <si>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</si>
  <si>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</si>
  <si>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</si>
  <si>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</si>
  <si>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</si>
  <si>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</si>
  <si>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</si>
  <si>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</si>
  <si>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</si>
  <si>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</si>
  <si>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</si>
  <si>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</si>
  <si>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</si>
  <si>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</si>
  <si>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</si>
  <si>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</si>
  <si>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</si>
  <si>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</si>
  <si>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</si>
  <si>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</si>
  <si>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</si>
  <si>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</si>
  <si>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</si>
  <si>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</si>
  <si>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</si>
  <si>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</si>
  <si>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</si>
  <si>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</si>
  <si>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</si>
  <si>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</si>
  <si>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</si>
  <si>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</si>
  <si>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</si>
  <si>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</si>
  <si>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</si>
  <si>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</si>
  <si>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</si>
  <si>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</si>
  <si>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</si>
  <si>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</si>
  <si>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</si>
  <si>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</si>
  <si>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</si>
  <si>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</si>
  <si>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</si>
  <si>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</si>
  <si>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</si>
  <si>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</si>
  <si>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</si>
  <si>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</si>
  <si>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</si>
  <si>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</si>
  <si>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</si>
  <si>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</si>
  <si>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</si>
  <si>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</si>
  <si>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</si>
  <si>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</si>
  <si>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</si>
  <si>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</si>
  <si>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</si>
  <si>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</si>
  <si>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</si>
  <si>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</si>
  <si>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</si>
  <si>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</si>
  <si>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</si>
  <si>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</si>
  <si>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</si>
  <si>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</si>
  <si>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</si>
  <si>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</si>
  <si>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</si>
  <si>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</si>
  <si>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</si>
  <si>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</si>
  <si>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</si>
  <si>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</si>
  <si>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</si>
  <si>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</si>
  <si>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</si>
  <si>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</si>
  <si>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</si>
  <si>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</si>
  <si>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</si>
  <si>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</si>
  <si>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</si>
  <si>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</si>
  <si>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</si>
  <si>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</si>
  <si>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</si>
  <si>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</si>
  <si>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</si>
  <si>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</si>
  <si>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</si>
  <si>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</si>
  <si>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</si>
  <si>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</si>
  <si>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</si>
  <si>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</si>
  <si>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</si>
  <si>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</si>
  <si>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</si>
  <si>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</si>
  <si>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</si>
  <si>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</si>
  <si>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</si>
  <si>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</si>
  <si>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</si>
  <si>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</si>
  <si>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</si>
  <si>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</si>
  <si>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</si>
  <si>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</si>
  <si>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</si>
  <si>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</si>
  <si>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</si>
  <si>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</si>
  <si>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</si>
  <si>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</si>
  <si>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</si>
  <si>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</si>
  <si>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</si>
  <si>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</si>
  <si>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</si>
  <si>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</si>
  <si>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</si>
  <si>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</si>
  <si>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</si>
  <si>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</si>
  <si>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</si>
  <si>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</si>
  <si>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</si>
  <si>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</si>
  <si>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</si>
  <si>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</si>
  <si>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</si>
  <si>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</si>
  <si>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</si>
  <si>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</si>
  <si>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</si>
  <si>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</si>
  <si>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</si>
  <si>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</si>
  <si>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</si>
  <si>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</si>
  <si>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</si>
  <si>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</si>
  <si>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</si>
  <si>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</si>
  <si>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</si>
  <si>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</si>
  <si>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</si>
  <si>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</si>
  <si>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</si>
  <si>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</si>
  <si>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</si>
  <si>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</si>
  <si>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</si>
  <si>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</si>
  <si>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</si>
  <si>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</si>
  <si>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</si>
  <si>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</si>
  <si>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</si>
  <si>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</si>
  <si>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</si>
  <si>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</si>
  <si>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</si>
  <si>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</si>
  <si>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</si>
  <si>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</si>
  <si>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</si>
  <si>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</si>
  <si>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</si>
  <si>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</si>
  <si>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</si>
  <si>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</si>
  <si>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</si>
  <si>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</si>
  <si>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</si>
  <si>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</si>
  <si>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</si>
  <si>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</si>
  <si>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</si>
  <si>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</si>
  <si>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</si>
  <si>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</si>
  <si>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</si>
  <si>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</si>
  <si>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</si>
  <si>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</si>
  <si>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</si>
  <si>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</si>
  <si>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</si>
  <si>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</si>
  <si>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</si>
  <si>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</si>
  <si>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</si>
  <si>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</si>
  <si>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</si>
  <si>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</si>
  <si>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</si>
  <si>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</si>
  <si>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</si>
  <si>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</si>
  <si>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</si>
  <si>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</si>
  <si>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</si>
  <si>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</si>
  <si>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</si>
  <si>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</si>
  <si>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</si>
  <si>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</si>
  <si>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</si>
  <si>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</si>
  <si>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</si>
  <si>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</si>
  <si>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</si>
  <si>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</si>
  <si>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</si>
  <si>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</si>
  <si>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</si>
  <si>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</si>
  <si>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</si>
  <si>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</si>
  <si>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</si>
  <si>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</si>
  <si>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</si>
  <si>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</si>
  <si>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</si>
  <si>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</si>
  <si>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</si>
  <si>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</si>
  <si>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</si>
  <si>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</si>
  <si>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</si>
  <si>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</si>
  <si>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</si>
  <si>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</si>
  <si>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</si>
  <si>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</si>
  <si>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</si>
  <si>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</si>
  <si>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</si>
  <si>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</si>
  <si>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</si>
  <si>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</si>
  <si>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</si>
  <si>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</si>
  <si>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</si>
  <si>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</si>
  <si>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</si>
  <si>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</si>
  <si>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</si>
  <si>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</si>
  <si>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</si>
  <si>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</si>
  <si>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</si>
  <si>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</si>
  <si>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</si>
  <si>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</si>
  <si>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</si>
  <si>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</si>
  <si>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</si>
  <si>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</si>
  <si>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</si>
  <si>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</si>
  <si>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</si>
  <si>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</si>
  <si>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</si>
  <si>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</si>
  <si>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</si>
  <si>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</si>
  <si>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</si>
  <si>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</si>
  <si>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</si>
  <si>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</si>
  <si>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</si>
  <si>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</si>
  <si>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</si>
  <si>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</si>
  <si>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</si>
  <si>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</si>
  <si>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</si>
  <si>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</si>
  <si>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</si>
  <si>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</si>
  <si>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</si>
  <si>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</si>
  <si>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</si>
  <si>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</si>
  <si>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</si>
  <si>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</si>
  <si>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</si>
  <si>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</si>
  <si>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</si>
  <si>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</si>
  <si>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</si>
  <si>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</si>
  <si>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</si>
  <si>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</si>
  <si>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</si>
  <si>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</si>
  <si>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</si>
  <si>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</si>
  <si>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</si>
  <si>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</si>
  <si>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</si>
  <si>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</si>
  <si>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</si>
  <si>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</si>
  <si>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</si>
  <si>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</si>
  <si>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</si>
  <si>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</si>
  <si>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</si>
  <si>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</si>
  <si>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</si>
  <si>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</si>
  <si>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</si>
  <si>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</si>
  <si>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</si>
  <si>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</si>
  <si>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</si>
  <si>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</si>
  <si>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</si>
  <si>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</si>
  <si>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</si>
  <si>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</si>
  <si>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</si>
  <si>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</si>
  <si>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</si>
  <si>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</si>
  <si>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</si>
  <si>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</si>
  <si>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</si>
  <si>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</si>
  <si>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</si>
  <si>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</si>
  <si>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</si>
  <si>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</si>
  <si>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</si>
  <si>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</si>
  <si>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</si>
  <si>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</si>
  <si>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</si>
  <si>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</si>
  <si>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</si>
  <si>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</si>
  <si>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</si>
  <si>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</si>
  <si>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</si>
  <si>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</si>
  <si>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</si>
  <si>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</si>
  <si>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</si>
  <si>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</si>
  <si>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</si>
  <si>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</si>
  <si>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</si>
  <si>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</si>
  <si>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</si>
  <si>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</si>
  <si>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</si>
  <si>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</si>
  <si>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</si>
  <si>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</si>
  <si>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</si>
  <si>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</si>
  <si>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</si>
  <si>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</si>
  <si>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</si>
  <si>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</si>
  <si>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</si>
  <si>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</si>
  <si>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</si>
  <si>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</si>
  <si>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</si>
  <si>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</si>
  <si>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</si>
  <si>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</si>
  <si>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</si>
  <si>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</si>
  <si>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</si>
  <si>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</si>
  <si>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</si>
  <si>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</si>
  <si>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</si>
  <si>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</si>
  <si>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</si>
  <si>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</si>
  <si>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</si>
  <si>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</si>
  <si>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</si>
  <si>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</si>
  <si>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</si>
  <si>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</si>
  <si>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</si>
  <si>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</si>
  <si>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</si>
  <si>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</si>
  <si>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</si>
  <si>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</si>
  <si>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</si>
  <si>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</si>
  <si>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</si>
  <si>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</si>
  <si>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</si>
  <si>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</si>
  <si>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</si>
  <si>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</si>
  <si>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</si>
  <si>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</si>
  <si>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</si>
  <si>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</si>
  <si>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</si>
  <si>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</si>
  <si>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</si>
  <si>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</si>
  <si>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</si>
  <si>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</si>
  <si>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</si>
  <si>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</si>
  <si>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</si>
  <si>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</si>
  <si>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</si>
  <si>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</si>
  <si>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</si>
  <si>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</si>
  <si>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</si>
  <si>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</si>
  <si>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</si>
  <si>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</si>
  <si>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</si>
  <si>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</si>
  <si>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</si>
  <si>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</si>
  <si>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</si>
  <si>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</si>
  <si>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</si>
  <si>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</si>
  <si>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</si>
  <si>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</si>
  <si>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</si>
  <si>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</si>
  <si>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</si>
  <si>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</si>
  <si>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</si>
  <si>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</si>
  <si>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</si>
  <si>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</si>
  <si>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</si>
  <si>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</si>
  <si>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</si>
  <si>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</si>
  <si>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</si>
  <si>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</si>
  <si>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</si>
  <si>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</si>
  <si>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</si>
  <si>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</si>
  <si>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</si>
  <si>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</si>
  <si>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</si>
  <si>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</si>
  <si>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</si>
  <si>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</si>
  <si>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</si>
  <si>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</si>
  <si>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</si>
  <si>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</si>
  <si>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</si>
  <si>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</si>
  <si>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</si>
  <si>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</si>
  <si>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</si>
  <si>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</si>
  <si>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</si>
  <si>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</si>
  <si>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</si>
  <si>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</si>
  <si>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</si>
  <si>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</si>
  <si>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</si>
  <si>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</si>
  <si>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</si>
  <si>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</si>
  <si>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</si>
  <si>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</si>
  <si>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</si>
  <si>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</si>
  <si>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</si>
  <si>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</si>
  <si>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</si>
  <si>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</si>
  <si>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</si>
  <si>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</si>
  <si>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</si>
  <si>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</si>
  <si>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</si>
  <si>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</si>
  <si>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</si>
  <si>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</si>
  <si>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</si>
  <si>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</si>
  <si>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</si>
  <si>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</si>
  <si>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</si>
  <si>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</si>
  <si>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</si>
  <si>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</si>
  <si>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</si>
  <si>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</si>
  <si>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</si>
  <si>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</si>
  <si>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</si>
  <si>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</si>
  <si>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</si>
  <si>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</si>
  <si>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</si>
  <si>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</si>
  <si>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</si>
  <si>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</si>
  <si>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</si>
  <si>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</si>
  <si>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</si>
  <si>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</si>
  <si>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</si>
  <si>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</si>
  <si>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</si>
  <si>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</si>
  <si>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</si>
  <si>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</si>
  <si>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</si>
  <si>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</si>
  <si>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</si>
  <si>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</si>
  <si>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</si>
  <si>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</si>
  <si>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</si>
  <si>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</si>
  <si>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</si>
  <si>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</si>
  <si>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</si>
  <si>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</si>
  <si>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</si>
  <si>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</si>
  <si>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</si>
  <si>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</si>
  <si>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</si>
  <si>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</si>
  <si>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</si>
  <si>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</si>
  <si>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</si>
  <si>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</si>
  <si>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</si>
  <si>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</si>
  <si>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</si>
  <si>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</si>
  <si>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</si>
  <si>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</si>
  <si>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</si>
  <si>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</si>
  <si>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</si>
  <si>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</si>
  <si>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</si>
  <si>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</si>
  <si>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</si>
  <si>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</si>
  <si>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</si>
  <si>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</si>
  <si>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</si>
  <si>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</si>
  <si>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</si>
  <si>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</si>
  <si>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</si>
  <si>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</si>
  <si>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</si>
  <si>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</si>
  <si>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</si>
  <si>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</si>
  <si>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</si>
  <si>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</si>
  <si>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</si>
  <si>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</si>
  <si>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</si>
  <si>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</si>
  <si>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</si>
  <si>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</si>
  <si>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</si>
  <si>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</si>
  <si>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</si>
  <si>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</si>
  <si>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</si>
  <si>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</si>
  <si>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</si>
  <si>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</si>
  <si>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</si>
  <si>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</si>
  <si>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</si>
  <si>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</si>
  <si>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</si>
  <si>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</si>
  <si>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</si>
  <si>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</si>
  <si>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</si>
  <si>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</si>
  <si>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</si>
  <si>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</si>
  <si>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</si>
  <si>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</si>
  <si>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</si>
  <si>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</si>
  <si>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</si>
  <si>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</si>
  <si>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</si>
  <si>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</si>
  <si>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</si>
  <si>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</si>
  <si>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</si>
  <si>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</si>
  <si>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</si>
  <si>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</si>
  <si>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</si>
  <si>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</si>
  <si>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</si>
  <si>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</si>
  <si>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</si>
  <si>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</si>
  <si>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</si>
  <si>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</si>
  <si>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</si>
  <si>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</si>
  <si>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</si>
  <si>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</si>
  <si>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</si>
  <si>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</si>
  <si>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</si>
  <si>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</si>
  <si>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</si>
  <si>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</si>
  <si>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</si>
  <si>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</si>
  <si>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</si>
  <si>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</si>
  <si>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</si>
  <si>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</si>
  <si>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</si>
  <si>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</si>
  <si>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</si>
  <si>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</si>
  <si>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</si>
  <si>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</si>
  <si>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</si>
  <si>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</si>
  <si>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</si>
  <si>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</si>
  <si>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</si>
  <si>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</si>
  <si>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</si>
  <si>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</si>
  <si>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</si>
  <si>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</si>
  <si>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</si>
  <si>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</si>
  <si>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</si>
  <si>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</si>
  <si>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</si>
  <si>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</si>
  <si>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</si>
  <si>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</si>
  <si>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</si>
  <si>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</si>
  <si>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</si>
  <si>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</si>
  <si>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</si>
  <si>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</si>
  <si>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</si>
  <si>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</si>
  <si>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</si>
  <si>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</si>
  <si>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</si>
  <si>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</si>
  <si>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</si>
  <si>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</si>
  <si>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</si>
  <si>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</si>
  <si>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</si>
  <si>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</si>
  <si>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</si>
  <si>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</si>
  <si>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</si>
  <si>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</si>
  <si>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</si>
  <si>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</si>
  <si>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</si>
  <si>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</si>
  <si>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</si>
  <si>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</si>
  <si>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</si>
  <si>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</si>
  <si>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</si>
  <si>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</si>
  <si>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</si>
  <si>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</si>
  <si>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</si>
  <si>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</si>
  <si>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</si>
  <si>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</si>
  <si>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</si>
  <si>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</si>
  <si>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</si>
  <si>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</si>
  <si>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</si>
  <si>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</si>
  <si>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</si>
  <si>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</si>
  <si>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</si>
  <si>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</si>
  <si>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</si>
  <si>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</si>
  <si>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</si>
  <si>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</si>
  <si>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</si>
  <si>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</si>
  <si>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</si>
  <si>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</si>
  <si>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</si>
  <si>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</si>
  <si>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</si>
  <si>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</si>
  <si>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</si>
  <si>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</si>
  <si>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</si>
  <si>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</si>
  <si>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</si>
  <si>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</si>
  <si>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</si>
  <si>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</si>
  <si>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</si>
  <si>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</si>
  <si>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</si>
  <si>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</si>
  <si>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</si>
  <si>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</si>
  <si>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</si>
  <si>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</si>
  <si>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</si>
  <si>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</si>
  <si>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</si>
  <si>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</si>
  <si>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</si>
  <si>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</si>
  <si>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</si>
  <si>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</si>
  <si>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</si>
  <si>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</si>
  <si>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</si>
  <si>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</si>
  <si>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</si>
  <si>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</si>
  <si>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</si>
  <si>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</si>
  <si>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</si>
  <si>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</si>
  <si>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</si>
  <si>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</si>
  <si>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</si>
  <si>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</si>
  <si>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</si>
  <si>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</si>
  <si>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</si>
  <si>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</si>
  <si>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</si>
  <si>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</si>
  <si>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</si>
  <si>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</si>
  <si>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</si>
  <si>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</si>
  <si>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</si>
  <si>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</si>
  <si>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</si>
  <si>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</si>
  <si>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</si>
  <si>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</si>
  <si>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</si>
  <si>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</si>
  <si>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</si>
  <si>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</si>
  <si>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</si>
  <si>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</si>
  <si>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</si>
  <si>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</si>
  <si>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</si>
  <si>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</si>
  <si>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</si>
  <si>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</si>
  <si>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</si>
  <si>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</si>
  <si>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</si>
  <si>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</si>
  <si>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</si>
  <si>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</si>
  <si>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</si>
  <si>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</si>
  <si>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</si>
  <si>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</si>
  <si>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</si>
  <si>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</si>
  <si>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</si>
  <si>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</si>
  <si>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</si>
  <si>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</si>
  <si>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</si>
  <si>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</si>
  <si>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</si>
  <si>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</si>
  <si>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</si>
  <si>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</si>
  <si>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</si>
  <si>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</si>
  <si>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</si>
  <si>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</si>
  <si>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</si>
  <si>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</si>
  <si>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</si>
  <si>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</si>
  <si>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</si>
  <si>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</si>
  <si>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</si>
  <si>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</si>
  <si>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</si>
  <si>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</si>
  <si>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</si>
  <si>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</si>
  <si>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</si>
  <si>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</si>
  <si>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</si>
  <si>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</si>
  <si>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</si>
  <si>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</si>
  <si>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</si>
  <si>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</si>
  <si>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</si>
  <si>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</si>
  <si>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</si>
  <si>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</si>
  <si>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</si>
  <si>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</si>
  <si>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</si>
  <si>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</si>
  <si>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</si>
  <si>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</si>
  <si>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</si>
  <si>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</si>
  <si>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</si>
  <si>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</si>
  <si>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</si>
  <si>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</si>
  <si>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</si>
  <si>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</si>
  <si>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</si>
  <si>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</si>
  <si>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</si>
  <si>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</si>
  <si>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</si>
  <si>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</si>
  <si>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</si>
  <si>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</si>
  <si>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</si>
  <si>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</si>
  <si>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</si>
  <si>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</si>
  <si>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</si>
  <si>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</si>
  <si>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</si>
  <si>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</si>
  <si>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</si>
  <si>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</si>
  <si>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</si>
  <si>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</si>
  <si>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</si>
  <si>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</si>
  <si>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</si>
  <si>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</si>
  <si>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</si>
  <si>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</si>
  <si>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</si>
  <si>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</si>
  <si>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</si>
  <si>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</si>
  <si>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</si>
  <si>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</si>
  <si>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</si>
  <si>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</si>
  <si>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</si>
  <si>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</si>
  <si>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</si>
  <si>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</si>
  <si>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</si>
  <si>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</si>
  <si>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</si>
  <si>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</si>
  <si>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</si>
  <si>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</si>
  <si>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</si>
  <si>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</si>
  <si>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</si>
  <si>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</si>
  <si>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</si>
  <si>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</si>
  <si>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</si>
  <si>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</si>
  <si>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</si>
  <si>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</si>
  <si>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</si>
  <si>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</si>
  <si>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</si>
  <si>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</si>
  <si>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</si>
  <si>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</si>
  <si>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</si>
  <si>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</si>
  <si>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</si>
  <si>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</si>
  <si>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</si>
  <si>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</si>
  <si>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</si>
  <si>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</si>
  <si>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</si>
  <si>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</si>
  <si>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</si>
  <si>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</si>
  <si>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</si>
  <si>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</si>
  <si>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</si>
  <si>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</si>
  <si>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</si>
  <si>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</si>
  <si>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</si>
  <si>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</si>
  <si>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</si>
  <si>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</si>
  <si>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</si>
  <si>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</si>
  <si>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</si>
  <si>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</si>
  <si>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</si>
  <si>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</si>
  <si>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</si>
  <si>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</si>
  <si>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</si>
  <si>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</si>
  <si>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</si>
  <si>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</si>
  <si>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</si>
  <si>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</si>
  <si>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</si>
  <si>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</si>
  <si>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</si>
  <si>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</si>
  <si>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</si>
  <si>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</si>
  <si>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</si>
  <si>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</si>
  <si>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</si>
  <si>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</si>
  <si>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</si>
  <si>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</si>
  <si>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</si>
  <si>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</si>
  <si>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</si>
  <si>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</si>
  <si>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</si>
  <si>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</si>
  <si>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</si>
  <si>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</si>
  <si>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</si>
  <si>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</si>
  <si>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</si>
  <si>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</si>
  <si>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</si>
  <si>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</si>
  <si>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</si>
  <si>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</si>
  <si>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</si>
  <si>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</si>
  <si>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</si>
  <si>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</si>
  <si>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</si>
  <si>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</si>
  <si>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</si>
  <si>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</si>
  <si>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</si>
  <si>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</si>
  <si>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</si>
  <si>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</si>
  <si>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</si>
  <si>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</si>
  <si>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</si>
  <si>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</si>
  <si>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</si>
  <si>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</si>
  <si>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</si>
  <si>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</si>
  <si>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</si>
  <si>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</si>
  <si>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</si>
  <si>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</si>
  <si>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</si>
  <si>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</si>
  <si>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</si>
  <si>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</si>
  <si>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</si>
  <si>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</si>
  <si>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</si>
  <si>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</si>
  <si>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</si>
  <si>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</si>
  <si>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</si>
  <si>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</si>
  <si>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</si>
  <si>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</si>
  <si>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</si>
  <si>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</si>
  <si>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</si>
  <si>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</si>
  <si>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</si>
  <si>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</si>
  <si>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</si>
  <si>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</si>
  <si>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</si>
  <si>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</si>
  <si>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</si>
  <si>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</si>
  <si>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</si>
  <si>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</si>
  <si>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</si>
  <si>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</si>
  <si>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</si>
  <si>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</si>
  <si>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</si>
  <si>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</si>
  <si>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</si>
  <si>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</si>
  <si>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</si>
  <si>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</si>
  <si>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</si>
  <si>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</si>
  <si>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</si>
  <si>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</si>
  <si>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</si>
  <si>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</si>
  <si>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</si>
  <si>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</si>
  <si>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</si>
  <si>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</si>
  <si>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</si>
  <si>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</si>
  <si>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</si>
  <si>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</si>
  <si>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</si>
  <si>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</si>
  <si>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</si>
  <si>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</si>
  <si>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</si>
  <si>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</si>
  <si>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</si>
  <si>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</si>
  <si>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</si>
  <si>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</si>
  <si>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</si>
  <si>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</si>
  <si>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</si>
  <si>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</si>
  <si>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</si>
  <si>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</si>
  <si>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</si>
  <si>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</si>
  <si>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</si>
  <si>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</si>
  <si>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</si>
  <si>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</si>
  <si>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</si>
  <si>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</si>
  <si>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</si>
  <si>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</si>
  <si>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</si>
  <si>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</si>
  <si>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</si>
  <si>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</si>
  <si>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</si>
  <si>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</si>
  <si>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</si>
  <si>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</si>
  <si>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</si>
  <si>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</si>
  <si>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</si>
  <si>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</si>
  <si>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</si>
  <si>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</si>
  <si>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</si>
  <si>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</si>
  <si>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</si>
  <si>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</si>
  <si>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</si>
  <si>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</si>
  <si>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</si>
  <si>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</si>
  <si>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</si>
  <si>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</si>
  <si>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</si>
  <si>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</si>
  <si>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</si>
  <si>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</si>
  <si>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</si>
  <si>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</si>
  <si>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</si>
  <si>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</si>
  <si>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</si>
  <si>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</si>
  <si>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</si>
  <si>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</si>
  <si>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</si>
  <si>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</si>
  <si>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</si>
  <si>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</si>
  <si>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</si>
  <si>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</si>
  <si>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</si>
  <si>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</si>
  <si>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</si>
  <si>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</si>
  <si>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</si>
  <si>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</si>
  <si>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</si>
  <si>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</si>
  <si>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</si>
  <si>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</si>
  <si>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</si>
  <si>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</si>
  <si>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</si>
  <si>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</si>
  <si>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</si>
  <si>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</si>
  <si>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</si>
  <si>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</si>
  <si>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</si>
  <si>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</si>
  <si>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</si>
  <si>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</si>
  <si>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</si>
  <si>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</si>
  <si>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</si>
  <si>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</si>
  <si>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</si>
  <si>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</si>
  <si>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</si>
  <si>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</si>
  <si>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</si>
  <si>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</si>
  <si>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</si>
  <si>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</si>
  <si>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</si>
  <si>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</si>
  <si>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</si>
  <si>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</si>
  <si>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</si>
  <si>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</si>
  <si>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</si>
  <si>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</si>
  <si>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</si>
  <si>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</si>
  <si>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</si>
  <si>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</si>
  <si>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</si>
  <si>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</si>
  <si>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</si>
  <si>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</si>
  <si>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</si>
  <si>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</si>
  <si>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</si>
  <si>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</si>
  <si>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</si>
  <si>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</si>
  <si>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</si>
  <si>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</si>
  <si>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</si>
  <si>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</si>
  <si>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</si>
  <si>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</si>
  <si>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</si>
  <si>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</si>
  <si>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</si>
  <si>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</si>
  <si>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</si>
  <si>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</si>
  <si>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</si>
  <si>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</si>
  <si>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</si>
  <si>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</si>
  <si>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</si>
  <si>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</si>
  <si>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</si>
  <si>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</si>
  <si>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</si>
  <si>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</si>
  <si>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</si>
  <si>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</si>
  <si>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</si>
  <si>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</si>
  <si>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</si>
  <si>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</si>
  <si>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</si>
  <si>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</si>
  <si>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</si>
  <si>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</si>
  <si>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</si>
  <si>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</si>
  <si>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</si>
  <si>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</si>
  <si>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</si>
  <si>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</si>
  <si>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</si>
  <si>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</si>
  <si>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</si>
  <si>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</si>
  <si>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</si>
  <si>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</si>
  <si>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</si>
  <si>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</si>
  <si>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</si>
  <si>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</si>
  <si>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</si>
  <si>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</si>
  <si>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</si>
  <si>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</si>
  <si>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</si>
  <si>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</si>
  <si>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</si>
  <si>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</si>
  <si>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</si>
  <si>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</si>
  <si>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</si>
  <si>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</si>
  <si>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</si>
  <si>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</si>
  <si>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</si>
  <si>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</si>
  <si>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</si>
  <si>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</si>
  <si>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</si>
  <si>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</si>
  <si>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</si>
  <si>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</si>
  <si>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</si>
  <si>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</si>
  <si>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</si>
  <si>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</si>
  <si>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</si>
  <si>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</si>
  <si>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</si>
  <si>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</si>
  <si>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</si>
  <si>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</si>
  <si>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</si>
  <si>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</si>
  <si>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</si>
  <si>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</si>
  <si>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</si>
  <si>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</si>
  <si>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</si>
  <si>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</si>
  <si>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</si>
  <si>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</si>
  <si>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</si>
  <si>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</si>
  <si>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</si>
  <si>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</si>
  <si>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</si>
  <si>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</si>
  <si>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</si>
  <si>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</si>
  <si>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</si>
  <si>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</si>
  <si>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</si>
  <si>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</si>
  <si>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</si>
  <si>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</si>
  <si>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</si>
  <si>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</si>
  <si>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</si>
  <si>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</si>
  <si>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</si>
  <si>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</si>
  <si>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</si>
  <si>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</si>
  <si>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</si>
  <si>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</si>
  <si>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</si>
  <si>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</si>
  <si>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</si>
  <si>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</si>
  <si>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</si>
  <si>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</si>
  <si>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</si>
  <si>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</si>
  <si>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</si>
  <si>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</si>
  <si>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</si>
  <si>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</si>
  <si>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</si>
  <si>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</si>
  <si>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</si>
  <si>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</si>
  <si>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</si>
  <si>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</si>
  <si>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</si>
  <si>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</si>
  <si>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</si>
  <si>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</si>
  <si>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</si>
  <si>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</si>
  <si>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</si>
  <si>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</si>
  <si>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</si>
  <si>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</si>
  <si>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</si>
  <si>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</si>
  <si>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</si>
  <si>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</si>
  <si>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</si>
  <si>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</si>
  <si>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</si>
  <si>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</si>
  <si>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</si>
  <si>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</si>
  <si>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</si>
  <si>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</si>
  <si>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</si>
  <si>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</si>
  <si>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</si>
  <si>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</si>
  <si>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</si>
  <si>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</si>
  <si>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</si>
  <si>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</si>
  <si>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</si>
  <si>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</si>
  <si>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</si>
  <si>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</si>
  <si>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</si>
  <si>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</si>
  <si>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</si>
  <si>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</si>
  <si>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</si>
  <si>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</si>
  <si>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</si>
  <si>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</si>
  <si>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</si>
  <si>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</si>
  <si>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</si>
  <si>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</si>
  <si>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</si>
  <si>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</si>
  <si>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</si>
  <si>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</si>
  <si>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</si>
  <si>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</si>
  <si>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</si>
  <si>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</si>
  <si>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</si>
  <si>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</si>
  <si>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</si>
  <si>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</si>
  <si>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</si>
  <si>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</si>
  <si>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</si>
  <si>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</si>
  <si>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</si>
  <si>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</si>
  <si>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</si>
  <si>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</si>
  <si>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</si>
  <si>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</si>
  <si>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</si>
  <si>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</si>
  <si>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</si>
  <si>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</si>
  <si>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</si>
  <si>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</si>
  <si>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</si>
  <si>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</si>
  <si>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</si>
  <si>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</si>
  <si>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</si>
  <si>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</si>
  <si>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</si>
  <si>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</si>
  <si>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</si>
  <si>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</si>
  <si>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</si>
  <si>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</si>
  <si>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</si>
  <si>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</si>
  <si>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</si>
  <si>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</si>
  <si>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</si>
  <si>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</si>
  <si>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</si>
  <si>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</si>
  <si>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</si>
  <si>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</si>
  <si>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</si>
  <si>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</si>
  <si>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</si>
  <si>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</si>
  <si>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</si>
  <si>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</si>
  <si>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</si>
  <si>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</si>
  <si>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</si>
  <si>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</si>
  <si>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</si>
  <si>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</si>
  <si>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</si>
  <si>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</si>
  <si>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</si>
  <si>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</si>
  <si>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</si>
  <si>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</si>
  <si>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</si>
  <si>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</si>
  <si>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</si>
  <si>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</si>
  <si>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</si>
  <si>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</si>
  <si>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</si>
  <si>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</si>
  <si>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</si>
  <si>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</si>
  <si>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</si>
  <si>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</si>
  <si>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</si>
  <si>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</si>
  <si>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</si>
  <si>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</si>
  <si>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</si>
  <si>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</si>
  <si>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</si>
  <si>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</si>
  <si>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</si>
  <si>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</si>
  <si>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</si>
  <si>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</si>
  <si>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</si>
  <si>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</si>
  <si>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</si>
  <si>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</si>
  <si>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</si>
  <si>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</si>
  <si>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</si>
  <si>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</si>
  <si>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</si>
  <si>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</si>
  <si>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</si>
  <si>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</si>
  <si>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</si>
  <si>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</si>
  <si>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</si>
  <si>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</si>
  <si>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</si>
  <si>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</si>
  <si>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</si>
  <si>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</si>
  <si>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</si>
  <si>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</si>
  <si>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</si>
  <si>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</si>
  <si>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</si>
  <si>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</si>
  <si>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</si>
  <si>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</si>
  <si>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</si>
  <si>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</si>
  <si>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</si>
  <si>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</si>
  <si>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</si>
  <si>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</si>
  <si>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</si>
  <si>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</si>
  <si>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</si>
  <si>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</si>
  <si>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</si>
  <si>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</si>
  <si>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</si>
  <si>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</si>
  <si>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</si>
  <si>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</si>
  <si>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</si>
  <si>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</si>
  <si>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</si>
  <si>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</si>
  <si>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</si>
  <si>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</si>
  <si>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</si>
  <si>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</si>
  <si>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</si>
  <si>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</si>
  <si>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</si>
  <si>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</si>
  <si>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</si>
  <si>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</si>
  <si>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</si>
  <si>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</si>
  <si>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</si>
  <si>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</si>
  <si>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</si>
  <si>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</si>
  <si>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</si>
  <si>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</si>
  <si>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</si>
  <si>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</si>
  <si>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</si>
  <si>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</si>
  <si>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</si>
  <si>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</si>
  <si>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</si>
  <si>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</si>
  <si>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</si>
  <si>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</si>
  <si>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</si>
  <si>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</si>
  <si>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</si>
  <si>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</si>
  <si>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</si>
  <si>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</si>
  <si>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</si>
  <si>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</si>
  <si>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</si>
  <si>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</si>
  <si>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</si>
  <si>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</si>
  <si>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</si>
  <si>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</si>
  <si>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</si>
  <si>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</si>
  <si>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</si>
  <si>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</si>
  <si>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</si>
  <si>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</si>
  <si>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</si>
  <si>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</si>
  <si>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</si>
  <si>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</si>
  <si>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</si>
  <si>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</si>
  <si>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</si>
  <si>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</si>
  <si>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</si>
  <si>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</si>
  <si>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</si>
  <si>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</si>
  <si>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</si>
  <si>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</si>
  <si>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</si>
  <si>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</si>
  <si>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</si>
  <si>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</si>
  <si>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</si>
  <si>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</si>
  <si>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</si>
  <si>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</si>
  <si>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</si>
  <si>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</si>
  <si>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</si>
  <si>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</si>
  <si>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</si>
  <si>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</si>
  <si>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</si>
  <si>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</si>
  <si>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</si>
  <si>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</si>
  <si>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</si>
  <si>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</si>
  <si>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</si>
  <si>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</si>
  <si>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</si>
  <si>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</si>
  <si>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</si>
  <si>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</si>
  <si>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</si>
  <si>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</si>
  <si>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</si>
  <si>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</si>
  <si>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</si>
  <si>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</si>
  <si>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</si>
  <si>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</si>
  <si>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</si>
  <si>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</si>
  <si>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</si>
  <si>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</si>
  <si>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</si>
  <si>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</si>
  <si>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</si>
  <si>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</si>
  <si>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</si>
  <si>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</si>
  <si>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</si>
  <si>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</si>
  <si>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</si>
  <si>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</si>
  <si>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</si>
  <si>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</si>
  <si>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</si>
  <si>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</si>
  <si>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</si>
  <si>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</si>
  <si>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</si>
  <si>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</si>
  <si>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</si>
  <si>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</si>
  <si>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</si>
  <si>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</si>
  <si>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</si>
  <si>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</si>
  <si>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</si>
  <si>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</si>
  <si>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</si>
  <si>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</si>
  <si>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</si>
  <si>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</si>
  <si>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</si>
  <si>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</si>
  <si>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</si>
  <si>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</si>
  <si>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</si>
  <si>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</si>
  <si>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</si>
  <si>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</si>
  <si>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</si>
  <si>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</si>
  <si>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</si>
  <si>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</si>
  <si>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</si>
  <si>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</si>
  <si>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</si>
  <si>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</si>
  <si>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</si>
  <si>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</si>
  <si>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</si>
  <si>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</si>
  <si>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</si>
  <si>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</si>
  <si>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</si>
  <si>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</si>
  <si>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</si>
  <si>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</si>
  <si>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</si>
  <si>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</si>
  <si>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</si>
  <si>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</si>
  <si>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</si>
  <si>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</si>
  <si>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</si>
  <si>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</si>
  <si>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</si>
  <si>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</si>
  <si>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</si>
  <si>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</si>
  <si>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</si>
  <si>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</si>
  <si>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</si>
  <si>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</si>
  <si>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</si>
  <si>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</si>
  <si>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</si>
  <si>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</si>
  <si>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</si>
  <si>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</si>
  <si>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</si>
  <si>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</si>
  <si>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</si>
  <si>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</si>
  <si>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</si>
  <si>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</si>
  <si>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</si>
  <si>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</si>
  <si>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</si>
  <si>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</si>
  <si>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</si>
  <si>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</si>
  <si>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</si>
  <si>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</si>
  <si>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</si>
  <si>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</si>
  <si>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</si>
  <si>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</si>
  <si>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</si>
  <si>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</si>
  <si>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</si>
  <si>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</si>
  <si>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</si>
  <si>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</si>
  <si>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</si>
  <si>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</si>
  <si>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</si>
  <si>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</si>
  <si>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</si>
  <si>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</si>
  <si>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</si>
  <si>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</si>
  <si>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</si>
  <si>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</si>
  <si>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</si>
  <si>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</si>
  <si>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</si>
  <si>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</si>
  <si>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</si>
  <si>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</si>
  <si>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</si>
  <si>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</si>
  <si>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</si>
  <si>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</si>
  <si>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</si>
  <si>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</si>
  <si>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</si>
  <si>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</si>
  <si>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</si>
  <si>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</si>
  <si>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</si>
  <si>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</si>
  <si>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</si>
  <si>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</si>
  <si>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</si>
  <si>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</si>
  <si>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</si>
  <si>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</si>
  <si>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</si>
  <si>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</si>
  <si>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</si>
  <si>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</si>
  <si>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</si>
  <si>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</si>
  <si>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</si>
  <si>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</si>
  <si>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</si>
  <si>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</si>
  <si>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</si>
  <si>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</si>
  <si>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</si>
  <si>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</si>
  <si>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</si>
  <si>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</si>
  <si>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</si>
  <si>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</si>
  <si>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</si>
  <si>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</si>
  <si>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</si>
  <si>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</si>
  <si>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</si>
  <si>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</si>
  <si>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</si>
  <si>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</si>
  <si>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</si>
  <si>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</si>
  <si>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</si>
  <si>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</si>
  <si>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</si>
  <si>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</si>
  <si>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</si>
  <si>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</si>
  <si>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</si>
  <si>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</si>
  <si>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</si>
  <si>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</si>
  <si>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</si>
  <si>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</si>
  <si>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</si>
  <si>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</si>
  <si>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</si>
  <si>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</si>
  <si>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</si>
  <si>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</si>
  <si>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</si>
  <si>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</si>
  <si>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</si>
  <si>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</si>
  <si>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</si>
  <si>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</si>
  <si>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</si>
  <si>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</si>
  <si>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</si>
  <si>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</si>
  <si>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</si>
  <si>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</si>
  <si>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</si>
  <si>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</si>
  <si>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</si>
  <si>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</si>
  <si>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</si>
  <si>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</si>
  <si>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</si>
  <si>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</si>
  <si>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</si>
  <si>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</si>
  <si>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</si>
  <si>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</si>
  <si>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</si>
  <si>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</si>
  <si>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</si>
  <si>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</si>
  <si>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</si>
  <si>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</si>
  <si>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</si>
  <si>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</si>
  <si>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</si>
  <si>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</si>
  <si>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</si>
  <si>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</si>
  <si>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</si>
  <si>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</si>
  <si>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</si>
  <si>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</si>
  <si>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</si>
  <si>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</si>
  <si>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</si>
  <si>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</si>
  <si>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</si>
  <si>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</si>
  <si>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</si>
  <si>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</si>
  <si>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</si>
  <si>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</si>
  <si>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</si>
  <si>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</si>
  <si>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</si>
  <si>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</si>
  <si>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</si>
  <si>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</si>
  <si>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</si>
  <si>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</si>
  <si>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</si>
  <si>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</si>
  <si>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</si>
  <si>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</si>
  <si>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</si>
  <si>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</si>
  <si>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</si>
  <si>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</si>
  <si>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</si>
  <si>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</si>
  <si>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</si>
  <si>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</si>
  <si>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</si>
  <si>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</si>
  <si>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</si>
  <si>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</si>
  <si>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</si>
  <si>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</si>
  <si>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</si>
  <si>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</si>
  <si>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</si>
  <si>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</si>
  <si>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</si>
  <si>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</si>
  <si>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</si>
  <si>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</si>
  <si>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</si>
  <si>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</si>
  <si>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</si>
  <si>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</si>
  <si>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</si>
  <si>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</si>
  <si>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</si>
  <si>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</si>
  <si>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</si>
  <si>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</si>
  <si>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</si>
  <si>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</si>
  <si>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</si>
  <si>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</si>
  <si>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</si>
  <si>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</si>
  <si>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</si>
  <si>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</si>
  <si>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</si>
  <si>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</si>
  <si>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</si>
  <si>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</si>
  <si>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</si>
  <si>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</si>
  <si>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</si>
  <si>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</si>
  <si>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</si>
  <si>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</si>
  <si>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</si>
  <si>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</si>
  <si>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</si>
  <si>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</si>
  <si>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</si>
  <si>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</si>
  <si>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</si>
  <si>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</si>
  <si>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</si>
  <si>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</si>
  <si>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</si>
  <si>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</si>
  <si>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</si>
  <si>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</si>
  <si>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</si>
  <si>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</si>
  <si>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</si>
  <si>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</si>
  <si>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</si>
  <si>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</si>
  <si>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</si>
  <si>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</si>
  <si>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</si>
  <si>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</si>
  <si>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</si>
  <si>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</si>
  <si>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</si>
  <si>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</si>
  <si>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</si>
  <si>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</si>
  <si>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</si>
  <si>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</si>
  <si>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</si>
  <si>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</si>
  <si>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</si>
  <si>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</si>
  <si>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</si>
  <si>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</si>
  <si>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</si>
  <si>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</si>
  <si>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</si>
  <si>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</si>
  <si>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</si>
  <si>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</si>
  <si>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</si>
  <si>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</si>
  <si>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</si>
  <si>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</si>
  <si>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</si>
  <si>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</si>
  <si>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</si>
  <si>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</si>
  <si>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</si>
  <si>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</si>
  <si>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</si>
  <si>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</si>
  <si>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</si>
  <si>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</si>
  <si>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</si>
  <si>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</si>
  <si>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</si>
  <si>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</si>
  <si>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</si>
  <si>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</si>
  <si>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</si>
  <si>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</si>
  <si>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</si>
  <si>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</si>
  <si>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</si>
  <si>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</si>
  <si>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</si>
  <si>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</si>
  <si>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</si>
  <si>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</si>
  <si>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</si>
  <si>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</si>
  <si>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</si>
  <si>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</si>
  <si>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</si>
  <si>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</si>
  <si>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</si>
  <si>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</si>
  <si>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</si>
  <si>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</si>
  <si>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</si>
  <si>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</si>
  <si>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</si>
  <si>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</si>
  <si>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</si>
  <si>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</si>
  <si>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</si>
  <si>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</si>
  <si>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</si>
  <si>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</si>
  <si>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</si>
  <si>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</si>
  <si>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</si>
  <si>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</si>
  <si>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</si>
  <si>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</si>
  <si>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</si>
  <si>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</si>
  <si>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</si>
  <si>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</si>
  <si>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</si>
  <si>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</si>
  <si>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</si>
  <si>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</si>
  <si>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</si>
  <si>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</si>
  <si>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</si>
  <si>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</si>
  <si>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</si>
  <si>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</si>
  <si>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</si>
  <si>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</si>
  <si>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</si>
  <si>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</si>
  <si>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</si>
  <si>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</si>
  <si>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</si>
  <si>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</si>
  <si>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</si>
  <si>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</si>
  <si>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</si>
  <si>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</si>
  <si>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</si>
  <si>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</si>
  <si>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</si>
  <si>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</si>
  <si>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</si>
  <si>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</si>
  <si>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</si>
  <si>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</si>
  <si>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</si>
  <si>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</si>
  <si>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</si>
  <si>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</si>
  <si>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</si>
  <si>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</si>
  <si>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</si>
  <si>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</si>
  <si>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</si>
  <si>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</si>
  <si>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</si>
  <si>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</si>
  <si>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</si>
  <si>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</si>
  <si>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</si>
  <si>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</si>
  <si>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</si>
  <si>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</si>
  <si>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</si>
  <si>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</si>
  <si>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</si>
  <si>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</si>
  <si>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</si>
  <si>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</si>
  <si>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</si>
  <si>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</si>
  <si>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</si>
  <si>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</si>
  <si>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</si>
  <si>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</si>
  <si>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</si>
  <si>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</si>
  <si>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</si>
  <si>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</si>
  <si>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</si>
  <si>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</si>
  <si>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</si>
  <si>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</si>
  <si>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</si>
  <si>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</si>
  <si>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</si>
  <si>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</si>
  <si>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</si>
  <si>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</si>
  <si>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</si>
  <si>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</si>
  <si>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</si>
  <si>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</si>
  <si>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</si>
  <si>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</si>
  <si>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</si>
  <si>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</si>
  <si>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</si>
  <si>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</si>
  <si>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</si>
  <si>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</si>
  <si>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</si>
  <si>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</si>
  <si>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</si>
  <si>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</si>
  <si>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</si>
  <si>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</si>
  <si>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</si>
  <si>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</si>
  <si>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</si>
  <si>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</si>
  <si>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</si>
  <si>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</si>
  <si>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</si>
  <si>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</si>
  <si>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</si>
  <si>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</si>
  <si>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</si>
  <si>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</si>
  <si>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</si>
  <si>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</si>
  <si>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</si>
  <si>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</si>
  <si>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</si>
  <si>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</si>
  <si>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</si>
  <si>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</si>
  <si>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</si>
  <si>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</si>
  <si>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</si>
  <si>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</si>
  <si>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</si>
  <si>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</si>
  <si>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</si>
  <si>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</si>
  <si>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</si>
  <si>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</si>
  <si>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</si>
  <si>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</si>
  <si>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</si>
  <si>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</si>
  <si>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</si>
  <si>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</si>
  <si>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</si>
  <si>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</si>
  <si>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</si>
  <si>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</si>
  <si>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</si>
  <si>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</si>
  <si>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</si>
  <si>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</si>
  <si>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</si>
  <si>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</si>
  <si>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</si>
  <si>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</si>
  <si>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</si>
  <si>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</si>
  <si>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</si>
  <si>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</si>
  <si>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</si>
  <si>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</si>
  <si>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</si>
  <si>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</si>
  <si>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</si>
  <si>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</si>
  <si>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</si>
  <si>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</si>
  <si>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</si>
  <si>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</si>
  <si>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</si>
  <si>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</si>
  <si>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</si>
  <si>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</si>
  <si>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</si>
  <si>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</si>
  <si>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</si>
  <si>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</si>
  <si>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</si>
  <si>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</si>
  <si>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</si>
  <si>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</si>
  <si>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</si>
  <si>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</si>
  <si>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</si>
  <si>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</si>
  <si>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</si>
  <si>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</si>
  <si>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</si>
  <si>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</si>
  <si>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</si>
  <si>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</si>
  <si>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</si>
  <si>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</si>
  <si>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</si>
  <si>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</si>
  <si>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</si>
  <si>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</si>
  <si>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</si>
  <si>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</si>
  <si>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</si>
  <si>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</si>
  <si>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</si>
  <si>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</si>
  <si>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</si>
  <si>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</si>
  <si>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</si>
  <si>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</si>
  <si>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</si>
  <si>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</si>
  <si>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</si>
  <si>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</si>
  <si>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</si>
  <si>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</si>
  <si>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</si>
  <si>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</si>
  <si>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</si>
  <si>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</si>
  <si>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</si>
  <si>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</si>
  <si>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</si>
  <si>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</si>
  <si>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</si>
  <si>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</si>
  <si>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</si>
  <si>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</si>
  <si>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</si>
  <si>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</si>
  <si>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</si>
  <si>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</si>
  <si>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</si>
  <si>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</si>
  <si>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</si>
  <si>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</si>
  <si>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</si>
  <si>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</si>
  <si>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</si>
  <si>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</si>
  <si>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</si>
  <si>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</si>
  <si>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</si>
  <si>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</si>
  <si>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</si>
  <si>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</si>
  <si>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</si>
  <si>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</si>
  <si>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</si>
  <si>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</si>
  <si>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</si>
  <si>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</si>
  <si>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</si>
  <si>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</si>
  <si>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</si>
  <si>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</si>
  <si>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</si>
  <si>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</si>
  <si>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</si>
  <si>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</si>
  <si>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</si>
  <si>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</si>
  <si>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</si>
  <si>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</si>
  <si>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</si>
  <si>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</si>
  <si>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</si>
  <si>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</si>
  <si>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</si>
  <si>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</si>
  <si>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</si>
  <si>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</si>
  <si>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</si>
  <si>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</si>
  <si>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</si>
  <si>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</si>
  <si>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</si>
  <si>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</si>
  <si>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</si>
  <si>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</si>
  <si>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</si>
  <si>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</si>
  <si>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</si>
  <si>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</si>
  <si>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</si>
  <si>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</si>
  <si>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</si>
  <si>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</si>
  <si>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</si>
  <si>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</si>
  <si>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</si>
  <si>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</si>
  <si>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</si>
  <si>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</si>
  <si>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</si>
  <si>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</si>
  <si>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</si>
  <si>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</si>
  <si>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</si>
  <si>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</si>
  <si>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</si>
  <si>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</si>
  <si>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</si>
  <si>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</si>
  <si>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</si>
  <si>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</si>
  <si>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</si>
  <si>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</si>
  <si>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</si>
  <si>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</si>
  <si>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</si>
  <si>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</si>
  <si>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</si>
  <si>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</si>
  <si>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</si>
  <si>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</si>
  <si>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</si>
  <si>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</si>
  <si>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</si>
  <si>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</si>
  <si>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</si>
  <si>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</si>
  <si>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</si>
  <si>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</si>
  <si>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</si>
  <si>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</si>
  <si>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</si>
  <si>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</si>
  <si>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</si>
  <si>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</si>
  <si>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</si>
  <si>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</si>
  <si>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</si>
  <si>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</si>
  <si>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</si>
  <si>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</si>
  <si>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</si>
  <si>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</si>
  <si>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</si>
  <si>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</si>
  <si>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</si>
  <si>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</si>
  <si>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</si>
  <si>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</si>
  <si>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</si>
  <si>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</si>
  <si>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</si>
  <si>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</si>
  <si>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</si>
  <si>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</si>
  <si>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</si>
  <si>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</si>
  <si>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</si>
  <si>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</si>
  <si>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</si>
  <si>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</si>
  <si>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</si>
  <si>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</si>
  <si>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</si>
  <si>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</si>
  <si>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</si>
  <si>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</si>
  <si>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</si>
  <si>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</si>
  <si>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</si>
  <si>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</si>
  <si>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</si>
  <si>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</si>
  <si>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</si>
  <si>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</si>
  <si>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</si>
  <si>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</si>
  <si>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</si>
  <si>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</si>
  <si>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</si>
  <si>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</si>
  <si>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</si>
  <si>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</si>
  <si>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</si>
  <si>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</si>
  <si>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</si>
  <si>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</si>
  <si>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</si>
  <si>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</si>
  <si>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</si>
  <si>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</si>
  <si>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</si>
  <si>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</si>
  <si>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</si>
  <si>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</si>
  <si>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</si>
  <si>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</si>
  <si>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</si>
  <si>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</si>
  <si>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</si>
  <si>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</si>
  <si>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</si>
  <si>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</si>
  <si>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</si>
  <si>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</si>
  <si>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</si>
  <si>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</si>
  <si>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</si>
  <si>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</si>
  <si>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</si>
  <si>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</si>
  <si>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</si>
  <si>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</si>
  <si>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</si>
  <si>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</si>
  <si>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</si>
  <si>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</si>
  <si>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</si>
  <si>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</si>
  <si>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</si>
  <si>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</si>
  <si>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</si>
  <si>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</si>
  <si>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</si>
  <si>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</si>
  <si>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</si>
  <si>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</si>
  <si>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</si>
  <si>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</si>
  <si>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</si>
  <si>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</si>
  <si>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</si>
  <si>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</si>
  <si>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</si>
  <si>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</si>
  <si>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</si>
  <si>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</si>
  <si>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</si>
  <si>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</si>
  <si>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</si>
  <si>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</si>
  <si>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</si>
  <si>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</si>
  <si>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</si>
  <si>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</si>
  <si>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</si>
  <si>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</si>
  <si>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</si>
  <si>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</si>
  <si>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</si>
  <si>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</si>
  <si>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</si>
  <si>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</si>
  <si>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</si>
  <si>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</si>
  <si>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</si>
  <si>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</si>
  <si>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</si>
  <si>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</si>
  <si>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</si>
  <si>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</si>
  <si>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</si>
  <si>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</si>
  <si>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</si>
  <si>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</si>
  <si>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</si>
  <si>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</si>
  <si>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</si>
  <si>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</si>
  <si>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</si>
  <si>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</si>
  <si>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</si>
  <si>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</si>
  <si>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</si>
  <si>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</si>
  <si>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</si>
  <si>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</si>
  <si>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</si>
  <si>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</si>
  <si>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</si>
  <si>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</si>
  <si>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</si>
  <si>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</si>
  <si>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</si>
  <si>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</si>
  <si>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</si>
  <si>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</si>
  <si>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</si>
  <si>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</si>
  <si>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</si>
  <si>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</si>
  <si>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</si>
  <si>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</si>
  <si>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</si>
  <si>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</si>
  <si>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</si>
  <si>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</si>
  <si>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</si>
  <si>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</si>
  <si>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</si>
  <si>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</si>
  <si>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</si>
  <si>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</si>
  <si>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</si>
  <si>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</si>
  <si>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</si>
  <si>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</si>
  <si>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</si>
  <si>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</si>
  <si>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</si>
  <si>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</si>
  <si>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</si>
  <si>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</si>
  <si>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</si>
  <si>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</si>
  <si>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</si>
  <si>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</si>
  <si>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</si>
  <si>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</si>
  <si>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</si>
  <si>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</si>
  <si>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</si>
  <si>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</si>
  <si>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</si>
  <si>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</si>
  <si>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</si>
  <si>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</si>
  <si>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</si>
  <si>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</si>
  <si>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</si>
  <si>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</si>
  <si>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</si>
  <si>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</si>
  <si>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</si>
  <si>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</si>
  <si>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</si>
  <si>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</si>
  <si>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</si>
  <si>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</si>
  <si>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</si>
  <si>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</si>
  <si>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</si>
  <si>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</si>
  <si>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</si>
  <si>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</si>
  <si>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</si>
  <si>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</si>
  <si>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</si>
  <si>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</si>
  <si>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</si>
  <si>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</si>
  <si>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</si>
  <si>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</si>
  <si>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</si>
  <si>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</si>
  <si>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</si>
  <si>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</si>
  <si>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</si>
  <si>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</si>
  <si>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</si>
  <si>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</si>
  <si>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</si>
  <si>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</si>
  <si>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</si>
  <si>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</si>
  <si>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</si>
  <si>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</si>
  <si>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</si>
  <si>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</si>
  <si>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</si>
  <si>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</si>
  <si>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</si>
  <si>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</si>
  <si>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</si>
  <si>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</si>
  <si>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</si>
  <si>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</si>
  <si>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</si>
  <si>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</si>
  <si>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</si>
  <si>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</si>
  <si>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</si>
  <si>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</si>
  <si>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</si>
  <si>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</si>
  <si>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</si>
  <si>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</si>
  <si>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</si>
  <si>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</si>
  <si>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</si>
  <si>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</si>
  <si>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</si>
  <si>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</si>
  <si>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</si>
  <si>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</si>
  <si>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</si>
  <si>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</si>
  <si>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</si>
  <si>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</si>
  <si>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</si>
  <si>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</si>
  <si>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</si>
  <si>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</si>
  <si>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</si>
  <si>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</si>
  <si>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</si>
  <si>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</si>
  <si>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</si>
  <si>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</si>
  <si>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</si>
  <si>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</si>
  <si>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</si>
  <si>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</si>
  <si>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</si>
  <si>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</si>
  <si>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</si>
  <si>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</si>
  <si>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</si>
  <si>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</si>
  <si>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</si>
  <si>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</si>
  <si>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</si>
  <si>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</si>
  <si>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</si>
  <si>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</si>
  <si>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</si>
  <si>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</si>
  <si>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</si>
  <si>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</si>
  <si>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</si>
  <si>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</si>
  <si>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</si>
  <si>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</si>
  <si>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</si>
  <si>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</si>
  <si>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</si>
  <si>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</si>
  <si>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</si>
  <si>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</si>
  <si>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</si>
  <si>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</si>
  <si>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</si>
  <si>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</si>
  <si>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</si>
  <si>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</si>
  <si>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</si>
  <si>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</si>
  <si>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</si>
  <si>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</si>
  <si>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</si>
  <si>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</si>
  <si>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</si>
  <si>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</si>
  <si>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</si>
  <si>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</si>
  <si>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</si>
  <si>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</si>
  <si>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</si>
  <si>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</si>
  <si>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</si>
  <si>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</si>
  <si>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</si>
  <si>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</si>
  <si>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</si>
  <si>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</si>
  <si>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</si>
  <si>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</si>
  <si>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</si>
  <si>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</si>
  <si>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</si>
  <si>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</si>
  <si>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</si>
  <si>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</si>
  <si>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</si>
  <si>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</si>
  <si>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</si>
  <si>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</si>
  <si>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</si>
  <si>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</si>
  <si>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</si>
  <si>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</si>
  <si>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</si>
  <si>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</si>
  <si>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</si>
  <si>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</si>
  <si>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</si>
  <si>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</si>
  <si>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</si>
  <si>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</si>
  <si>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</si>
  <si>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</si>
  <si>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</si>
  <si>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</si>
  <si>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</si>
  <si>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</si>
  <si>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</si>
  <si>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</si>
  <si>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</si>
  <si>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</si>
  <si>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</si>
  <si>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</si>
  <si>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</si>
  <si>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</si>
  <si>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</si>
  <si>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</si>
  <si>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</si>
  <si>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</si>
  <si>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</si>
  <si>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</si>
  <si>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</si>
  <si>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</si>
  <si>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</si>
  <si>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</si>
  <si>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</si>
  <si>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</si>
  <si>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</si>
  <si>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</si>
  <si>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</si>
  <si>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</si>
  <si>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</si>
  <si>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</si>
  <si>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</si>
  <si>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</si>
  <si>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</si>
  <si>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</si>
  <si>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</si>
  <si>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</si>
  <si>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</si>
  <si>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</si>
  <si>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</si>
  <si>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</si>
  <si>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</si>
  <si>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</si>
  <si>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</si>
  <si>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</si>
  <si>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</si>
  <si>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</si>
  <si>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</si>
  <si>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</si>
  <si>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</si>
  <si>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</si>
  <si>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</si>
  <si>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</si>
  <si>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</si>
  <si>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</si>
  <si>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</si>
  <si>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</si>
  <si>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</si>
  <si>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</si>
  <si>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</si>
  <si>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</si>
  <si>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</si>
  <si>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</si>
  <si>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</si>
  <si>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</si>
  <si>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</si>
  <si>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</si>
  <si>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</si>
  <si>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</si>
  <si>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</si>
  <si>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</si>
  <si>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</si>
  <si>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</si>
  <si>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</si>
  <si>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</si>
  <si>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</si>
  <si>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</si>
  <si>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</si>
  <si>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</si>
  <si>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</si>
  <si>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</si>
  <si>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</si>
  <si>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</si>
  <si>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</si>
  <si>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</si>
  <si>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</si>
  <si>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</si>
  <si>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</si>
  <si>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</si>
  <si>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</si>
  <si>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</si>
  <si>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</si>
  <si>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</si>
  <si>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</si>
  <si>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</si>
  <si>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</si>
  <si>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</si>
  <si>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</si>
  <si>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</si>
  <si>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</si>
  <si>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</si>
  <si>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</si>
  <si>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</si>
  <si>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</si>
  <si>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</si>
  <si>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</si>
  <si>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</si>
  <si>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</si>
  <si>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</si>
  <si>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</si>
  <si>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</si>
  <si>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</si>
  <si>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</si>
  <si>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</si>
  <si>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</si>
  <si>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</si>
  <si>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</si>
  <si>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</si>
  <si>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</si>
  <si>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</si>
  <si>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</si>
  <si>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</si>
  <si>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</si>
  <si>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</si>
  <si>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</si>
  <si>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</si>
  <si>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</si>
  <si>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</si>
  <si>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</si>
  <si>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</si>
  <si>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</si>
  <si>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</si>
  <si>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</si>
  <si>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</si>
  <si>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</si>
  <si>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</si>
  <si>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</si>
  <si>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</si>
  <si>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</si>
  <si>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</si>
  <si>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</si>
  <si>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</si>
  <si>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</si>
  <si>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</si>
  <si>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</si>
  <si>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</si>
  <si>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</si>
  <si>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</si>
  <si>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</si>
  <si>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</si>
  <si>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</si>
  <si>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</si>
  <si>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</si>
  <si>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</si>
  <si>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</si>
  <si>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</si>
  <si>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</si>
  <si>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</si>
  <si>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</si>
  <si>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</si>
  <si>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</si>
  <si>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</si>
  <si>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</si>
  <si>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</si>
  <si>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</si>
  <si>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</si>
  <si>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</si>
  <si>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</si>
  <si>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</si>
  <si>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</si>
  <si>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</si>
  <si>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</si>
  <si>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</si>
  <si>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</si>
  <si>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</si>
  <si>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</si>
  <si>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</si>
  <si>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</si>
  <si>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</si>
  <si>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</si>
  <si>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</si>
  <si>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</si>
  <si>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</si>
  <si>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</si>
  <si>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</si>
  <si>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</si>
  <si>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</si>
  <si>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</si>
  <si>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</si>
  <si>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</si>
  <si>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</si>
  <si>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</si>
  <si>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</si>
  <si>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</si>
  <si>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</si>
  <si>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</si>
  <si>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</si>
  <si>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</si>
  <si>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</si>
  <si>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</si>
  <si>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</si>
  <si>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</si>
  <si>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</si>
  <si>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</si>
  <si>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</si>
  <si>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</si>
  <si>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</si>
  <si>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</si>
  <si>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</si>
  <si>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</si>
  <si>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</si>
  <si>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</si>
  <si>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</si>
  <si>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</si>
  <si>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</si>
  <si>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</si>
  <si>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</si>
  <si>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</si>
  <si>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</si>
  <si>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</si>
  <si>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</si>
  <si>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</si>
  <si>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</si>
  <si>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</si>
  <si>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</si>
  <si>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</si>
  <si>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</si>
  <si>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</si>
  <si>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</si>
  <si>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</si>
  <si>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</si>
  <si>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</si>
  <si>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</si>
  <si>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</si>
  <si>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</si>
  <si>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</si>
  <si>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</si>
  <si>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</si>
  <si>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</si>
  <si>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</si>
  <si>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</si>
  <si>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</si>
  <si>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</si>
  <si>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</si>
  <si>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</si>
  <si>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</si>
  <si>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</si>
  <si>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</si>
  <si>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</si>
  <si>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</si>
  <si>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</si>
  <si>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</si>
  <si>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</si>
  <si>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</si>
  <si>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</si>
  <si>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</si>
  <si>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</si>
  <si>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</si>
  <si>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</si>
  <si>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</si>
  <si>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</si>
  <si>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</si>
  <si>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</si>
  <si>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</si>
  <si>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</si>
  <si>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</si>
  <si>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</si>
  <si>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</si>
  <si>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</si>
  <si>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</si>
  <si>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</si>
  <si>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</si>
  <si>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</si>
  <si>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</si>
  <si>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</si>
  <si>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</si>
  <si>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</si>
  <si>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</si>
  <si>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</si>
  <si>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</si>
  <si>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</si>
  <si>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</si>
  <si>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</si>
  <si>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</si>
  <si>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</si>
  <si>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</si>
  <si>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</si>
  <si>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</si>
  <si>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</si>
  <si>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</si>
  <si>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</si>
  <si>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</si>
  <si>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</si>
  <si>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</si>
  <si>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</si>
  <si>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</si>
  <si>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</si>
  <si>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</si>
  <si>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</si>
  <si>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</si>
  <si>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</si>
  <si>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</si>
  <si>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</si>
  <si>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</si>
  <si>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</si>
  <si>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</si>
  <si>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</si>
  <si>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</si>
  <si>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</si>
  <si>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</si>
  <si>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</si>
  <si>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</si>
  <si>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</si>
  <si>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</si>
  <si>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</si>
  <si>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</si>
  <si>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</si>
  <si>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</si>
  <si>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</si>
  <si>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</si>
  <si>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</si>
  <si>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</si>
  <si>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</si>
  <si>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</si>
  <si>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</si>
  <si>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</si>
  <si>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</si>
  <si>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</si>
  <si>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</si>
  <si>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</si>
  <si>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</si>
  <si>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</si>
  <si>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</si>
  <si>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</si>
  <si>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</si>
  <si>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</si>
  <si>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</si>
  <si>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</si>
  <si>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</si>
  <si>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</si>
  <si>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</si>
  <si>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</si>
  <si>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</si>
  <si>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</si>
  <si>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</si>
  <si>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</si>
  <si>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</si>
  <si>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</si>
  <si>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</si>
  <si>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</si>
  <si>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</si>
  <si>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</si>
  <si>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</si>
  <si>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</si>
  <si>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</si>
  <si>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</si>
  <si>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</si>
  <si>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</si>
  <si>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</si>
  <si>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</si>
  <si>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</si>
  <si>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</si>
  <si>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</si>
  <si>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</si>
  <si>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</si>
  <si>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</si>
  <si>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</si>
  <si>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</si>
  <si>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</si>
  <si>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</si>
  <si>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</si>
  <si>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</si>
  <si>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</si>
  <si>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</si>
  <si>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</si>
  <si>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</si>
  <si>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</si>
  <si>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</si>
  <si>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</si>
  <si>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</si>
  <si>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</si>
  <si>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</si>
  <si>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</si>
  <si>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</si>
  <si>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</si>
  <si>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</si>
  <si>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</si>
  <si>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</si>
  <si>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</si>
  <si>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</si>
  <si>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</si>
  <si>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</si>
  <si>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</si>
  <si>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</si>
  <si>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</si>
  <si>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</si>
  <si>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</si>
  <si>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</si>
  <si>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</si>
  <si>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</si>
  <si>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</si>
  <si>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</si>
  <si>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</si>
  <si>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</si>
  <si>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</si>
  <si>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</si>
  <si>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</si>
  <si>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</si>
  <si>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</si>
  <si>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</si>
  <si>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</si>
  <si>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</si>
  <si>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</si>
  <si>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</si>
  <si>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</si>
  <si>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</si>
  <si>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</si>
  <si>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</si>
  <si>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</si>
  <si>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</si>
  <si>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</si>
  <si>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</si>
  <si>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</si>
  <si>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</si>
  <si>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</si>
  <si>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</si>
  <si>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</si>
  <si>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</si>
  <si>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</si>
  <si>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</si>
  <si>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</si>
  <si>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</si>
  <si>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</si>
  <si>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</si>
  <si>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</si>
  <si>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</si>
  <si>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</si>
  <si>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</si>
  <si>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</si>
  <si>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</si>
  <si>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</si>
  <si>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</si>
  <si>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</si>
  <si>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</si>
  <si>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</si>
  <si>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</si>
  <si>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</si>
  <si>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</si>
  <si>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</si>
  <si>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</si>
  <si>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</si>
  <si>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</si>
  <si>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</si>
  <si>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</si>
  <si>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</si>
  <si>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</si>
  <si>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</si>
  <si>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</si>
  <si>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</si>
  <si>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</si>
  <si>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</si>
  <si>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</si>
  <si>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</si>
  <si>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</si>
  <si>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</si>
  <si>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</si>
  <si>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</si>
  <si>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</si>
  <si>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</si>
  <si>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</si>
  <si>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</si>
  <si>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</si>
  <si>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</si>
  <si>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</si>
  <si>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</si>
  <si>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</si>
  <si>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</si>
  <si>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</si>
  <si>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</si>
  <si>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</si>
  <si>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</si>
  <si>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</si>
  <si>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</si>
  <si>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</si>
  <si>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</si>
  <si>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</si>
  <si>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</si>
  <si>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</si>
  <si>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</si>
  <si>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</si>
  <si>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</si>
  <si>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</si>
  <si>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</si>
  <si>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</si>
  <si>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</si>
  <si>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</si>
  <si>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</si>
  <si>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</si>
  <si>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</si>
  <si>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</si>
  <si>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</si>
  <si>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</si>
  <si>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</si>
  <si>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</si>
  <si>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</si>
  <si>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</si>
  <si>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</si>
  <si>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</si>
  <si>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</si>
  <si>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</si>
  <si>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</si>
  <si>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</si>
  <si>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</si>
  <si>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</si>
  <si>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</si>
  <si>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</si>
  <si>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</si>
  <si>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</si>
  <si>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</si>
  <si>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</si>
  <si>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</si>
  <si>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</si>
  <si>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</si>
  <si>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</si>
  <si>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</si>
  <si>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</si>
  <si>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</si>
  <si>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</si>
  <si>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</si>
  <si>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</si>
  <si>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</si>
  <si>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</si>
  <si>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</si>
  <si>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</si>
  <si>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</si>
  <si>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</si>
  <si>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</si>
  <si>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</si>
  <si>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</si>
  <si>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</si>
  <si>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</si>
  <si>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</si>
  <si>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</si>
  <si>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</si>
  <si>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</si>
  <si>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</si>
  <si>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</si>
  <si>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</si>
  <si>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</si>
  <si>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</si>
  <si>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</si>
  <si>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</si>
  <si>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</si>
  <si>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</si>
  <si>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</si>
  <si>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</si>
  <si>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</si>
  <si>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</si>
  <si>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</si>
  <si>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</si>
  <si>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</si>
  <si>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</si>
  <si>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</si>
  <si>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</si>
  <si>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</si>
  <si>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</si>
  <si>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</si>
  <si>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</si>
  <si>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</si>
  <si>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</si>
  <si>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</si>
  <si>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</si>
  <si>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</si>
  <si>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</si>
  <si>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</si>
  <si>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</si>
  <si>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</si>
  <si>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</si>
  <si>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</si>
  <si>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</si>
  <si>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</si>
  <si>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</si>
  <si>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</si>
  <si>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</si>
  <si>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</si>
  <si>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</si>
  <si>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</si>
  <si>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</si>
  <si>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</si>
  <si>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</si>
  <si>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</si>
  <si>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</si>
  <si>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</si>
  <si>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</si>
  <si>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</si>
  <si>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</si>
  <si>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</si>
  <si>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</si>
  <si>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</si>
  <si>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</si>
  <si>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</si>
  <si>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</si>
  <si>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</si>
  <si>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</si>
  <si>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</si>
  <si>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</si>
  <si>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</si>
  <si>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</si>
  <si>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</si>
  <si>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</si>
  <si>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</si>
  <si>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</si>
  <si>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</si>
  <si>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</si>
  <si>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</si>
  <si>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</si>
  <si>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</si>
  <si>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</si>
  <si>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</si>
  <si>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</si>
  <si>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</si>
  <si>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</si>
  <si>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</si>
  <si>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</si>
  <si>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</si>
  <si>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</si>
  <si>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</si>
  <si>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</si>
  <si>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</si>
  <si>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</si>
  <si>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</si>
  <si>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</si>
  <si>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</si>
  <si>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</si>
  <si>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</si>
  <si>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</si>
  <si>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</si>
  <si>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</si>
  <si>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</si>
  <si>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</si>
  <si>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</si>
  <si>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</si>
  <si>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</si>
  <si>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</si>
  <si>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</si>
  <si>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</si>
  <si>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</si>
  <si>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</si>
  <si>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</si>
  <si>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</si>
  <si>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</si>
  <si>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</si>
  <si>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</si>
  <si>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</si>
  <si>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</si>
  <si>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</si>
  <si>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</si>
  <si>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</si>
  <si>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</si>
  <si>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</si>
  <si>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</si>
  <si>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</si>
  <si>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</si>
  <si>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</si>
  <si>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</si>
  <si>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</si>
  <si>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</si>
  <si>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</si>
  <si>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</si>
  <si>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</si>
  <si>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</si>
  <si>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</si>
  <si>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</si>
  <si>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</si>
  <si>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</si>
  <si>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</si>
  <si>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</si>
  <si>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</si>
  <si>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</si>
  <si>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</si>
  <si>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</si>
  <si>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</si>
  <si>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</si>
  <si>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</si>
  <si>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</si>
  <si>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</si>
  <si>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</si>
  <si>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</si>
  <si>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</si>
  <si>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</si>
  <si>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</si>
  <si>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</si>
  <si>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</si>
  <si>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</si>
  <si>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</si>
  <si>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</si>
  <si>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</si>
  <si>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</si>
  <si>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</si>
  <si>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</si>
  <si>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</si>
  <si>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</si>
  <si>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</si>
  <si>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</si>
  <si>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</si>
  <si>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</si>
  <si>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</si>
  <si>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</si>
  <si>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</si>
  <si>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</si>
  <si>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</si>
  <si>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</si>
  <si>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</si>
  <si>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</si>
  <si>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</si>
  <si>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</si>
  <si>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</si>
  <si>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</si>
  <si>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</si>
  <si>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</si>
  <si>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</si>
  <si>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</si>
  <si>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</si>
  <si>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</si>
  <si>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</si>
  <si>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</si>
  <si>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</si>
  <si>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</si>
  <si>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</si>
  <si>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</si>
  <si>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</si>
  <si>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</si>
  <si>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</si>
  <si>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</si>
  <si>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</si>
  <si>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</si>
  <si>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</si>
  <si>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</si>
  <si>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</si>
  <si>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</si>
  <si>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</si>
  <si>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</si>
  <si>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</si>
  <si>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</si>
  <si>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</si>
  <si>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</si>
  <si>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</si>
  <si>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</si>
  <si>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</si>
  <si>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</si>
  <si>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</si>
  <si>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</si>
  <si>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</si>
  <si>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</si>
  <si>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</si>
  <si>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</si>
  <si>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</si>
  <si>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</si>
  <si>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</si>
  <si>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</si>
  <si>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</si>
  <si>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</si>
  <si>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</si>
  <si>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</si>
  <si>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</si>
  <si>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</si>
  <si>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</si>
  <si>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</si>
  <si>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</si>
  <si>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</si>
  <si>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</si>
  <si>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</si>
  <si>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</si>
  <si>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</si>
  <si>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</si>
  <si>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</si>
  <si>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</si>
  <si>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</si>
  <si>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</si>
  <si>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</si>
  <si>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</si>
  <si>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</si>
  <si>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</si>
  <si>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</si>
  <si>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</si>
  <si>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</si>
  <si>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</si>
  <si>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</si>
  <si>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</si>
  <si>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</si>
  <si>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</si>
  <si>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</si>
  <si>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</si>
  <si>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</si>
  <si>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</si>
  <si>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</si>
  <si>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</si>
  <si>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</si>
  <si>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</si>
  <si>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</si>
  <si>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</si>
  <si>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</si>
  <si>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</si>
  <si>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</si>
  <si>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</si>
  <si>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</si>
  <si>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</si>
  <si>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</si>
  <si>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</si>
  <si>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</si>
  <si>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</si>
  <si>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</si>
  <si>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</si>
  <si>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</si>
  <si>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</si>
  <si>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</si>
  <si>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</si>
  <si>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</si>
  <si>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</si>
  <si>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</si>
  <si>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</si>
  <si>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</si>
  <si>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</si>
  <si>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</si>
  <si>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</si>
  <si>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</si>
  <si>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</si>
  <si>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</si>
  <si>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</si>
  <si>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</si>
  <si>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</si>
  <si>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</si>
  <si>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</si>
  <si>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</si>
  <si>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</si>
  <si>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</si>
  <si>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</si>
  <si>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</si>
  <si>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</si>
  <si>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</si>
  <si>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</si>
  <si>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</si>
  <si>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</si>
  <si>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</si>
  <si>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</si>
  <si>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</si>
  <si>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</si>
  <si>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</si>
  <si>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</si>
  <si>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</si>
  <si>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</si>
  <si>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</si>
  <si>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</si>
  <si>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</si>
  <si>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</si>
  <si>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</si>
  <si>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</si>
  <si>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</si>
  <si>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</si>
  <si>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</si>
  <si>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</si>
  <si>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</si>
  <si>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</si>
  <si>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</si>
  <si>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</si>
  <si>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</si>
  <si>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</si>
  <si>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</si>
  <si>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</si>
  <si>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</si>
  <si>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</si>
  <si>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</si>
  <si>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</si>
  <si>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</si>
  <si>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</si>
  <si>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</si>
  <si>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</si>
  <si>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</si>
  <si>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</si>
  <si>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</si>
  <si>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</si>
  <si>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</si>
  <si>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</si>
  <si>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</si>
  <si>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</si>
  <si>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</si>
  <si>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</si>
  <si>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</si>
  <si>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</si>
  <si>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</si>
  <si>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</si>
  <si>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</si>
  <si>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</si>
  <si>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</si>
  <si>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</si>
  <si>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</si>
  <si>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</si>
  <si>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</si>
  <si>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</si>
  <si>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</si>
  <si>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</si>
  <si>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</si>
  <si>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</si>
  <si>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</si>
  <si>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</si>
  <si>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</si>
  <si>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</si>
  <si>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</si>
  <si>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</si>
  <si>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</si>
  <si>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</si>
  <si>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</si>
  <si>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</si>
  <si>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</si>
  <si>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</si>
  <si>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</si>
  <si>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</si>
  <si>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</si>
  <si>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</si>
  <si>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</si>
  <si>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</si>
  <si>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</si>
  <si>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</si>
  <si>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</si>
  <si>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</si>
  <si>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</si>
  <si>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</si>
  <si>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</si>
  <si>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</si>
  <si>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</si>
  <si>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</si>
  <si>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</si>
  <si>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</si>
  <si>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</si>
  <si>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</si>
  <si>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</si>
  <si>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</si>
  <si>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</si>
  <si>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</si>
  <si>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</si>
  <si>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</si>
  <si>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</si>
  <si>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</si>
  <si>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</si>
  <si>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</si>
  <si>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</si>
  <si>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</si>
  <si>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</si>
  <si>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</si>
  <si>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</si>
  <si>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</si>
  <si>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</si>
  <si>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</si>
  <si>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</si>
  <si>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</si>
  <si>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</si>
  <si>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</si>
  <si>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</si>
  <si>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</si>
  <si>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</si>
  <si>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</si>
  <si>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</si>
  <si>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</si>
  <si>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</si>
  <si>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</si>
  <si>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</si>
  <si>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</si>
  <si>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</si>
  <si>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</si>
  <si>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</si>
  <si>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</si>
  <si>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</si>
  <si>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</si>
  <si>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</si>
  <si>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</si>
  <si>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</si>
  <si>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</si>
  <si>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</si>
  <si>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</si>
  <si>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</si>
  <si>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</si>
  <si>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</si>
  <si>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</si>
  <si>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</si>
  <si>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</si>
  <si>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</si>
  <si>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</si>
  <si>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</si>
  <si>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</si>
  <si>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</si>
  <si>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</si>
  <si>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</si>
  <si>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</si>
  <si>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</si>
  <si>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</si>
  <si>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</si>
  <si>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</si>
  <si>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</si>
  <si>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</si>
  <si>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</si>
  <si>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</si>
  <si>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</si>
  <si>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</si>
  <si>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</si>
  <si>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</si>
  <si>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</si>
  <si>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</si>
  <si>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</si>
  <si>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</si>
  <si>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</si>
  <si>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</si>
  <si>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</si>
  <si>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</si>
  <si>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</si>
  <si>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</si>
  <si>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</si>
  <si>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</si>
  <si>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</si>
  <si>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</si>
  <si>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</si>
  <si>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</si>
  <si>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</si>
  <si>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</si>
  <si>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</si>
  <si>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</si>
  <si>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</si>
  <si>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</si>
  <si>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</si>
  <si>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</si>
  <si>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</si>
  <si>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</si>
  <si>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</si>
  <si>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</si>
  <si>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</si>
  <si>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</si>
  <si>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</si>
  <si>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</si>
  <si>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</si>
  <si>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</si>
  <si>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</si>
  <si>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</si>
  <si>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</si>
  <si>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</si>
  <si>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</si>
  <si>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</si>
  <si>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</si>
  <si>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</si>
  <si>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</si>
  <si>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</si>
  <si>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</si>
  <si>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</si>
  <si>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</si>
  <si>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</si>
  <si>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</si>
  <si>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</si>
  <si>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</si>
  <si>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</si>
  <si>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</si>
  <si>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</si>
  <si>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</si>
  <si>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</si>
  <si>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</si>
  <si>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</si>
  <si>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</si>
  <si>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</si>
  <si>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</si>
  <si>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</si>
  <si>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</si>
  <si>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</si>
  <si>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</si>
  <si>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</si>
  <si>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</si>
  <si>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</si>
  <si>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</si>
  <si>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</si>
  <si>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</si>
  <si>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</si>
  <si>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</si>
  <si>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</si>
  <si>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</si>
  <si>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</si>
  <si>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</si>
  <si>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</si>
  <si>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</si>
  <si>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</si>
  <si>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</si>
  <si>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</si>
  <si>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</si>
  <si>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</si>
  <si>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</si>
  <si>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</si>
  <si>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</si>
  <si>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</si>
  <si>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</si>
  <si>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</si>
  <si>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</si>
  <si>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</si>
  <si>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</si>
  <si>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</si>
  <si>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</si>
  <si>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</si>
  <si>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</si>
  <si>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</si>
  <si>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</si>
  <si>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</si>
  <si>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</si>
  <si>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</si>
  <si>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</si>
  <si>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</si>
  <si>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</si>
  <si>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</si>
  <si>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</si>
  <si>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</si>
  <si>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</si>
  <si>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</si>
  <si>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</si>
  <si>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</si>
  <si>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</si>
  <si>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</si>
  <si>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</si>
  <si>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</si>
  <si>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</si>
  <si>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</si>
  <si>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</si>
  <si>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</si>
  <si>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</si>
  <si>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</si>
  <si>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</si>
  <si>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</si>
  <si>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</si>
  <si>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</si>
  <si>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</si>
  <si>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</si>
  <si>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</si>
  <si>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</si>
  <si>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</si>
  <si>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</si>
  <si>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</si>
  <si>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</si>
  <si>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</si>
  <si>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</si>
  <si>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</si>
  <si>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</si>
  <si>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</si>
  <si>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</si>
  <si>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</si>
  <si>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</si>
  <si>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</si>
  <si>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</si>
  <si>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</si>
  <si>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</si>
  <si>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</si>
  <si>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</si>
  <si>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</si>
  <si>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</si>
  <si>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</si>
  <si>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</si>
  <si>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</si>
  <si>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</si>
  <si>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</si>
  <si>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</si>
  <si>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</si>
  <si>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</si>
  <si>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</si>
  <si>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</si>
  <si>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</si>
  <si>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</si>
  <si>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</si>
  <si>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</si>
  <si>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</si>
  <si>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</si>
  <si>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</si>
  <si>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</si>
  <si>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</si>
  <si>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</si>
  <si>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</si>
  <si>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</si>
  <si>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</si>
  <si>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</si>
  <si>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</si>
  <si>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</si>
  <si>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</si>
  <si>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</si>
  <si>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</si>
  <si>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</si>
  <si>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</si>
  <si>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</si>
  <si>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</si>
  <si>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</si>
  <si>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</si>
  <si>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</si>
  <si>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</si>
  <si>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</si>
  <si>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</si>
  <si>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</si>
  <si>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</si>
  <si>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</si>
  <si>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</si>
  <si>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</si>
  <si>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</si>
  <si>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</si>
  <si>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</si>
  <si>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</si>
  <si>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</si>
  <si>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</si>
  <si>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</si>
  <si>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</si>
  <si>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</si>
  <si>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</si>
  <si>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</si>
  <si>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</si>
  <si>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</si>
  <si>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</si>
  <si>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</si>
  <si>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</si>
  <si>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</si>
  <si>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</si>
  <si>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</si>
  <si>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</si>
  <si>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</si>
  <si>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</si>
  <si>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</si>
  <si>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</si>
  <si>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</si>
  <si>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</si>
  <si>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</si>
  <si>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</si>
  <si>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</si>
  <si>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</si>
  <si>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</si>
  <si>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</si>
  <si>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</si>
  <si>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</si>
  <si>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</si>
  <si>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</si>
  <si>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</si>
  <si>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</si>
  <si>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</si>
  <si>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</si>
  <si>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</si>
  <si>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</si>
  <si>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</si>
  <si>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</si>
  <si>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</si>
  <si>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</si>
  <si>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</si>
  <si>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</si>
  <si>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</si>
  <si>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</si>
  <si>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</si>
  <si>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</si>
  <si>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</si>
  <si>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</si>
  <si>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</si>
  <si>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</si>
  <si>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</si>
  <si>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</si>
  <si>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</si>
  <si>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</si>
  <si>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</si>
  <si>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</si>
  <si>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</si>
  <si>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</si>
  <si>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</si>
  <si>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</si>
  <si>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</si>
  <si>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</si>
  <si>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</si>
  <si>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</si>
  <si>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</si>
  <si>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</si>
  <si>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</si>
  <si>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</si>
  <si>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</si>
  <si>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</si>
  <si>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</si>
  <si>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</si>
  <si>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</si>
  <si>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</si>
  <si>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</si>
  <si>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</si>
  <si>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</si>
  <si>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</si>
  <si>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</si>
  <si>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</si>
  <si>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</si>
  <si>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</si>
  <si>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</si>
  <si>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</si>
  <si>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</si>
  <si>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</si>
  <si>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</si>
  <si>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</si>
  <si>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</si>
  <si>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</si>
  <si>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</si>
  <si>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</si>
  <si>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</si>
  <si>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</si>
  <si>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</si>
  <si>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</si>
  <si>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</si>
  <si>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</si>
  <si>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</si>
  <si>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</si>
  <si>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</si>
  <si>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</si>
  <si>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</si>
  <si>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</si>
  <si>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</si>
  <si>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</si>
  <si>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</si>
  <si>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</si>
  <si>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</si>
  <si>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</si>
  <si>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</si>
  <si>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</si>
  <si>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</si>
  <si>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</si>
  <si>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</si>
  <si>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</si>
  <si>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</si>
  <si>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</si>
  <si>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</si>
  <si>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</si>
  <si>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</si>
  <si>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</si>
  <si>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</si>
  <si>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</si>
  <si>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</si>
  <si>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</si>
  <si>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</si>
  <si>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</si>
  <si>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</si>
  <si>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</si>
  <si>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</si>
  <si>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</si>
  <si>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</si>
  <si>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</si>
  <si>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</si>
  <si>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</si>
  <si>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</si>
  <si>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</si>
  <si>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</si>
  <si>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</si>
  <si>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</si>
  <si>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</si>
  <si>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</si>
  <si>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</si>
  <si>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</si>
  <si>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</si>
  <si>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</si>
  <si>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</si>
  <si>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</si>
  <si>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</si>
  <si>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</si>
  <si>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</si>
  <si>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</si>
  <si>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</si>
  <si>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</si>
  <si>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</si>
  <si>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</si>
  <si>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</si>
  <si>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</si>
  <si>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</si>
  <si>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</si>
  <si>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</si>
  <si>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</si>
  <si>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</si>
  <si>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</si>
  <si>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</si>
  <si>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</si>
  <si>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</si>
  <si>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</si>
  <si>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</si>
  <si>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</si>
  <si>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</si>
  <si>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</si>
  <si>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</si>
  <si>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</si>
  <si>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</si>
  <si>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</si>
  <si>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</si>
  <si>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</si>
  <si>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</si>
  <si>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</si>
  <si>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</si>
  <si>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</si>
  <si>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</si>
  <si>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</si>
  <si>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</si>
  <si>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</si>
  <si>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</si>
  <si>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</si>
  <si>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</si>
  <si>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</si>
  <si>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</si>
  <si>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</si>
  <si>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</si>
  <si>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</si>
  <si>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</si>
  <si>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</si>
  <si>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</si>
  <si>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</si>
  <si>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</si>
  <si>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</si>
  <si>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</si>
  <si>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</si>
  <si>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</si>
  <si>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</si>
  <si>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</si>
  <si>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</si>
  <si>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</si>
  <si>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</si>
  <si>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</si>
  <si>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</si>
  <si>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</si>
  <si>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</si>
  <si>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</si>
  <si>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</si>
  <si>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</si>
  <si>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</si>
  <si>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</si>
  <si>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</si>
  <si>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</si>
  <si>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</si>
  <si>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</si>
  <si>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</si>
  <si>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</si>
  <si>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</si>
  <si>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</si>
  <si>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</si>
  <si>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</si>
  <si>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</si>
  <si>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</si>
  <si>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</si>
  <si>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</si>
  <si>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</si>
  <si>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</si>
  <si>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</si>
  <si>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</si>
  <si>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</si>
  <si>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</si>
  <si>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</si>
  <si>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</si>
  <si>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</si>
  <si>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</si>
  <si>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</si>
  <si>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</si>
  <si>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</si>
  <si>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</si>
  <si>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</si>
  <si>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</si>
  <si>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</si>
  <si>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</si>
  <si>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</si>
  <si>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</si>
  <si>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</si>
  <si>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</si>
  <si>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</si>
  <si>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</si>
  <si>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</si>
  <si>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</si>
  <si>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</si>
  <si>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</si>
  <si>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</si>
  <si>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</si>
  <si>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</si>
  <si>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</si>
  <si>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</si>
  <si>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</si>
  <si>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</si>
  <si>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</si>
  <si>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</si>
  <si>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</si>
  <si>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</si>
  <si>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</si>
  <si>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</si>
  <si>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</si>
  <si>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</si>
  <si>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</si>
  <si>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</si>
  <si>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</si>
  <si>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</si>
  <si>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</si>
  <si>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</si>
  <si>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</si>
  <si>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</si>
  <si>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</si>
  <si>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</si>
  <si>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</si>
  <si>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</si>
  <si>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</si>
  <si>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</si>
  <si>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</si>
  <si>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</si>
  <si>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</si>
  <si>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</si>
  <si>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</si>
  <si>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</si>
  <si>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</si>
  <si>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</si>
  <si>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</si>
  <si>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</si>
  <si>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</si>
  <si>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</si>
  <si>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</si>
  <si>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</si>
  <si>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</si>
  <si>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</si>
  <si>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</si>
  <si>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</si>
  <si>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</si>
  <si>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</si>
  <si>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</si>
  <si>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</si>
  <si>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</si>
  <si>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</si>
  <si>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</si>
  <si>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</si>
  <si>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</si>
  <si>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</si>
  <si>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</si>
  <si>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</si>
  <si>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</si>
  <si>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</si>
  <si>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</si>
  <si>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</si>
  <si>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</si>
  <si>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</si>
  <si>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</si>
  <si>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</si>
  <si>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</si>
  <si>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</si>
  <si>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</si>
  <si>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</si>
  <si>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</si>
  <si>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</si>
  <si>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</si>
  <si>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</si>
  <si>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</si>
  <si>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</si>
  <si>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</si>
  <si>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</si>
  <si>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</si>
  <si>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</si>
  <si>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</si>
  <si>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</si>
  <si>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</si>
  <si>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</si>
  <si>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</si>
  <si>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</si>
  <si>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</si>
  <si>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</si>
  <si>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</si>
  <si>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</si>
  <si>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</si>
  <si>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</si>
  <si>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</si>
  <si>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</si>
  <si>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</si>
  <si>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</si>
  <si>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</si>
  <si>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</si>
  <si>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</si>
  <si>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</si>
  <si>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</si>
  <si>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</si>
  <si>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</si>
  <si>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</si>
  <si>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</si>
  <si>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</si>
  <si>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</si>
  <si>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</si>
  <si>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</si>
  <si>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</si>
  <si>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</si>
  <si>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</si>
  <si>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</si>
  <si>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</si>
  <si>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</si>
  <si>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</si>
  <si>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</si>
  <si>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</si>
  <si>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</si>
  <si>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</si>
  <si>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</si>
  <si>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</si>
  <si>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</si>
  <si>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</si>
  <si>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</si>
  <si>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</si>
  <si>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</si>
  <si>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</si>
  <si>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</si>
  <si>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</si>
  <si>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</si>
  <si>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</si>
  <si>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</si>
  <si>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</si>
  <si>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</si>
  <si>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</si>
  <si>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</si>
  <si>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</si>
  <si>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</si>
  <si>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</si>
  <si>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</si>
  <si>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</si>
  <si>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</si>
  <si>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</si>
  <si>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</si>
  <si>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</si>
  <si>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</si>
  <si>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</si>
  <si>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</si>
  <si>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</si>
  <si>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</si>
  <si>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</si>
  <si>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</si>
  <si>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</si>
  <si>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</si>
  <si>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</si>
  <si>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</si>
  <si>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</si>
  <si>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</si>
  <si>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</si>
  <si>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</si>
  <si>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</si>
  <si>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</si>
  <si>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</si>
  <si>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</si>
  <si>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</si>
  <si>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</si>
  <si>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</si>
  <si>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</si>
  <si>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</si>
  <si>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</si>
  <si>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</si>
  <si>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</si>
  <si>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</si>
  <si>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</si>
  <si>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</si>
  <si>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</si>
  <si>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</si>
  <si>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</si>
  <si>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</si>
  <si>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</si>
  <si>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</si>
  <si>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</si>
  <si>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</si>
  <si>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</si>
  <si>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</si>
  <si>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</si>
  <si>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</si>
  <si>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</si>
  <si>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</si>
  <si>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</si>
  <si>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</si>
  <si>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</si>
  <si>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</si>
  <si>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</si>
  <si>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</si>
  <si>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</si>
  <si>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</si>
  <si>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</si>
  <si>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</si>
  <si>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</si>
  <si>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</si>
  <si>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</si>
  <si>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</si>
  <si>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</si>
  <si>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</si>
  <si>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</si>
  <si>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</si>
  <si>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</si>
  <si>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</si>
  <si>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</si>
  <si>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</si>
  <si>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</si>
  <si>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</si>
  <si>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</si>
  <si>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</si>
  <si>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</si>
  <si>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</si>
  <si>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</si>
  <si>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</si>
  <si>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</si>
  <si>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</si>
  <si>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</si>
  <si>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</si>
  <si>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</si>
  <si>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</si>
  <si>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</si>
  <si>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</si>
  <si>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</si>
  <si>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</si>
  <si>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</si>
  <si>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</si>
  <si>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</si>
  <si>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</si>
  <si>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</si>
  <si>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</si>
  <si>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</si>
  <si>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</si>
  <si>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</si>
  <si>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</si>
  <si>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</si>
  <si>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</si>
  <si>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</si>
  <si>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</si>
  <si>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</si>
  <si>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</si>
  <si>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</si>
  <si>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</si>
  <si>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</si>
  <si>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</si>
  <si>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</si>
  <si>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</si>
  <si>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</si>
  <si>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</si>
  <si>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</si>
  <si>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</si>
  <si>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</si>
  <si>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</si>
  <si>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</si>
  <si>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</si>
  <si>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</si>
  <si>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</si>
  <si>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</si>
  <si>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</si>
  <si>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</si>
  <si>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</si>
  <si>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</si>
  <si>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</si>
  <si>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</si>
  <si>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</si>
  <si>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</si>
  <si>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</si>
  <si>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</si>
  <si>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</si>
  <si>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</si>
  <si>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</si>
  <si>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</si>
  <si>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</si>
  <si>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</si>
  <si>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</si>
  <si>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</si>
  <si>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</si>
  <si>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</si>
  <si>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</si>
  <si>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</si>
  <si>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</si>
  <si>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</si>
  <si>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</si>
  <si>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</si>
  <si>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</si>
  <si>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</si>
  <si>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</si>
  <si>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</si>
  <si>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</si>
  <si>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</si>
  <si>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</si>
  <si>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</si>
  <si>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</si>
  <si>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</si>
  <si>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</si>
  <si>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</si>
  <si>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</si>
  <si>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</si>
  <si>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</si>
  <si>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</si>
  <si>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</si>
  <si>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</si>
  <si>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</si>
  <si>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</si>
  <si>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</si>
  <si>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</si>
  <si>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</si>
  <si>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</si>
  <si>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</si>
  <si>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</si>
  <si>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</si>
  <si>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</si>
  <si>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</si>
  <si>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</si>
  <si>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</si>
  <si>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</si>
  <si>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</si>
  <si>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</si>
  <si>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</si>
  <si>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</si>
  <si>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</si>
  <si>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</si>
  <si>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</si>
  <si>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</si>
  <si>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</si>
  <si>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</si>
  <si>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</si>
  <si>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</si>
  <si>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</si>
  <si>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</si>
  <si>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</si>
  <si>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</si>
  <si>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</si>
  <si>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</si>
  <si>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</si>
  <si>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</si>
  <si>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</si>
  <si>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</si>
  <si>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</si>
  <si>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</si>
  <si>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</si>
  <si>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</si>
  <si>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</si>
  <si>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</si>
  <si>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</si>
  <si>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</si>
  <si>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</si>
  <si>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</si>
  <si>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</si>
  <si>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</si>
  <si>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</si>
  <si>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</si>
  <si>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</si>
  <si>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</si>
  <si>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</si>
  <si>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</si>
  <si>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</si>
  <si>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</si>
  <si>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</si>
  <si>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</si>
  <si>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</si>
  <si>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</si>
  <si>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</si>
  <si>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</si>
  <si>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</si>
  <si>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</si>
  <si>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</si>
  <si>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</si>
  <si>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</si>
  <si>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</si>
  <si>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</si>
  <si>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</si>
  <si>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</si>
  <si>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</si>
  <si>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</si>
  <si>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</si>
  <si>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</si>
  <si>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</si>
  <si>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</si>
  <si>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</si>
  <si>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</si>
  <si>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</si>
  <si>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</si>
  <si>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</si>
  <si>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</si>
  <si>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</si>
  <si>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</si>
  <si>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</si>
  <si>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</si>
  <si>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</si>
  <si>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</si>
  <si>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</si>
  <si>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</si>
  <si>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</si>
  <si>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</si>
  <si>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</si>
  <si>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</si>
  <si>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</si>
  <si>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</si>
  <si>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</si>
  <si>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</si>
  <si>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</si>
  <si>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</si>
  <si>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</si>
  <si>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</si>
  <si>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</si>
  <si>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</si>
  <si>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</si>
  <si>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</si>
  <si>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</si>
  <si>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</si>
  <si>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</si>
  <si>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</si>
  <si>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</si>
  <si>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</si>
  <si>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</si>
  <si>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</si>
  <si>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</si>
  <si>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</si>
  <si>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</si>
  <si>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</si>
  <si>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</si>
  <si>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</si>
  <si>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</si>
  <si>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</si>
  <si>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</si>
  <si>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</si>
  <si>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</si>
  <si>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</si>
  <si>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</si>
  <si>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</si>
  <si>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</si>
  <si>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</si>
  <si>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</si>
  <si>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</si>
  <si>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</si>
  <si>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</si>
  <si>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</si>
  <si>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</si>
  <si>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</si>
  <si>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</si>
  <si>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</si>
  <si>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</si>
  <si>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</si>
  <si>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</si>
  <si>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</si>
  <si>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</si>
  <si>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</si>
  <si>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</si>
  <si>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</si>
  <si>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</si>
  <si>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</si>
  <si>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</si>
  <si>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</si>
  <si>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</si>
  <si>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</si>
  <si>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</si>
  <si>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</si>
  <si>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</si>
  <si>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</si>
  <si>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</si>
  <si>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</si>
  <si>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</si>
  <si>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</si>
  <si>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</si>
  <si>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</si>
  <si>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</si>
  <si>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</si>
  <si>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</si>
  <si>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</si>
  <si>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</si>
  <si>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</si>
  <si>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</si>
  <si>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</si>
  <si>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</si>
  <si>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</si>
  <si>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</si>
  <si>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</si>
  <si>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</si>
  <si>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</si>
  <si>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</si>
  <si>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</si>
  <si>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</si>
  <si>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</si>
  <si>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</si>
  <si>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</si>
  <si>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</si>
  <si>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</si>
  <si>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</si>
  <si>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</si>
  <si>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</si>
  <si>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</si>
  <si>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</si>
  <si>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</si>
  <si>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</si>
  <si>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</si>
  <si>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</si>
  <si>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</si>
  <si>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</si>
  <si>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</si>
  <si>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</si>
  <si>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</si>
  <si>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</si>
  <si>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</si>
  <si>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</si>
  <si>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</si>
  <si>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</si>
  <si>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</si>
  <si>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</si>
  <si>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</si>
  <si>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</si>
  <si>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</si>
  <si>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</si>
  <si>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</si>
  <si>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</si>
  <si>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</si>
  <si>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</si>
  <si>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</si>
  <si>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</si>
  <si>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</si>
  <si>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</si>
  <si>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</si>
  <si>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</si>
  <si>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</si>
  <si>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</si>
  <si>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</si>
  <si>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</si>
  <si>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</si>
  <si>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</si>
  <si>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</si>
  <si>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</si>
  <si>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</si>
  <si>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</si>
  <si>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</si>
  <si>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</si>
  <si>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</si>
  <si>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</si>
  <si>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</si>
  <si>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</si>
  <si>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</si>
  <si>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</si>
  <si>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</si>
  <si>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</si>
  <si>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</si>
  <si>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</si>
  <si>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</si>
  <si>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</si>
  <si>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</si>
  <si>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</si>
  <si>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</si>
  <si>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</si>
  <si>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</si>
  <si>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</si>
  <si>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</si>
  <si>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</si>
  <si>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</si>
  <si>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</si>
  <si>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</si>
  <si>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</si>
  <si>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</si>
  <si>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</si>
  <si>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</si>
  <si>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</si>
  <si>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</si>
  <si>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</si>
  <si>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</si>
  <si>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</si>
  <si>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</si>
  <si>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</si>
  <si>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</si>
  <si>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</si>
  <si>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</si>
  <si>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</si>
  <si>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</si>
  <si>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</si>
  <si>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</si>
  <si>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</si>
  <si>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</si>
  <si>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</si>
  <si>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</si>
  <si>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</si>
  <si>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</si>
  <si>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</si>
  <si>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</si>
  <si>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</si>
  <si>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</si>
  <si>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</si>
  <si>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</si>
  <si>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</si>
  <si>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</si>
  <si>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</si>
  <si>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</si>
  <si>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</si>
  <si>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</si>
  <si>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</si>
  <si>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</si>
  <si>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</si>
  <si>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</si>
  <si>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</si>
  <si>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</si>
  <si>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</si>
  <si>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</si>
  <si>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</si>
  <si>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</si>
  <si>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</si>
  <si>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</si>
  <si>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</si>
  <si>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</si>
  <si>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</si>
  <si>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</si>
  <si>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</si>
  <si>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</si>
  <si>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</si>
  <si>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</si>
  <si>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</si>
  <si>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</si>
  <si>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</si>
  <si>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</si>
  <si>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</si>
  <si>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</si>
  <si>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</si>
  <si>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</si>
  <si>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</si>
  <si>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</si>
  <si>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</si>
  <si>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</si>
  <si>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</si>
  <si>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</si>
  <si>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</si>
  <si>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</si>
  <si>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</si>
  <si>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</si>
  <si>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</si>
  <si>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</si>
  <si>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</si>
  <si>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</si>
  <si>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</si>
  <si>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</si>
  <si>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</si>
  <si>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</si>
  <si>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</si>
  <si>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</si>
  <si>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</si>
  <si>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</si>
  <si>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</si>
  <si>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</si>
  <si>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</si>
  <si>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</si>
  <si>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</si>
  <si>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</si>
  <si>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</si>
  <si>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</si>
  <si>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</si>
  <si>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</si>
  <si>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</si>
  <si>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</si>
  <si>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</si>
  <si>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</si>
  <si>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</si>
  <si>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</si>
  <si>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</si>
  <si>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</si>
  <si>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</si>
  <si>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</si>
  <si>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</si>
  <si>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</si>
  <si>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</si>
  <si>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</si>
  <si>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</si>
  <si>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</si>
  <si>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</si>
  <si>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</si>
  <si>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</si>
  <si>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</si>
  <si>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</si>
  <si>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</si>
  <si>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</si>
  <si>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</si>
  <si>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</si>
  <si>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</si>
  <si>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</si>
  <si>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</si>
  <si>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</si>
  <si>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</si>
  <si>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</si>
  <si>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</si>
  <si>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</si>
  <si>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</si>
  <si>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</si>
  <si>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</si>
  <si>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</si>
  <si>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</si>
  <si>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</si>
  <si>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</si>
  <si>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</si>
  <si>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</si>
  <si>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</si>
  <si>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</si>
  <si>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</si>
  <si>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</si>
  <si>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</si>
  <si>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</si>
  <si>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</si>
  <si>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</si>
  <si>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</si>
  <si>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</si>
  <si>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</si>
  <si>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</si>
  <si>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</si>
  <si>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</si>
  <si>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</si>
  <si>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</si>
  <si>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</si>
  <si>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</si>
  <si>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</si>
  <si>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</si>
  <si>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</si>
  <si>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</si>
  <si>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</si>
  <si>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</si>
  <si>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</si>
  <si>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</si>
  <si>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</si>
  <si>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</si>
  <si>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</si>
  <si>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</si>
  <si>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</si>
  <si>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</si>
  <si>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</si>
  <si>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</si>
  <si>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</si>
  <si>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</si>
  <si>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</si>
  <si>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</si>
  <si>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</si>
  <si>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</si>
  <si>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</si>
  <si>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</si>
  <si>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</si>
  <si>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</si>
  <si>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</si>
  <si>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</si>
  <si>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</si>
  <si>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</si>
  <si>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</si>
  <si>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</si>
  <si>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</si>
  <si>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</si>
  <si>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</si>
  <si>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</si>
  <si>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</si>
  <si>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</si>
  <si>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</si>
  <si>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</si>
  <si>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</si>
  <si>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</si>
  <si>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</si>
  <si>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</si>
  <si>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</si>
  <si>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</si>
  <si>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</si>
  <si>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</si>
  <si>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</si>
  <si>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</si>
  <si>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</si>
  <si>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</si>
  <si>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</si>
  <si>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</si>
  <si>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</si>
  <si>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</si>
  <si>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</si>
  <si>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</si>
  <si>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</si>
  <si>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</si>
  <si>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</si>
  <si>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</si>
  <si>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</si>
  <si>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</si>
  <si>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</si>
  <si>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</si>
  <si>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</si>
  <si>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</si>
  <si>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</si>
  <si>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</si>
  <si>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</si>
  <si>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</si>
  <si>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</si>
  <si>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</si>
  <si>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</si>
  <si>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</si>
  <si>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</si>
  <si>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</si>
  <si>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</si>
  <si>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</si>
  <si>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</si>
  <si>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</si>
  <si>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</si>
  <si>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</si>
  <si>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</si>
  <si>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</si>
  <si>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</si>
  <si>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</si>
  <si>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</si>
  <si>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</si>
  <si>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</si>
  <si>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</si>
  <si>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</si>
  <si>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</si>
  <si>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</si>
  <si>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</si>
  <si>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</si>
  <si>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</si>
  <si>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</si>
  <si>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</si>
  <si>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</si>
  <si>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</si>
  <si>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</si>
  <si>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</si>
  <si>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</si>
  <si>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</si>
  <si>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</si>
  <si>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</si>
  <si>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</si>
  <si>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</si>
  <si>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</si>
  <si>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</si>
  <si>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</si>
  <si>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</si>
  <si>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</si>
  <si>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</si>
  <si>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</si>
  <si>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</si>
  <si>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</si>
  <si>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</si>
  <si>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</si>
  <si>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</si>
  <si>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</si>
  <si>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</si>
  <si>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</si>
  <si>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</si>
  <si>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</si>
  <si>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</si>
  <si>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</si>
  <si>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</si>
  <si>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</si>
  <si>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</si>
  <si>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</si>
  <si>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</si>
  <si>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</si>
  <si>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</si>
  <si>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</si>
  <si>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</si>
  <si>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</si>
  <si>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</si>
  <si>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</si>
  <si>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</si>
  <si>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</si>
  <si>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</si>
  <si>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</si>
  <si>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</si>
  <si>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</si>
  <si>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</si>
  <si>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</si>
  <si>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</si>
  <si>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</si>
  <si>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</si>
  <si>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</si>
  <si>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</si>
  <si>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</si>
  <si>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</si>
  <si>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</si>
  <si>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</si>
  <si>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</si>
  <si>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</si>
  <si>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</si>
  <si>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</si>
  <si>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</si>
  <si>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</si>
  <si>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</si>
  <si>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</si>
  <si>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</si>
  <si>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</si>
  <si>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</si>
  <si>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</si>
  <si>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</si>
  <si>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</si>
  <si>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</si>
  <si>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</si>
  <si>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</si>
  <si>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</si>
  <si>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</si>
  <si>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</si>
  <si>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</si>
  <si>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</si>
  <si>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</si>
  <si>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</si>
  <si>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</si>
  <si>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</si>
  <si>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</si>
  <si>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</si>
  <si>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</si>
  <si>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</si>
  <si>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</si>
  <si>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</si>
  <si>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</si>
  <si>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</si>
  <si>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</si>
  <si>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</si>
  <si>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</si>
  <si>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</si>
  <si>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</si>
  <si>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</si>
  <si>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</si>
  <si>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</si>
  <si>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</si>
  <si>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</si>
  <si>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</si>
  <si>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</si>
  <si>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</si>
  <si>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</si>
  <si>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</si>
  <si>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</si>
  <si>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</si>
  <si>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</si>
  <si>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</si>
  <si>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</si>
  <si>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</si>
  <si>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</si>
  <si>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</si>
  <si>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</si>
  <si>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</si>
  <si>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</si>
  <si>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</si>
  <si>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</si>
  <si>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</si>
  <si>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</si>
  <si>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</si>
  <si>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</si>
  <si>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</si>
  <si>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</si>
  <si>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</si>
  <si>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</si>
  <si>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</si>
  <si>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</si>
  <si>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</si>
  <si>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</si>
  <si>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</si>
  <si>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</si>
  <si>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</si>
  <si>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</si>
  <si>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</si>
  <si>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</si>
  <si>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</si>
  <si>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</si>
  <si>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</si>
  <si>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</si>
  <si>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</si>
  <si>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</si>
  <si>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</si>
  <si>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</si>
  <si>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</si>
  <si>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</si>
  <si>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</si>
  <si>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</si>
  <si>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</si>
  <si>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</si>
  <si>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</si>
  <si>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</si>
  <si>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</si>
  <si>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</si>
  <si>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</si>
  <si>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</si>
  <si>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</si>
  <si>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</si>
  <si>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</si>
  <si>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</si>
  <si>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</si>
  <si>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</si>
  <si>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</si>
  <si>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</si>
  <si>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</si>
  <si>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</si>
  <si>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</si>
  <si>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</si>
  <si>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</si>
  <si>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</si>
  <si>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</si>
  <si>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</si>
  <si>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</si>
  <si>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</si>
  <si>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</si>
  <si>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</si>
  <si>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</si>
  <si>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</si>
  <si>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</si>
  <si>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</si>
  <si>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</si>
  <si>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</si>
  <si>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</si>
  <si>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</si>
  <si>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</si>
  <si>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</si>
  <si>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</si>
  <si>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</si>
  <si>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</si>
  <si>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</si>
  <si>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</si>
  <si>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</si>
  <si>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</si>
  <si>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</si>
  <si>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</si>
  <si>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</si>
  <si>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</si>
  <si>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</si>
  <si>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</si>
  <si>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</si>
  <si>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</si>
  <si>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</si>
  <si>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</si>
  <si>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</si>
  <si>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</si>
  <si>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</si>
  <si>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</si>
  <si>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</si>
  <si>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</si>
  <si>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</si>
  <si>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</si>
  <si>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</si>
  <si>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</si>
  <si>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</si>
  <si>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</si>
  <si>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</si>
  <si>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</si>
  <si>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</si>
  <si>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</si>
  <si>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</si>
  <si>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</si>
  <si>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</si>
  <si>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</si>
  <si>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</si>
  <si>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</si>
  <si>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</si>
  <si>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</si>
  <si>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</si>
  <si>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</si>
  <si>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</si>
  <si>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</si>
  <si>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</si>
  <si>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</si>
  <si>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</si>
  <si>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</si>
  <si>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</si>
  <si>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</si>
  <si>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</si>
  <si>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</si>
  <si>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</si>
  <si>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</si>
  <si>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</si>
  <si>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</si>
  <si>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</si>
  <si>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</si>
  <si>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</si>
  <si>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</si>
  <si>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</si>
  <si>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</si>
  <si>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</si>
  <si>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</si>
  <si>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</si>
  <si>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</si>
  <si>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</si>
  <si>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</si>
  <si>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</si>
  <si>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</si>
  <si>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</si>
  <si>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</si>
  <si>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</si>
  <si>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</si>
  <si>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</si>
  <si>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</si>
  <si>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</si>
  <si>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</si>
  <si>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</si>
  <si>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</si>
  <si>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</si>
  <si>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</si>
  <si>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</si>
  <si>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</si>
  <si>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</si>
  <si>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</si>
  <si>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</si>
  <si>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</si>
  <si>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</si>
  <si>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</si>
  <si>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</si>
  <si>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</si>
  <si>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</si>
  <si>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</si>
  <si>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</si>
  <si>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</si>
  <si>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</si>
  <si>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</si>
  <si>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</si>
  <si>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</si>
  <si>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</si>
  <si>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</si>
  <si>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</si>
  <si>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</si>
  <si>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</si>
  <si>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</si>
  <si>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</si>
  <si>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</si>
  <si>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</si>
  <si>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</si>
  <si>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</si>
  <si>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</si>
  <si>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</si>
  <si>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</si>
  <si>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</si>
  <si>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</si>
  <si>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</si>
  <si>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</si>
  <si>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</si>
  <si>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</si>
  <si>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</si>
  <si>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</si>
  <si>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</si>
  <si>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</si>
  <si>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</si>
  <si>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</si>
  <si>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</si>
  <si>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</si>
  <si>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</si>
  <si>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</si>
  <si>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</si>
  <si>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</si>
  <si>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</si>
  <si>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</si>
  <si>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</si>
  <si>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</si>
  <si>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</si>
  <si>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</si>
  <si>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</si>
  <si>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</si>
  <si>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</si>
  <si>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</si>
  <si>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</si>
  <si>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</si>
  <si>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</si>
  <si>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</si>
  <si>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</si>
  <si>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</si>
  <si>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</si>
  <si>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</si>
  <si>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</si>
  <si>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</si>
  <si>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</si>
  <si>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</si>
  <si>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</si>
  <si>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</si>
  <si>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</si>
  <si>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</si>
  <si>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</si>
  <si>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</si>
  <si>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</si>
  <si>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</si>
  <si>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</si>
  <si>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</si>
  <si>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</si>
  <si>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</si>
  <si>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</si>
  <si>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</si>
  <si>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</si>
  <si>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</si>
  <si>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</si>
  <si>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</si>
  <si>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</si>
  <si>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</si>
  <si>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</si>
  <si>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</si>
  <si>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</si>
  <si>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</si>
  <si>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</si>
  <si>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</si>
  <si>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</si>
  <si>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</si>
  <si>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</si>
  <si>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</si>
  <si>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</si>
  <si>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</si>
  <si>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</si>
  <si>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</si>
  <si>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</si>
  <si>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</si>
  <si>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</si>
  <si>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</si>
  <si>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</si>
  <si>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</si>
  <si>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</si>
  <si>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</si>
  <si>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</si>
  <si>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</si>
  <si>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</si>
  <si>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</si>
  <si>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</si>
  <si>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</si>
  <si>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</si>
  <si>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</si>
  <si>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</si>
  <si>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</si>
  <si>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</si>
  <si>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</si>
  <si>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</si>
  <si>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</si>
  <si>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</si>
  <si>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</si>
  <si>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</si>
  <si>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</si>
  <si>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</si>
  <si>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</si>
  <si>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</si>
  <si>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</si>
  <si>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</si>
  <si>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</si>
  <si>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</si>
  <si>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</si>
  <si>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</si>
  <si>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</si>
  <si>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</si>
  <si>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</si>
  <si>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</si>
  <si>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</si>
  <si>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</si>
  <si>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</si>
  <si>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</si>
  <si>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</si>
  <si>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</si>
  <si>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</si>
  <si>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</si>
  <si>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</si>
  <si>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</si>
  <si>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</si>
  <si>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</si>
  <si>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</si>
  <si>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</si>
  <si>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</si>
  <si>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</si>
  <si>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</si>
  <si>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</si>
  <si>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</si>
  <si>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</si>
  <si>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</si>
  <si>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</si>
  <si>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</si>
  <si>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</si>
  <si>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</si>
  <si>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</si>
  <si>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</si>
  <si>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</si>
  <si>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</si>
  <si>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</si>
  <si>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</si>
  <si>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</si>
  <si>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</si>
  <si>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</si>
  <si>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</si>
  <si>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</si>
  <si>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</si>
  <si>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</si>
  <si>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</si>
  <si>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</si>
  <si>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</si>
  <si>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</si>
  <si>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</si>
  <si>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</si>
  <si>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</si>
  <si>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</si>
  <si>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</si>
  <si>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</si>
  <si>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</si>
  <si>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</si>
  <si>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</si>
  <si>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</si>
  <si>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</si>
  <si>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</si>
  <si>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</si>
  <si>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</si>
  <si>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</si>
  <si>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</si>
  <si>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</si>
  <si>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</si>
  <si>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</si>
  <si>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</si>
  <si>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</si>
  <si>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</si>
  <si>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</si>
  <si>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</si>
  <si>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</si>
  <si>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</si>
  <si>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</si>
  <si>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</si>
  <si>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</si>
  <si>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</si>
  <si>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</si>
  <si>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</si>
  <si>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</si>
  <si>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</si>
  <si>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</si>
  <si>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</si>
  <si>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</si>
  <si>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</si>
  <si>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</si>
  <si>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</si>
  <si>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</si>
  <si>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</si>
  <si>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</si>
  <si>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</si>
  <si>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</si>
  <si>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</si>
  <si>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</si>
  <si>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</si>
  <si>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</si>
  <si>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</si>
  <si>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</si>
  <si>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</si>
  <si>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</si>
  <si>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</si>
  <si>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</si>
  <si>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</si>
  <si>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</si>
  <si>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</si>
  <si>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</si>
  <si>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</si>
  <si>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</si>
  <si>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</si>
  <si>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</si>
  <si>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</si>
  <si>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</si>
  <si>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</si>
  <si>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</si>
  <si>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</si>
  <si>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</si>
  <si>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</si>
  <si>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</si>
  <si>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</si>
  <si>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</si>
  <si>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</si>
  <si>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</si>
  <si>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</si>
  <si>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</si>
  <si>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</si>
  <si>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</si>
  <si>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</si>
  <si>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</si>
  <si>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</si>
  <si>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</si>
  <si>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</si>
  <si>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</si>
  <si>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</si>
  <si>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</si>
  <si>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</si>
  <si>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</si>
  <si>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</si>
  <si>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</si>
  <si>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</si>
  <si>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</si>
  <si>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</si>
  <si>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</si>
  <si>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</si>
  <si>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</si>
  <si>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</si>
  <si>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</si>
  <si>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</si>
  <si>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</si>
  <si>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</si>
  <si>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</si>
  <si>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</si>
  <si>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</si>
  <si>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</si>
  <si>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</si>
  <si>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</si>
  <si>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</si>
  <si>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</si>
  <si>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</si>
  <si>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</si>
  <si>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</si>
  <si>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</si>
  <si>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</si>
  <si>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</si>
  <si>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</si>
  <si>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</si>
  <si>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</si>
  <si>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</si>
  <si>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</si>
  <si>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</si>
  <si>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</si>
  <si>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</si>
  <si>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</si>
  <si>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</si>
  <si>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</si>
  <si>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</si>
  <si>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</si>
  <si>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</si>
  <si>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</si>
  <si>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</si>
  <si>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</si>
  <si>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</si>
  <si>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</si>
  <si>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</si>
  <si>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</si>
  <si>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</si>
  <si>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</si>
  <si>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</si>
  <si>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</si>
  <si>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</si>
  <si>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</si>
  <si>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</si>
  <si>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</si>
  <si>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</si>
  <si>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</si>
  <si>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</si>
  <si>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</si>
  <si>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</si>
  <si>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</si>
  <si>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</si>
  <si>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</si>
  <si>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</si>
  <si>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</si>
  <si>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</si>
  <si>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</si>
  <si>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</si>
  <si>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</si>
  <si>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</si>
  <si>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</si>
  <si>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</si>
  <si>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</si>
  <si>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</si>
  <si>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</si>
  <si>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</si>
  <si>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</si>
  <si>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</si>
  <si>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</si>
  <si>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</si>
  <si>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</si>
  <si>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</si>
  <si>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</si>
  <si>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</si>
  <si>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</si>
  <si>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</si>
  <si>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</si>
  <si>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</si>
  <si>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</si>
  <si>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</si>
  <si>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</si>
  <si>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</si>
  <si>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</si>
  <si>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</si>
  <si>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</si>
  <si>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</si>
  <si>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</si>
  <si>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</si>
  <si>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</si>
  <si>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</si>
  <si>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</si>
  <si>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</si>
  <si>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</si>
  <si>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</si>
  <si>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</si>
  <si>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</si>
  <si>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</si>
  <si>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</si>
  <si>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</si>
  <si>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</si>
  <si>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</si>
  <si>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</si>
  <si>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</si>
  <si>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</si>
  <si>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</si>
  <si>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</si>
  <si>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</si>
  <si>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</si>
  <si>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</si>
  <si>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</si>
  <si>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</si>
  <si>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</si>
  <si>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</si>
  <si>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</si>
  <si>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</si>
  <si>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</si>
  <si>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</si>
  <si>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</si>
  <si>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</si>
  <si>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</si>
  <si>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</si>
  <si>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</si>
  <si>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</si>
  <si>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</si>
  <si>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</si>
  <si>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</si>
  <si>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</si>
  <si>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</si>
  <si>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</si>
  <si>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</si>
  <si>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</si>
  <si>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</si>
  <si>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</si>
  <si>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</si>
  <si>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</si>
  <si>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</si>
  <si>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</si>
  <si>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</si>
  <si>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</si>
  <si>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</si>
  <si>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</si>
  <si>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</si>
  <si>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</si>
  <si>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</si>
  <si>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</si>
  <si>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</si>
  <si>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</si>
  <si>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</si>
  <si>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</si>
  <si>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</si>
  <si>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</si>
  <si>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</si>
  <si>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</si>
  <si>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</si>
  <si>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</si>
  <si>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</si>
  <si>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</si>
  <si>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</si>
  <si>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</si>
  <si>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</si>
  <si>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</si>
  <si>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</si>
  <si>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</si>
  <si>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</si>
  <si>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</si>
  <si>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</si>
  <si>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</si>
  <si>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</si>
  <si>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</si>
  <si>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</si>
  <si>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</si>
  <si>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</si>
  <si>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</si>
  <si>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</si>
  <si>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</si>
  <si>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</si>
  <si>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</si>
  <si>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</si>
  <si>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</si>
  <si>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</si>
  <si>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</si>
  <si>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</si>
  <si>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</si>
  <si>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</si>
  <si>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</si>
  <si>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</si>
  <si>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</si>
  <si>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</si>
  <si>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</si>
  <si>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</si>
  <si>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</si>
  <si>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</si>
  <si>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</si>
  <si>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</si>
  <si>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</si>
  <si>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</si>
  <si>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</si>
  <si>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</si>
  <si>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</si>
  <si>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</si>
  <si>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</si>
  <si>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</si>
  <si>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</si>
  <si>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</si>
  <si>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</si>
  <si>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</si>
  <si>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</si>
  <si>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</si>
  <si>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</si>
  <si>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</si>
  <si>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</si>
  <si>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</si>
  <si>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</si>
  <si>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</si>
  <si>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</si>
  <si>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</si>
  <si>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</si>
  <si>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</si>
  <si>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</si>
  <si>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</si>
  <si>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</si>
  <si>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</si>
  <si>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</si>
  <si>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</si>
  <si>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</si>
  <si>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</si>
  <si>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</si>
  <si>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</si>
  <si>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</si>
  <si>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</si>
  <si>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</si>
  <si>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</si>
  <si>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</si>
  <si>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</si>
  <si>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</si>
  <si>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</si>
  <si>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</si>
  <si>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</si>
  <si>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</si>
  <si>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</si>
  <si>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</si>
  <si>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</si>
  <si>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</si>
  <si>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</si>
  <si>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</si>
  <si>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</si>
  <si>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</si>
  <si>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</si>
  <si>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</si>
  <si>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</si>
  <si>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</si>
  <si>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</si>
  <si>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</si>
  <si>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</si>
  <si>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</si>
  <si>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</si>
  <si>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</si>
  <si>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</si>
  <si>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</si>
  <si>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</si>
  <si>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</si>
  <si>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</si>
  <si>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</si>
  <si>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</si>
  <si>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</si>
  <si>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</si>
  <si>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</si>
  <si>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</si>
  <si>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</si>
  <si>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</si>
  <si>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</si>
  <si>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</si>
  <si>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</si>
  <si>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</si>
  <si>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</si>
  <si>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</si>
  <si>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</si>
  <si>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</si>
  <si>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</si>
  <si>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</si>
  <si>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</si>
  <si>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</si>
  <si>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</si>
  <si>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</si>
  <si>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</si>
  <si>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</si>
  <si>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</si>
  <si>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</si>
  <si>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</si>
  <si>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</si>
  <si>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</si>
  <si>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</si>
  <si>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</si>
  <si>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</si>
  <si>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</si>
  <si>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</si>
  <si>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</si>
  <si>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</si>
  <si>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</si>
  <si>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</si>
  <si>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</si>
  <si>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</si>
  <si>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</si>
  <si>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</si>
  <si>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</si>
  <si>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</si>
  <si>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</si>
  <si>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</si>
  <si>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</si>
  <si>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</si>
  <si>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</si>
  <si>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</si>
  <si>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</si>
  <si>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</si>
  <si>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</si>
  <si>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</si>
  <si>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</si>
  <si>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</si>
  <si>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</si>
  <si>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</si>
  <si>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</si>
  <si>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</si>
  <si>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</si>
  <si>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</si>
  <si>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</si>
  <si>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</si>
  <si>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</si>
  <si>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</si>
  <si>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</si>
  <si>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</si>
  <si>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</si>
  <si>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</si>
  <si>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</si>
  <si>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</si>
  <si>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</si>
  <si>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</si>
  <si>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</si>
  <si>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</si>
  <si>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</si>
  <si>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</si>
  <si>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</si>
  <si>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</si>
  <si>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</si>
  <si>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</si>
  <si>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</si>
  <si>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</si>
  <si>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</si>
  <si>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</si>
  <si>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</si>
  <si>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</si>
  <si>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</si>
  <si>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</si>
  <si>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</si>
  <si>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</si>
  <si>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</si>
  <si>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</si>
  <si>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</si>
  <si>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</si>
  <si>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</si>
  <si>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</si>
  <si>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</si>
  <si>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</si>
  <si>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</si>
  <si>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</si>
  <si>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</si>
  <si>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</si>
  <si>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</si>
  <si>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</si>
  <si>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</si>
  <si>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</si>
  <si>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</si>
  <si>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</si>
  <si>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</si>
  <si>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</si>
  <si>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</si>
  <si>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</si>
  <si>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</si>
  <si>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</si>
  <si>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</si>
  <si>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</si>
  <si>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</si>
  <si>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</si>
  <si>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</si>
  <si>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</si>
  <si>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</si>
  <si>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</si>
  <si>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</si>
  <si>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</si>
  <si>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</si>
  <si>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</si>
  <si>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</si>
  <si>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</si>
  <si>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</si>
  <si>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</si>
  <si>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</si>
  <si>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</si>
  <si>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</si>
  <si>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</si>
  <si>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</si>
  <si>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</si>
  <si>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</si>
  <si>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</si>
  <si>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</si>
  <si>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</si>
  <si>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</si>
  <si>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</si>
  <si>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</si>
  <si>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</si>
  <si>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</si>
  <si>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</si>
  <si>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</si>
  <si>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</si>
  <si>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</si>
  <si>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</si>
  <si>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</si>
  <si>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</si>
  <si>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</si>
  <si>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</si>
  <si>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</si>
  <si>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</si>
  <si>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</si>
  <si>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</si>
  <si>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</si>
  <si>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</si>
  <si>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</si>
  <si>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</si>
  <si>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</si>
  <si>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</si>
  <si>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</si>
  <si>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</si>
  <si>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</si>
  <si>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</si>
  <si>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</si>
  <si>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</si>
  <si>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</si>
  <si>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</si>
  <si>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</si>
  <si>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</si>
  <si>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</si>
  <si>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</si>
  <si>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</si>
  <si>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</si>
  <si>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</si>
  <si>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</si>
  <si>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</si>
  <si>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</si>
  <si>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</si>
  <si>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</si>
  <si>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</si>
  <si>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</si>
  <si>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</si>
  <si>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</si>
  <si>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</si>
  <si>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</si>
  <si>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</si>
  <si>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</si>
  <si>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</si>
  <si>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</si>
  <si>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</si>
  <si>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</si>
  <si>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</si>
  <si>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</si>
  <si>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</si>
  <si>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</si>
  <si>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</si>
  <si>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</si>
  <si>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</si>
  <si>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</si>
  <si>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</si>
  <si>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</si>
  <si>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</si>
  <si>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</si>
  <si>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</si>
  <si>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</si>
  <si>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</si>
  <si>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</si>
  <si>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</si>
  <si>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</si>
  <si>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</si>
  <si>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</si>
  <si>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</si>
  <si>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</si>
  <si>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</si>
  <si>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</si>
  <si>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</si>
  <si>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</si>
  <si>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</si>
  <si>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</si>
  <si>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</si>
  <si>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</si>
  <si>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</si>
  <si>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</si>
  <si>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</si>
  <si>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</si>
  <si>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</si>
  <si>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</si>
  <si>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</si>
  <si>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</si>
  <si>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</si>
  <si>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</si>
  <si>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</si>
  <si>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</si>
  <si>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</si>
  <si>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</si>
  <si>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</si>
  <si>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</si>
  <si>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</si>
  <si>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</si>
  <si>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</si>
  <si>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</si>
  <si>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</si>
  <si>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</si>
  <si>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</si>
  <si>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</si>
  <si>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</si>
  <si>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</si>
  <si>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</si>
  <si>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</si>
  <si>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</si>
  <si>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</si>
  <si>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</si>
  <si>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</si>
  <si>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</si>
  <si>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</si>
  <si>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</si>
  <si>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</si>
  <si>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</si>
  <si>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</si>
  <si>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</si>
  <si>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</si>
  <si>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</si>
  <si>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</si>
  <si>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</si>
  <si>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</si>
  <si>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</si>
  <si>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</si>
  <si>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</si>
  <si>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</si>
  <si>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</si>
  <si>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</si>
  <si>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</si>
  <si>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</si>
  <si>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</si>
  <si>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</si>
  <si>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</si>
  <si>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</si>
  <si>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</si>
  <si>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</si>
  <si>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</si>
  <si>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</si>
  <si>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</si>
  <si>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</si>
  <si>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</si>
  <si>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</si>
  <si>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</si>
  <si>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</si>
  <si>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</si>
  <si>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</si>
  <si>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</si>
  <si>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</si>
  <si>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</si>
  <si>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</si>
  <si>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</si>
  <si>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</si>
  <si>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</si>
  <si>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</si>
  <si>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</si>
  <si>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</si>
  <si>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</si>
  <si>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</si>
  <si>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</si>
  <si>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</si>
  <si>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</si>
  <si>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</si>
  <si>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</si>
  <si>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</si>
  <si>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</si>
  <si>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</si>
  <si>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</si>
  <si>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</si>
  <si>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</si>
  <si>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</si>
  <si>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</si>
  <si>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</si>
  <si>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</si>
  <si>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</si>
  <si>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</si>
  <si>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</si>
  <si>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</si>
  <si>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</si>
  <si>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</si>
  <si>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</si>
  <si>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</si>
  <si>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</si>
  <si>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</si>
  <si>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</si>
  <si>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</si>
  <si>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</si>
  <si>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</si>
  <si>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</si>
  <si>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</si>
  <si>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</si>
  <si>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</si>
  <si>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</si>
  <si>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</si>
  <si>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</si>
  <si>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</si>
  <si>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</si>
  <si>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</si>
  <si>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</si>
  <si>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</si>
  <si>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</si>
  <si>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</si>
  <si>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</si>
  <si>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</si>
  <si>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</si>
  <si>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</si>
  <si>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</si>
  <si>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</si>
  <si>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</si>
  <si>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</si>
  <si>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</si>
  <si>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</si>
  <si>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</si>
  <si>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</si>
  <si>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</si>
  <si>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</si>
  <si>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</si>
  <si>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</si>
  <si>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</si>
  <si>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</si>
  <si>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</si>
  <si>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</si>
  <si>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</si>
  <si>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</si>
  <si>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</si>
  <si>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</si>
  <si>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</si>
  <si>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</si>
  <si>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</si>
  <si>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</si>
  <si>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</si>
  <si>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</si>
  <si>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</si>
  <si>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</si>
  <si>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</si>
  <si>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</si>
  <si>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</si>
  <si>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</si>
  <si>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</si>
  <si>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</si>
  <si>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</si>
  <si>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</si>
  <si>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</si>
  <si>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</si>
  <si>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</si>
  <si>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</si>
  <si>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</si>
  <si>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</si>
  <si>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</si>
  <si>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</si>
  <si>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</si>
  <si>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</si>
  <si>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</si>
  <si>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</si>
  <si>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</si>
  <si>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</si>
  <si>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</si>
  <si>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</si>
  <si>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</si>
  <si>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</si>
  <si>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</si>
  <si>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</si>
  <si>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</si>
  <si>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</si>
  <si>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</si>
  <si>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</si>
  <si>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</si>
  <si>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</si>
  <si>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</si>
  <si>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</si>
  <si>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</si>
  <si>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</si>
  <si>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</si>
  <si>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</si>
  <si>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</si>
  <si>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</si>
  <si>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</si>
  <si>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</si>
  <si>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</si>
  <si>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</si>
  <si>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</si>
  <si>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</si>
  <si>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</si>
  <si>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</si>
  <si>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</si>
  <si>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</si>
  <si>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</si>
  <si>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</si>
  <si>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</si>
  <si>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</si>
  <si>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</si>
  <si>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</si>
  <si>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</si>
  <si>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</si>
  <si>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</si>
  <si>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</si>
  <si>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</si>
  <si>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</si>
  <si>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</si>
  <si>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</si>
  <si>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</si>
  <si>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</si>
  <si>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</si>
  <si>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</si>
  <si>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</si>
  <si>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</si>
  <si>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</si>
  <si>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</si>
  <si>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</si>
  <si>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</si>
  <si>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</si>
  <si>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</si>
  <si>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</si>
  <si>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</si>
  <si>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</si>
  <si>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</si>
  <si>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</si>
  <si>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</si>
  <si>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</si>
  <si>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</si>
  <si>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</si>
  <si>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</si>
  <si>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</si>
  <si>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</si>
  <si>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</si>
  <si>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</si>
  <si>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</si>
  <si>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</si>
  <si>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</si>
  <si>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</si>
  <si>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</si>
  <si>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</si>
  <si>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</si>
  <si>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</si>
  <si>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</si>
  <si>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</si>
  <si>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</si>
  <si>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</si>
  <si>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</si>
  <si>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</si>
  <si>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</si>
  <si>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</si>
  <si>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</si>
  <si>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</si>
  <si>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</si>
  <si>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</si>
  <si>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</si>
  <si>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</si>
  <si>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</si>
  <si>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</si>
  <si>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</si>
  <si>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</si>
  <si>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</si>
  <si>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</si>
  <si>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</si>
  <si>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</si>
  <si>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</si>
  <si>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</si>
  <si>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</si>
  <si>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</si>
  <si>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</si>
  <si>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</si>
  <si>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</si>
  <si>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</si>
  <si>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</si>
  <si>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</si>
  <si>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</si>
  <si>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</si>
  <si>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</si>
  <si>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</si>
  <si>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</si>
  <si>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</si>
  <si>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</si>
  <si>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</si>
  <si>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</si>
  <si>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</si>
  <si>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</si>
  <si>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</si>
  <si>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</si>
  <si>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</si>
  <si>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</si>
  <si>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</si>
  <si>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</si>
  <si>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</si>
  <si>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</si>
  <si>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</si>
  <si>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</si>
  <si>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</si>
  <si>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</si>
  <si>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</si>
  <si>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</si>
  <si>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</si>
  <si>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</si>
  <si>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</si>
  <si>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</si>
  <si>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</si>
  <si>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</si>
  <si>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</si>
  <si>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</si>
  <si>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</si>
  <si>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</si>
  <si>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</si>
  <si>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</si>
  <si>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</si>
  <si>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</si>
  <si>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</si>
  <si>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</si>
  <si>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</si>
  <si>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</si>
  <si>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</si>
  <si>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</si>
  <si>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</si>
  <si>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</si>
  <si>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</si>
  <si>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</si>
  <si>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</si>
  <si>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</si>
  <si>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</si>
  <si>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</si>
  <si>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</si>
  <si>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</si>
  <si>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</si>
  <si>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</si>
  <si>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</si>
  <si>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</si>
  <si>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</si>
  <si>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</si>
  <si>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</si>
  <si>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</si>
  <si>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</si>
  <si>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</si>
  <si>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</si>
  <si>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</si>
  <si>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</si>
  <si>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</si>
  <si>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</si>
  <si>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</si>
  <si>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</si>
  <si>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</si>
  <si>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</si>
  <si>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</si>
  <si>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</si>
  <si>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</si>
  <si>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</si>
  <si>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</si>
  <si>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</si>
  <si>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</si>
  <si>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</si>
  <si>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</si>
  <si>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</si>
  <si>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</si>
  <si>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</si>
  <si>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</si>
  <si>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</si>
  <si>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</si>
  <si>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</si>
  <si>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</si>
  <si>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</si>
  <si>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</si>
  <si>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</si>
  <si>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</si>
  <si>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</si>
  <si>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</si>
  <si>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</si>
  <si>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</si>
  <si>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</si>
  <si>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</si>
  <si>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</si>
  <si>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</si>
  <si>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</si>
  <si>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</si>
  <si>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</si>
  <si>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</si>
  <si>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</si>
  <si>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</si>
  <si>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</si>
  <si>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</si>
  <si>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</si>
  <si>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</si>
  <si>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</si>
  <si>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</si>
  <si>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</si>
  <si>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</si>
  <si>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</si>
  <si>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</si>
  <si>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</si>
  <si>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</si>
  <si>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</si>
  <si>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</si>
  <si>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</si>
  <si>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</si>
  <si>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</si>
  <si>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</si>
  <si>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</si>
  <si>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</si>
  <si>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</si>
  <si>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</si>
  <si>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</si>
  <si>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</si>
  <si>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</si>
  <si>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</si>
  <si>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</si>
  <si>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</si>
  <si>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</si>
  <si>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</si>
  <si>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</si>
  <si>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</si>
  <si>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</si>
  <si>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</si>
  <si>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</si>
  <si>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</si>
  <si>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</si>
  <si>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</si>
  <si>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</si>
  <si>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</si>
  <si>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</si>
  <si>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</si>
  <si>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</si>
  <si>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</si>
  <si>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</si>
  <si>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</si>
  <si>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</si>
  <si>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</si>
  <si>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</si>
  <si>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</si>
  <si>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</si>
  <si>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</si>
  <si>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</si>
  <si>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</si>
  <si>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</si>
  <si>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</si>
  <si>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</si>
  <si>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</si>
  <si>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</si>
  <si>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</si>
  <si>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</si>
  <si>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</si>
  <si>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</si>
  <si>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</si>
  <si>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</si>
  <si>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</si>
  <si>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</si>
  <si>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</si>
  <si>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</si>
  <si>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</si>
  <si>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</si>
  <si>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</si>
  <si>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</si>
  <si>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</si>
  <si>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</si>
  <si>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</si>
  <si>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</si>
  <si>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</si>
  <si>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</si>
  <si>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</si>
  <si>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</si>
  <si>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</si>
  <si>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</si>
  <si>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</si>
  <si>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</si>
  <si>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</si>
  <si>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</si>
  <si>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</si>
  <si>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</si>
  <si>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</si>
  <si>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</si>
  <si>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</si>
  <si>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</si>
  <si>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</si>
  <si>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</si>
  <si>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</si>
  <si>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</si>
  <si>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</si>
  <si>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</si>
  <si>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</si>
  <si>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</si>
  <si>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</si>
  <si>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</si>
  <si>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</si>
  <si>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</si>
  <si>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</si>
  <si>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</si>
  <si>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</si>
  <si>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</si>
  <si>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</si>
  <si>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</si>
  <si>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</si>
  <si>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</si>
  <si>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</si>
  <si>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</si>
  <si>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</si>
  <si>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</si>
  <si>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</si>
  <si>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</si>
  <si>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</si>
  <si>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</si>
  <si>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</si>
  <si>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</si>
  <si>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</si>
  <si>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</si>
  <si>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</si>
  <si>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</si>
  <si>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</si>
  <si>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</si>
  <si>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</si>
  <si>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</si>
  <si>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</si>
  <si>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</si>
  <si>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</si>
  <si>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</si>
  <si>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</si>
  <si>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</si>
  <si>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</si>
  <si>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</si>
  <si>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</si>
  <si>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</si>
  <si>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</si>
  <si>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</si>
  <si>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</si>
  <si>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</si>
  <si>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</si>
  <si>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</si>
  <si>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</si>
  <si>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</si>
  <si>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</si>
  <si>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</si>
  <si>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</si>
  <si>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</si>
  <si>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</si>
  <si>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</si>
  <si>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</si>
  <si>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</si>
  <si>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</si>
  <si>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</si>
  <si>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</si>
  <si>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</si>
  <si>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</si>
  <si>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</si>
  <si>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</si>
  <si>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</si>
  <si>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</si>
  <si>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</si>
  <si>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</si>
  <si>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</si>
  <si>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</si>
  <si>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</si>
  <si>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</si>
  <si>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</si>
  <si>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</si>
  <si>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</si>
  <si>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</si>
  <si>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</si>
  <si>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</si>
  <si>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</si>
  <si>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</si>
  <si>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</si>
  <si>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</si>
  <si>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</si>
  <si>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</si>
  <si>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</si>
  <si>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</si>
  <si>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</si>
  <si>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</si>
  <si>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</si>
  <si>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</si>
  <si>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</si>
  <si>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</si>
  <si>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</si>
  <si>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</si>
  <si>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</si>
  <si>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</si>
  <si>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</si>
  <si>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</si>
  <si>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</si>
  <si>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</si>
  <si>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</si>
  <si>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</si>
  <si>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</si>
  <si>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</si>
  <si>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</si>
  <si>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</si>
  <si>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</si>
  <si>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</si>
  <si>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</si>
  <si>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</si>
  <si>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</si>
  <si>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</si>
  <si>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</si>
  <si>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</si>
  <si>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</si>
  <si>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</si>
  <si>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</si>
  <si>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</si>
  <si>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</si>
  <si>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</si>
  <si>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</si>
  <si>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</si>
  <si>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</si>
  <si>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</si>
  <si>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</si>
  <si>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</si>
  <si>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</si>
  <si>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</si>
  <si>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</si>
  <si>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</si>
  <si>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</si>
  <si>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</si>
  <si>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</si>
  <si>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</si>
  <si>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</si>
  <si>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</si>
  <si>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</si>
  <si>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</si>
  <si>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</si>
  <si>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</si>
  <si>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</si>
  <si>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</si>
  <si>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</si>
  <si>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</si>
  <si>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</si>
  <si>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</si>
  <si>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</si>
  <si>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</si>
  <si>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</si>
  <si>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</si>
  <si>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</si>
  <si>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</si>
  <si>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</si>
  <si>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</si>
  <si>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</si>
  <si>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</si>
  <si>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</si>
  <si>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</si>
  <si>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</si>
  <si>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</si>
  <si>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</si>
  <si>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</si>
  <si>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</si>
  <si>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</si>
  <si>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</si>
  <si>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</si>
  <si>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</si>
  <si>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</si>
  <si>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</si>
  <si>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</si>
  <si>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</si>
  <si>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</si>
  <si>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</si>
  <si>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</si>
  <si>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</si>
  <si>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</si>
  <si>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</si>
  <si>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</si>
  <si>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</si>
  <si>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</si>
  <si>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</si>
  <si>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</si>
  <si>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</si>
  <si>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</si>
  <si>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</si>
  <si>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</si>
  <si>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</si>
  <si>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</si>
  <si>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</si>
  <si>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</si>
  <si>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</si>
  <si>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</si>
  <si>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</si>
  <si>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</si>
  <si>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</si>
  <si>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</si>
  <si>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</si>
  <si>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</si>
  <si>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</si>
  <si>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</si>
  <si>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</si>
  <si>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</si>
  <si>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</si>
  <si>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</si>
  <si>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</si>
  <si>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</si>
  <si>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</si>
  <si>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</si>
  <si>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</si>
  <si>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</si>
  <si>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</si>
  <si>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</si>
  <si>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</si>
  <si>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</si>
  <si>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</si>
  <si>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</si>
  <si>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</si>
  <si>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</si>
  <si>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</si>
  <si>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</si>
  <si>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</si>
  <si>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</si>
  <si>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</si>
  <si>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</si>
  <si>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</si>
  <si>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</si>
  <si>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</si>
  <si>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</si>
  <si>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</si>
  <si>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</si>
  <si>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</si>
  <si>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</si>
  <si>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</si>
  <si>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</si>
  <si>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</si>
  <si>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</si>
  <si>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</si>
  <si>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</si>
  <si>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</si>
  <si>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</si>
  <si>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</si>
  <si>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</si>
  <si>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</si>
  <si>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</si>
  <si>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</si>
  <si>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</si>
  <si>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</si>
  <si>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</si>
  <si>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</si>
  <si>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</si>
  <si>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</si>
  <si>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</si>
  <si>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</si>
  <si>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</si>
  <si>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</si>
  <si>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</si>
  <si>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</si>
  <si>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</si>
  <si>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</si>
  <si>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</si>
  <si>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</si>
  <si>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</si>
  <si>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</si>
  <si>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</si>
  <si>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</si>
  <si>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</si>
  <si>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</si>
  <si>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</si>
  <si>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</si>
  <si>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</si>
  <si>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</si>
  <si>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</si>
  <si>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</si>
  <si>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</si>
  <si>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</si>
  <si>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</si>
  <si>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</si>
  <si>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</si>
  <si>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</si>
  <si>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</si>
  <si>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</si>
  <si>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</si>
  <si>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</si>
  <si>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</si>
  <si>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</si>
  <si>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</si>
  <si>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</si>
  <si>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</si>
  <si>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</si>
  <si>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</si>
  <si>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</si>
  <si>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</si>
  <si>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</si>
  <si>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</si>
  <si>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</si>
  <si>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</si>
  <si>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</si>
  <si>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</si>
  <si>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</si>
  <si>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</si>
  <si>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</si>
  <si>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</si>
  <si>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</si>
  <si>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</si>
  <si>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</si>
  <si>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</si>
  <si>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</si>
  <si>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</si>
  <si>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</si>
  <si>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</si>
  <si>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</si>
  <si>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</si>
  <si>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</si>
  <si>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</si>
  <si>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</si>
  <si>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</si>
  <si>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</si>
  <si>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</si>
  <si>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</si>
  <si>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</si>
  <si>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</si>
  <si>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</si>
  <si>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</si>
  <si>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</si>
  <si>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</si>
  <si>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</si>
  <si>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</si>
  <si>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</si>
  <si>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</si>
  <si>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</si>
  <si>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</si>
  <si>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</si>
  <si>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</si>
  <si>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</si>
  <si>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</si>
  <si>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</si>
  <si>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</si>
  <si>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</si>
  <si>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</si>
  <si>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</si>
  <si>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</si>
  <si>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</si>
  <si>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</si>
  <si>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</si>
  <si>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</si>
  <si>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</si>
  <si>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</si>
  <si>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</si>
  <si>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</si>
  <si>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</si>
  <si>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</si>
  <si>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</si>
  <si>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</si>
  <si>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</si>
  <si>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</si>
  <si>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</si>
  <si>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</si>
  <si>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</si>
  <si>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</si>
  <si>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</si>
  <si>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</si>
  <si>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</si>
  <si>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</si>
  <si>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</si>
  <si>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</si>
  <si>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</si>
  <si>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</si>
  <si>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</si>
  <si>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</si>
  <si>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</si>
  <si>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</si>
  <si>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</si>
  <si>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</si>
  <si>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</si>
  <si>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</si>
  <si>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</si>
  <si>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</si>
  <si>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</si>
  <si>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</si>
  <si>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</si>
  <si>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</si>
  <si>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</si>
  <si>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</si>
  <si>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</si>
  <si>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</si>
  <si>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</si>
  <si>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</si>
  <si>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</si>
  <si>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</si>
  <si>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</si>
  <si>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</si>
  <si>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</si>
  <si>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</si>
  <si>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</si>
  <si>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</si>
  <si>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</si>
  <si>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</si>
  <si>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</si>
  <si>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</si>
  <si>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</si>
  <si>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</si>
  <si>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</si>
  <si>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</si>
  <si>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</si>
  <si>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</si>
  <si>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</si>
  <si>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</si>
  <si>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</si>
  <si>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</si>
  <si>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</si>
  <si>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</si>
  <si>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</si>
  <si>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</si>
  <si>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</si>
  <si>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</si>
  <si>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</si>
  <si>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</si>
  <si>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</si>
  <si>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</si>
  <si>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</si>
  <si>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</si>
  <si>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</si>
  <si>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</si>
  <si>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</si>
  <si>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</si>
  <si>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</si>
  <si>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</si>
  <si>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</si>
  <si>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</si>
  <si>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</si>
  <si>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</si>
  <si>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</si>
  <si>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</si>
  <si>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</si>
  <si>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</si>
  <si>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</si>
  <si>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</si>
  <si>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</si>
  <si>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</si>
  <si>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</si>
  <si>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</si>
  <si>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</si>
  <si>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</si>
  <si>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</si>
  <si>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</si>
  <si>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</si>
  <si>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</si>
  <si>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</si>
  <si>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</si>
  <si>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</si>
  <si>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</si>
  <si>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</si>
  <si>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</si>
  <si>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</si>
  <si>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</si>
  <si>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</si>
  <si>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</si>
  <si>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</si>
  <si>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</si>
  <si>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</si>
  <si>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</si>
  <si>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</si>
  <si>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</si>
  <si>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</si>
  <si>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</si>
  <si>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</si>
  <si>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</si>
  <si>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</si>
  <si>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</si>
  <si>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</si>
  <si>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</si>
  <si>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</si>
  <si>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</si>
  <si>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</si>
  <si>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</si>
  <si>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</si>
  <si>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</si>
  <si>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</si>
  <si>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</si>
  <si>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</si>
  <si>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</si>
  <si>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</si>
  <si>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</si>
  <si>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</si>
  <si>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</si>
  <si>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</si>
  <si>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</si>
  <si>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</si>
  <si>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</si>
  <si>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</si>
  <si>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</si>
  <si>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</si>
  <si>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</si>
  <si>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</si>
  <si>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</si>
  <si>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</si>
  <si>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</si>
  <si>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</si>
  <si>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</si>
  <si>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</si>
  <si>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</si>
  <si>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</si>
  <si>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</si>
  <si>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</si>
  <si>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</si>
  <si>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</si>
  <si>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</si>
  <si>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</si>
  <si>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</si>
  <si>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</si>
  <si>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</si>
  <si>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</si>
  <si>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</si>
  <si>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</si>
  <si>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</si>
  <si>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</si>
  <si>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</si>
  <si>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</si>
  <si>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</si>
  <si>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</si>
  <si>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</si>
  <si>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</si>
  <si>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</si>
  <si>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</si>
  <si>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</si>
  <si>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</si>
  <si>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</si>
  <si>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</si>
  <si>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</si>
  <si>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</si>
  <si>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</si>
  <si>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</si>
  <si>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</si>
  <si>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</si>
  <si>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</si>
  <si>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</si>
  <si>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</si>
  <si>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</si>
  <si>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</si>
  <si>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</si>
  <si>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</si>
  <si>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</si>
  <si>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</si>
  <si>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</si>
  <si>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</si>
  <si>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</si>
  <si>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</si>
  <si>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</si>
  <si>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</si>
  <si>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</si>
  <si>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</si>
  <si>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</si>
  <si>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</si>
  <si>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</si>
  <si>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</si>
  <si>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</si>
  <si>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</si>
  <si>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</si>
  <si>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</si>
  <si>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</si>
  <si>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</si>
  <si>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</si>
  <si>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</si>
  <si>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</si>
  <si>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</si>
  <si>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</si>
  <si>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</si>
  <si>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</si>
  <si>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</si>
  <si>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</si>
  <si>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</si>
  <si>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</si>
  <si>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</si>
  <si>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</si>
  <si>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</si>
  <si>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</si>
  <si>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</si>
  <si>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</si>
  <si>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</si>
  <si>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</si>
  <si>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</si>
  <si>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</si>
  <si>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</si>
  <si>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</si>
  <si>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</si>
  <si>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</si>
  <si>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</si>
  <si>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</si>
  <si>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</si>
  <si>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</si>
  <si>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</si>
  <si>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</si>
  <si>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</si>
  <si>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</si>
  <si>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</si>
  <si>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</si>
  <si>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</si>
  <si>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</si>
  <si>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</si>
  <si>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</si>
  <si>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</si>
  <si>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</si>
  <si>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</si>
  <si>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</si>
  <si>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</si>
  <si>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</si>
  <si>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</si>
  <si>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</si>
  <si>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</si>
  <si>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</si>
  <si>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</si>
  <si>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</si>
  <si>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</si>
  <si>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</si>
  <si>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</si>
  <si>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</si>
  <si>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</si>
  <si>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</si>
  <si>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</si>
  <si>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</si>
  <si>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</si>
  <si>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</si>
  <si>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</si>
  <si>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</si>
  <si>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</si>
  <si>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</si>
  <si>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</si>
  <si>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</si>
  <si>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</si>
  <si>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</si>
  <si>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</si>
  <si>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</si>
  <si>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</si>
  <si>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</si>
  <si>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</si>
  <si>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</si>
  <si>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</si>
  <si>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</si>
  <si>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</si>
  <si>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</si>
  <si>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</si>
  <si>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</si>
  <si>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</si>
  <si>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</si>
  <si>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</si>
  <si>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</si>
  <si>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</si>
  <si>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</si>
  <si>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</si>
  <si>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</si>
  <si>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</si>
  <si>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</si>
  <si>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</si>
  <si>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</si>
  <si>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</si>
  <si>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</si>
  <si>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</si>
  <si>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</si>
  <si>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</si>
  <si>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</si>
  <si>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</si>
  <si>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</si>
  <si>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</si>
  <si>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</si>
  <si>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</si>
  <si>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</si>
  <si>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</si>
  <si>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</si>
  <si>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</si>
  <si>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</si>
  <si>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</si>
  <si>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</si>
  <si>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</si>
  <si>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</si>
  <si>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</si>
  <si>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</si>
  <si>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</si>
  <si>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</si>
  <si>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</si>
  <si>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</si>
  <si>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</si>
  <si>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</si>
  <si>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</si>
  <si>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</si>
  <si>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</si>
  <si>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</si>
  <si>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</si>
  <si>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</si>
  <si>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</si>
  <si>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</si>
  <si>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</si>
  <si>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</si>
  <si>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</si>
  <si>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</si>
  <si>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</si>
  <si>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</si>
  <si>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</si>
  <si>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</si>
  <si>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</si>
  <si>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</si>
  <si>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</si>
  <si>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</si>
  <si>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</si>
  <si>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</si>
  <si>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</si>
  <si>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</si>
  <si>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</si>
  <si>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</si>
  <si>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</si>
  <si>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</si>
  <si>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</si>
  <si>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</si>
  <si>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</si>
  <si>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</si>
  <si>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</si>
  <si>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</si>
  <si>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</si>
  <si>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</si>
  <si>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</si>
  <si>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</si>
  <si>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</si>
  <si>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</si>
  <si>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</si>
  <si>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</si>
  <si>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</si>
  <si>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</si>
  <si>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</si>
  <si>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</si>
  <si>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</si>
  <si>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</si>
  <si>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</si>
  <si>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</si>
  <si>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</si>
  <si>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</si>
  <si>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</si>
  <si>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</si>
  <si>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</si>
  <si>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</si>
  <si>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</si>
  <si>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</si>
  <si>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</si>
  <si>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</si>
  <si>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</si>
  <si>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</si>
  <si>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</si>
  <si>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</si>
  <si>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</si>
  <si>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</si>
  <si>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</si>
  <si>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</si>
  <si>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</si>
  <si>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</si>
  <si>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</si>
  <si>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</si>
  <si>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</si>
  <si>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</si>
  <si>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</si>
  <si>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</si>
  <si>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</si>
  <si>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</si>
  <si>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</si>
  <si>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</si>
  <si>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</si>
  <si>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</si>
  <si>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</si>
  <si>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</si>
  <si>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</si>
  <si>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</si>
  <si>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</si>
  <si>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</si>
  <si>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</si>
  <si>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</si>
  <si>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</si>
  <si>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</si>
  <si>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</si>
  <si>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</si>
  <si>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</si>
  <si>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</si>
  <si>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</si>
  <si>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</si>
  <si>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</si>
  <si>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</si>
  <si>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</si>
  <si>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</si>
  <si>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</si>
  <si>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</si>
  <si>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</si>
  <si>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</si>
  <si>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</si>
  <si>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</si>
  <si>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</si>
  <si>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</si>
  <si>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</si>
  <si>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</si>
  <si>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</si>
  <si>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</si>
  <si>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</si>
  <si>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</si>
  <si>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</si>
  <si>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</si>
  <si>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</si>
  <si>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</si>
  <si>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</si>
  <si>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</si>
  <si>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</si>
  <si>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</si>
  <si>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</si>
  <si>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</si>
  <si>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</si>
  <si>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</si>
  <si>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</si>
  <si>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</si>
  <si>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</si>
  <si>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</si>
  <si>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</si>
  <si>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</si>
  <si>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</si>
  <si>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</si>
  <si>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</si>
  <si>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</si>
  <si>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</si>
  <si>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</si>
  <si>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</si>
  <si>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</si>
  <si>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</si>
  <si>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</si>
  <si>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</si>
  <si>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</si>
  <si>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</si>
  <si>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</si>
  <si>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</si>
  <si>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</si>
  <si>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</si>
  <si>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</si>
  <si>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</si>
  <si>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</si>
  <si>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</si>
  <si>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</si>
  <si>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</si>
  <si>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</si>
  <si>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</si>
  <si>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</si>
  <si>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</si>
  <si>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</si>
  <si>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</si>
  <si>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</si>
  <si>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</si>
  <si>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</si>
  <si>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</si>
  <si>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</si>
  <si>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</si>
  <si>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</si>
  <si>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</si>
  <si>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</si>
  <si>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</si>
  <si>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</si>
  <si>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</si>
  <si>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</si>
  <si>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</si>
  <si>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</si>
  <si>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</si>
  <si>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</si>
  <si>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</si>
  <si>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</si>
  <si>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</si>
  <si>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</si>
  <si>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</si>
  <si>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</si>
  <si>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</si>
  <si>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</si>
  <si>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</si>
  <si>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</si>
  <si>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</si>
  <si>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</si>
  <si>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</si>
  <si>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</si>
  <si>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</si>
  <si>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</si>
  <si>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</si>
  <si>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</si>
  <si>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</si>
  <si>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</si>
  <si>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</si>
  <si>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</si>
  <si>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</si>
  <si>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</si>
  <si>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</si>
  <si>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</si>
  <si>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</si>
  <si>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</si>
  <si>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</si>
  <si>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</si>
  <si>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</si>
  <si>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</si>
  <si>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</si>
  <si>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</si>
  <si>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</si>
  <si>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</si>
  <si>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</si>
  <si>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</si>
  <si>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</si>
  <si>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</si>
  <si>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</si>
  <si>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</si>
  <si>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</si>
  <si>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</si>
  <si>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</si>
  <si>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</si>
  <si>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</si>
  <si>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</si>
  <si>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</si>
  <si>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</si>
  <si>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</si>
  <si>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</si>
  <si>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</si>
  <si>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</si>
  <si>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</si>
  <si>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</si>
  <si>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</si>
  <si>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</si>
  <si>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</si>
  <si>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</si>
  <si>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</si>
  <si>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</si>
  <si>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</si>
  <si>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</si>
  <si>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</si>
  <si>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</si>
  <si>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</si>
  <si>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</si>
  <si>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</si>
  <si>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</si>
  <si>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</si>
  <si>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</si>
  <si>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</si>
  <si>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</si>
  <si>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</si>
  <si>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</si>
  <si>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</si>
  <si>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</si>
  <si>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</si>
  <si>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</si>
  <si>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</si>
  <si>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</si>
  <si>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</si>
  <si>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</si>
  <si>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</si>
  <si>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</si>
  <si>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</si>
  <si>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</si>
  <si>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</si>
  <si>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</si>
  <si>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</si>
  <si>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</si>
  <si>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</si>
  <si>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</si>
  <si>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</si>
  <si>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</si>
  <si>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</si>
  <si>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</si>
  <si>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</si>
  <si>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</si>
  <si>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</si>
  <si>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</si>
  <si>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</si>
  <si>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</si>
  <si>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</si>
  <si>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</si>
  <si>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</si>
  <si>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</si>
  <si>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</si>
  <si>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</si>
  <si>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</si>
  <si>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</si>
  <si>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</si>
  <si>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</si>
  <si>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</si>
  <si>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</si>
  <si>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</si>
  <si>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</si>
  <si>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</si>
  <si>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</si>
  <si>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</si>
  <si>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</si>
  <si>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</si>
  <si>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</si>
  <si>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</si>
  <si>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</si>
  <si>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</si>
  <si>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</si>
  <si>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</si>
  <si>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</si>
  <si>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</si>
  <si>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</si>
  <si>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</si>
  <si>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</si>
  <si>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</si>
  <si>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</si>
  <si>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</si>
  <si>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</si>
  <si>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</si>
  <si>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</si>
  <si>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</si>
  <si>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</si>
  <si>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</si>
  <si>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</si>
  <si>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</si>
  <si>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</si>
  <si>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</si>
  <si>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</si>
  <si>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</si>
  <si>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</si>
  <si>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</si>
  <si>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</si>
  <si>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</si>
  <si>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</si>
  <si>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</si>
  <si>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</si>
  <si>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</si>
  <si>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</si>
  <si>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</si>
  <si>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</si>
  <si>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</si>
  <si>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</si>
  <si>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</si>
  <si>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</si>
  <si>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</si>
  <si>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</si>
  <si>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</si>
  <si>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</si>
  <si>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</si>
  <si>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</si>
  <si>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</si>
  <si>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</si>
  <si>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</si>
  <si>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</si>
  <si>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</si>
  <si>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</si>
  <si>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</si>
  <si>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</si>
  <si>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</si>
  <si>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</si>
  <si>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</si>
  <si>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</si>
  <si>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</si>
  <si>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</si>
  <si>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</si>
  <si>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</si>
  <si>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</si>
  <si>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</si>
  <si>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</si>
  <si>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</si>
  <si>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</si>
  <si>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</si>
  <si>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</si>
  <si>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</si>
  <si>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</si>
  <si>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</si>
  <si>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</si>
  <si>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</si>
  <si>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</si>
  <si>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</si>
  <si>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</si>
  <si>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</si>
  <si>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</si>
  <si>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</si>
  <si>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</si>
  <si>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</si>
  <si>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</si>
  <si>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</si>
  <si>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</si>
  <si>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</si>
  <si>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</si>
  <si>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</si>
  <si>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</si>
  <si>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</si>
  <si>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</si>
  <si>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</si>
  <si>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</si>
  <si>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</si>
  <si>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</si>
  <si>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</si>
  <si>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</si>
  <si>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</si>
  <si>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</si>
  <si>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</si>
  <si>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</si>
  <si>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</si>
  <si>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</si>
  <si>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</si>
  <si>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</si>
  <si>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</si>
  <si>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</si>
  <si>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</si>
  <si>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</si>
  <si>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</si>
  <si>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</si>
  <si>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</si>
  <si>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</si>
  <si>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</si>
  <si>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</si>
  <si>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</si>
  <si>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</si>
  <si>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</si>
  <si>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</si>
  <si>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</si>
  <si>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</si>
  <si>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</si>
  <si>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</si>
  <si>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</si>
  <si>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</si>
  <si>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</si>
  <si>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</si>
  <si>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</si>
  <si>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</si>
  <si>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</si>
  <si>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</si>
  <si>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</si>
  <si>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</si>
  <si>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</si>
  <si>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</si>
  <si>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</si>
  <si>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</si>
  <si>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</si>
  <si>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</si>
  <si>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</si>
  <si>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</si>
  <si>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</si>
  <si>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</si>
  <si>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</si>
  <si>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</si>
  <si>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</si>
  <si>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</si>
  <si>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</si>
  <si>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</si>
  <si>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</si>
  <si>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</si>
  <si>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</si>
  <si>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</si>
  <si>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</si>
  <si>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</si>
  <si>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</si>
  <si>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</si>
  <si>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</si>
  <si>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</si>
  <si>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</si>
  <si>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</si>
  <si>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</si>
  <si>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</si>
  <si>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</si>
  <si>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</si>
  <si>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</si>
  <si>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</si>
  <si>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</si>
  <si>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</si>
  <si>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</si>
  <si>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</si>
  <si>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</si>
  <si>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</si>
  <si>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</si>
  <si>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</si>
  <si>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</si>
  <si>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</si>
  <si>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</si>
  <si>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</si>
  <si>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</si>
  <si>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</si>
  <si>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</si>
  <si>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</si>
  <si>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</si>
  <si>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</si>
  <si>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</si>
  <si>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</si>
  <si>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</si>
  <si>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</si>
  <si>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</si>
  <si>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</si>
  <si>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</si>
  <si>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</si>
  <si>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</si>
  <si>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</si>
  <si>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</si>
  <si>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</si>
  <si>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</si>
  <si>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</si>
  <si>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</si>
  <si>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</si>
  <si>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</si>
  <si>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</si>
  <si>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</si>
  <si>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</si>
  <si>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</si>
  <si>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</si>
  <si>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</si>
  <si>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</si>
  <si>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</si>
  <si>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</si>
  <si>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</si>
  <si>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</si>
  <si>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</si>
  <si>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</si>
  <si>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</si>
  <si>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</si>
  <si>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</si>
  <si>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</si>
  <si>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</si>
  <si>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</si>
  <si>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</si>
  <si>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</si>
  <si>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</si>
  <si>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</si>
  <si>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</si>
  <si>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</si>
  <si>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</si>
  <si>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</si>
  <si>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</si>
  <si>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</si>
  <si>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</si>
  <si>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</si>
  <si>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</si>
  <si>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</si>
  <si>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</si>
  <si>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</si>
  <si>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</si>
  <si>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</si>
  <si>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</si>
  <si>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</si>
  <si>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</si>
  <si>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</si>
  <si>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</si>
  <si>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</si>
  <si>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</si>
  <si>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</si>
  <si>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</si>
  <si>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</si>
  <si>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</si>
  <si>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</si>
  <si>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</si>
  <si>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</si>
  <si>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</si>
  <si>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</si>
  <si>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</si>
  <si>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</si>
  <si>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</si>
  <si>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</si>
  <si>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</si>
  <si>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</si>
  <si>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</si>
  <si>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</si>
  <si>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</si>
  <si>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</si>
  <si>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</si>
  <si>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</si>
  <si>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</si>
  <si>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</si>
  <si>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</si>
  <si>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</si>
  <si>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</si>
  <si>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</si>
  <si>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</si>
  <si>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</si>
  <si>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</si>
  <si>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</si>
  <si>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</si>
  <si>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</si>
  <si>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</si>
  <si>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</si>
  <si>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</si>
  <si>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</si>
  <si>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</si>
  <si>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</si>
  <si>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</si>
  <si>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</si>
  <si>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</si>
  <si>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</si>
  <si>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</si>
  <si>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</si>
  <si>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</si>
  <si>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</si>
  <si>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</si>
  <si>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</si>
  <si>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</si>
  <si>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</si>
  <si>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</si>
  <si>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</si>
  <si>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</si>
  <si>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</si>
  <si>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</si>
  <si>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</si>
  <si>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</si>
  <si>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</si>
  <si>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</si>
  <si>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</si>
  <si>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</si>
  <si>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</si>
  <si>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</si>
  <si>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</si>
  <si>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</si>
  <si>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</si>
  <si>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</si>
  <si>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</si>
  <si>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</si>
  <si>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</si>
  <si>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</si>
  <si>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</si>
  <si>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</si>
  <si>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</si>
  <si>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</si>
  <si>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</si>
  <si>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</si>
  <si>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</si>
  <si>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</si>
  <si>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</si>
  <si>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</si>
  <si>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</si>
  <si>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</si>
  <si>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</si>
  <si>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</si>
  <si>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</si>
  <si>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</si>
  <si>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</si>
  <si>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</si>
  <si>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</si>
  <si>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</si>
  <si>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</si>
  <si>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</si>
  <si>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</si>
  <si>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</si>
  <si>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</si>
  <si>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</si>
  <si>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</si>
  <si>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</si>
  <si>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</si>
  <si>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</si>
  <si>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</si>
  <si>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</si>
  <si>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</si>
  <si>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</si>
  <si>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</si>
  <si>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</si>
  <si>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</si>
  <si>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</si>
  <si>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</si>
  <si>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</si>
  <si>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</si>
  <si>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</si>
  <si>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</si>
  <si>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</si>
  <si>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</si>
  <si>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</si>
  <si>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</si>
  <si>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</si>
  <si>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</si>
  <si>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</si>
  <si>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</si>
  <si>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</si>
  <si>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</si>
  <si>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</si>
  <si>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</si>
  <si>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</si>
  <si>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</si>
  <si>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</si>
  <si>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</si>
  <si>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</si>
  <si>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</si>
  <si>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</si>
  <si>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</si>
  <si>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</si>
  <si>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</si>
  <si>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</si>
  <si>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</si>
  <si>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</si>
  <si>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</si>
  <si>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</si>
  <si>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</si>
  <si>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</si>
  <si>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</si>
  <si>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</si>
  <si>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</si>
  <si>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</si>
  <si>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</si>
  <si>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</si>
  <si>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</si>
  <si>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</si>
  <si>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</si>
  <si>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</si>
  <si>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</si>
  <si>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</si>
  <si>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</si>
  <si>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</si>
  <si>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</si>
  <si>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</si>
  <si>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</si>
  <si>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</si>
  <si>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</si>
  <si>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</si>
  <si>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</si>
  <si>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</si>
  <si>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</si>
  <si>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</si>
  <si>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</si>
  <si>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</si>
  <si>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</si>
  <si>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</si>
  <si>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</si>
  <si>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</si>
  <si>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</si>
  <si>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</si>
  <si>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</si>
  <si>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</si>
  <si>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</si>
  <si>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</si>
  <si>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</si>
  <si>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</si>
  <si>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</si>
  <si>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</si>
  <si>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</si>
  <si>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</si>
  <si>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</si>
  <si>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</si>
  <si>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</si>
  <si>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</si>
  <si>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</si>
  <si>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</si>
  <si>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</si>
  <si>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</si>
  <si>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</si>
  <si>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</si>
  <si>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</si>
  <si>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</si>
  <si>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</si>
  <si>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</si>
  <si>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</si>
  <si>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</si>
  <si>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</si>
  <si>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</si>
  <si>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</si>
  <si>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</si>
  <si>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</si>
  <si>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</si>
  <si>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</si>
  <si>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</si>
  <si>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</si>
  <si>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</si>
  <si>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</si>
  <si>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</si>
  <si>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</si>
  <si>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</si>
  <si>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</si>
  <si>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</si>
  <si>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</si>
  <si>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</si>
  <si>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</si>
  <si>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</si>
  <si>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</si>
  <si>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</si>
  <si>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</si>
  <si>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</si>
  <si>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</si>
  <si>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</si>
  <si>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</si>
  <si>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</si>
  <si>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</si>
  <si>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</si>
  <si>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</si>
  <si>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</si>
  <si>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</si>
  <si>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</si>
  <si>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</si>
  <si>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</si>
  <si>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</si>
  <si>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</si>
  <si>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</si>
  <si>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</si>
  <si>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</si>
  <si>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</si>
  <si>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</si>
  <si>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</si>
  <si>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</si>
  <si>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</si>
  <si>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</si>
  <si>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</si>
  <si>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</si>
  <si>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</si>
  <si>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</si>
  <si>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</si>
  <si>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</si>
  <si>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</si>
  <si>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</si>
  <si>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</si>
  <si>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</si>
  <si>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</si>
  <si>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</si>
  <si>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</si>
  <si>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</si>
  <si>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</si>
  <si>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</si>
  <si>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</si>
  <si>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</si>
  <si>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</si>
  <si>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</si>
  <si>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</si>
  <si>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</si>
  <si>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</si>
  <si>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</si>
  <si>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</si>
  <si>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</si>
  <si>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</si>
  <si>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</si>
  <si>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</si>
  <si>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</si>
  <si>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</si>
  <si>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</si>
  <si>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</si>
  <si>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</si>
  <si>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</si>
  <si>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</si>
  <si>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</si>
  <si>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</si>
  <si>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</si>
  <si>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</si>
  <si>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</si>
  <si>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documentary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</si>
  <si>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</si>
  <si>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</si>
  <si>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</si>
  <si>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</si>
  <si>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</si>
  <si>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</si>
  <si>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</si>
  <si>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</si>
  <si>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</si>
  <si>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</si>
  <si>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</si>
  <si>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</si>
  <si>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</si>
  <si>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</si>
  <si>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</si>
  <si>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</si>
  <si>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</si>
  <si>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</si>
  <si>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</si>
  <si>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</si>
  <si>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</si>
  <si>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</si>
  <si>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</si>
  <si>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</si>
  <si>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</si>
  <si>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</si>
  <si>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</si>
  <si>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</si>
  <si>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</si>
  <si>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</si>
  <si>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</si>
  <si>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</si>
  <si>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</si>
  <si>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</si>
  <si>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</si>
  <si>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</si>
  <si>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</si>
  <si>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</si>
  <si>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</si>
  <si>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</si>
  <si>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</si>
  <si>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</si>
  <si>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</si>
  <si>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television</t>
  </si>
  <si>
    <t>shorts</t>
  </si>
  <si>
    <t>science fiction</t>
  </si>
  <si>
    <t>drama</t>
  </si>
  <si>
    <t>animation</t>
  </si>
  <si>
    <t>Subcategory</t>
  </si>
  <si>
    <t>Column Labels</t>
  </si>
  <si>
    <t>Grand Total</t>
  </si>
  <si>
    <t>Row Labels</t>
  </si>
  <si>
    <t>(All)</t>
  </si>
  <si>
    <t>Count of outcomes</t>
  </si>
  <si>
    <t>Parent</t>
  </si>
  <si>
    <t>Date Created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</si>
  <si>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</si>
  <si>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</si>
  <si>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</si>
  <si>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</si>
  <si>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</si>
  <si>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</si>
  <si>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</si>
  <si>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</si>
  <si>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</si>
  <si>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</si>
  <si>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</si>
  <si>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</si>
  <si>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</si>
  <si>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</si>
  <si>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</si>
  <si>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</si>
  <si>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</si>
  <si>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</si>
  <si>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</si>
  <si>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</si>
  <si>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</si>
  <si>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</si>
  <si>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</si>
  <si>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</si>
  <si>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 xml:space="preserve">                                                             </t>
  </si>
  <si>
    <t>US Indie Rock</t>
  </si>
  <si>
    <t>US Musicals</t>
  </si>
  <si>
    <t>Std Dev of Goal</t>
  </si>
  <si>
    <t>Upper Quartile of Goal</t>
  </si>
  <si>
    <t>Lower Quartile of Goal</t>
  </si>
  <si>
    <t>IQR of Goal</t>
  </si>
  <si>
    <t>Std Dev of Pledged</t>
  </si>
  <si>
    <t>Upper Quartile of Pledged</t>
  </si>
  <si>
    <t>Lower Quartile of Pledged</t>
  </si>
  <si>
    <t>IQR of Pledged</t>
  </si>
  <si>
    <t>US Plays (Kickstarters)</t>
  </si>
  <si>
    <t>Number Successful</t>
  </si>
  <si>
    <t>Number Failed</t>
  </si>
  <si>
    <t>Number Canceled</t>
  </si>
  <si>
    <t>Total Projects</t>
  </si>
  <si>
    <t>Percentage Succesful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</si>
  <si>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</si>
  <si>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</si>
  <si>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</si>
  <si>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</si>
  <si>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</si>
  <si>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</si>
  <si>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</si>
  <si>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</si>
  <si>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</si>
  <si>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</si>
  <si>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</si>
  <si>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</si>
  <si>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</si>
  <si>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</si>
  <si>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Total Percents</t>
  </si>
  <si>
    <t>outcome</t>
  </si>
  <si>
    <t>Parent category</t>
  </si>
  <si>
    <t>Date Ended Convesion</t>
  </si>
  <si>
    <t>Mean</t>
  </si>
  <si>
    <t>Std Dev</t>
  </si>
  <si>
    <t>Median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</si>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</sst>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164" fontId="3" fillId="0" borderId="0" xfId="0" applyNumberFormat="1" applyFont="1"/>
    <xf numFmtId="0" fontId="4" fillId="0" borderId="0" xfId="0" applyFont="1" applyAlignment="1">
      <alignment horizontal="center"/>
    </xf>
    <xf numFmtId="0" fontId="3" fillId="0" borderId="0" xfId="0" applyFont="1"/>
    <xf numFmtId="0" fontId="3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2" borderId="0" xfId="0" applyFont="1" applyFill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1" applyFont="1"/>
    <xf numFmtId="9" fontId="0" fillId="0" borderId="0" xfId="0" applyNumberFormat="1"/>
    <xf numFmtId="4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4" fontId="0" fillId="0" borderId="0" xfId="0" applyNumberFormat="1"/>
    <xf numFmtId="49" fontId="0" fillId="0" borderId="0" xfId="0" applyNumberFormat="1"/>
    <xf numFmtId="14" fontId="0" fillId="0" borderId="0" xfId="0" applyNumberFormat="1" applyAlignment="1">
      <alignment wrapText="1"/>
    </xf>
  </cellXfs>
  <cellStyles count="2">
    <cellStyle name="Normal" xfId="0" builtinId="0"/>
    <cellStyle name="Percent" xfId="1" builtinId="5"/>
  </cellStyles>
  <dxfs count="12"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(Theater)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A6-48C4-BE32-463FEACB76E1}"/>
            </c:ext>
          </c:extLst>
        </c:ser>
        <c:ser>
          <c:idx val="1"/>
          <c:order val="1"/>
          <c:tx>
            <c:strRef>
              <c:f>'Theater 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A6-48C4-BE32-463FEACB76E1}"/>
            </c:ext>
          </c:extLst>
        </c:ser>
        <c:ser>
          <c:idx val="2"/>
          <c:order val="2"/>
          <c:tx>
            <c:strRef>
              <c:f>'Theater Outcomes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A6-48C4-BE32-463FEACB7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91696"/>
        <c:axId val="383661296"/>
      </c:lineChart>
      <c:catAx>
        <c:axId val="95869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661296"/>
        <c:crosses val="autoZero"/>
        <c:auto val="1"/>
        <c:lblAlgn val="ctr"/>
        <c:lblOffset val="100"/>
        <c:noMultiLvlLbl val="0"/>
      </c:catAx>
      <c:valAx>
        <c:axId val="38366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69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225293516632101E-2"/>
          <c:y val="0.15676214216739293"/>
          <c:w val="0.92857160337475297"/>
          <c:h val="0.65748645125215099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2B-44D5-B5E1-600970D3F1E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2B-44D5-B5E1-600970D3F1E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2B-44D5-B5E1-600970D3F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896073791"/>
        <c:axId val="13572458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92B-44D5-B5E1-600970D3F1E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2B-44D5-B5E1-600970D3F1E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92B-44D5-B5E1-600970D3F1E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92B-44D5-B5E1-600970D3F1E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Goals'!$I$1</c15:sqref>
                        </c15:formulaRef>
                      </c:ext>
                    </c:extLst>
                    <c:strCache>
                      <c:ptCount val="1"/>
                      <c:pt idx="0">
                        <c:v>Total Percents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Goals'!$I$2:$I$13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92B-44D5-B5E1-600970D3F1EF}"/>
                  </c:ext>
                </c:extLst>
              </c15:ser>
            </c15:filteredLineSeries>
          </c:ext>
        </c:extLst>
      </c:lineChart>
      <c:catAx>
        <c:axId val="189607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245823"/>
        <c:crosses val="autoZero"/>
        <c:auto val="1"/>
        <c:lblAlgn val="ctr"/>
        <c:lblOffset val="100"/>
        <c:noMultiLvlLbl val="0"/>
      </c:catAx>
      <c:valAx>
        <c:axId val="1357245823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7379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294954797317002"/>
          <c:y val="0.15334364429084715"/>
          <c:w val="0.72330875307253262"/>
          <c:h val="0.656172104226396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7-4793-B1AA-FDA40D225C90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67-4793-B1AA-FDA40D225C90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67-4793-B1AA-FDA40D225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9737200"/>
        <c:axId val="1397488784"/>
      </c:barChart>
      <c:catAx>
        <c:axId val="639737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488784"/>
        <c:crosses val="autoZero"/>
        <c:auto val="1"/>
        <c:lblAlgn val="ctr"/>
        <c:lblOffset val="100"/>
        <c:noMultiLvlLbl val="0"/>
      </c:catAx>
      <c:valAx>
        <c:axId val="1397488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73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Parent!PivotTable3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Parent'!$B$3:$B$4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Parent'!$A$5:$A$14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E7-48C4-B1D2-A3A09552A01A}"/>
            </c:ext>
          </c:extLst>
        </c:ser>
        <c:ser>
          <c:idx val="1"/>
          <c:order val="1"/>
          <c:tx>
            <c:strRef>
              <c:f>'Pivot Parent'!$C$3:$C$4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Parent'!$A$5:$A$14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E7-48C4-B1D2-A3A09552A01A}"/>
            </c:ext>
          </c:extLst>
        </c:ser>
        <c:ser>
          <c:idx val="2"/>
          <c:order val="2"/>
          <c:tx>
            <c:strRef>
              <c:f>'Pivot Parent'!$D$3:$D$4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Parent'!$A$5:$A$14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E7-48C4-B1D2-A3A09552A01A}"/>
            </c:ext>
          </c:extLst>
        </c:ser>
        <c:ser>
          <c:idx val="3"/>
          <c:order val="3"/>
          <c:tx>
            <c:strRef>
              <c:f>'Pivot Parent'!$E$3:$E$4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CA3-4A45-96AE-E70146BC50FD}"/>
              </c:ext>
            </c:extLst>
          </c:dPt>
          <c:cat>
            <c:strRef>
              <c:f>'Pivot Parent'!$A$5:$A$14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E7-48C4-B1D2-A3A09552A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131296"/>
        <c:axId val="917158832"/>
      </c:barChart>
      <c:catAx>
        <c:axId val="604131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158832"/>
        <c:crosses val="autoZero"/>
        <c:auto val="1"/>
        <c:lblAlgn val="ctr"/>
        <c:lblOffset val="100"/>
        <c:noMultiLvlLbl val="0"/>
      </c:catAx>
      <c:valAx>
        <c:axId val="91715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3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Sub!PivotTable4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'Pivot Sub'!$B$6:$B$43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21">
                  <c:v>6</c:v>
                </c:pt>
                <c:pt idx="25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AA-4746-935C-50588E83D8A5}"/>
            </c:ext>
          </c:extLst>
        </c:ser>
        <c:ser>
          <c:idx val="1"/>
          <c:order val="1"/>
          <c:tx>
            <c:strRef>
              <c:f>'Pivot Sub'!$C$4:$C$5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'Pivot Sub'!$C$6:$C$43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4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47</c:v>
                </c:pt>
                <c:pt idx="23">
                  <c:v>3</c:v>
                </c:pt>
                <c:pt idx="29">
                  <c:v>38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AA-4746-935C-50588E83D8A5}"/>
            </c:ext>
          </c:extLst>
        </c:ser>
        <c:ser>
          <c:idx val="2"/>
          <c:order val="2"/>
          <c:tx>
            <c:strRef>
              <c:f>'Pivot Sub'!$D$4:$D$5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'Pivot Sub'!$D$6:$D$43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AA-4746-935C-50588E83D8A5}"/>
            </c:ext>
          </c:extLst>
        </c:ser>
        <c:ser>
          <c:idx val="3"/>
          <c:order val="3"/>
          <c:tx>
            <c:strRef>
              <c:f>'Pivot Sub'!$E$4:$E$5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'Pivot Sub'!$E$6:$E$43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45</c:v>
                </c:pt>
                <c:pt idx="17">
                  <c:v>6</c:v>
                </c:pt>
                <c:pt idx="19">
                  <c:v>18</c:v>
                </c:pt>
                <c:pt idx="21">
                  <c:v>213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AA-4746-935C-50588E83D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607248"/>
        <c:axId val="307455984"/>
      </c:barChart>
      <c:catAx>
        <c:axId val="60360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55984"/>
        <c:crosses val="autoZero"/>
        <c:auto val="1"/>
        <c:lblAlgn val="ctr"/>
        <c:lblOffset val="100"/>
        <c:noMultiLvlLbl val="0"/>
      </c:catAx>
      <c:valAx>
        <c:axId val="30745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0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571499</xdr:colOff>
      <xdr:row>8</xdr:row>
      <xdr:rowOff>42861</xdr:rowOff>
    </xdr:from>
    <xdr:to>
      <xdr:col>17</xdr:col>
      <xdr:colOff>352424</xdr:colOff>
      <xdr:row>25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224DD-420D-4606-B04B-ED8B9EB09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800100</xdr:colOff>
      <xdr:row>15</xdr:row>
      <xdr:rowOff>119061</xdr:rowOff>
    </xdr:from>
    <xdr:to>
      <xdr:col>15</xdr:col>
      <xdr:colOff>76199</xdr:colOff>
      <xdr:row>34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D79F5C-793D-4992-BC50-990827C84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419100</xdr:colOff>
      <xdr:row>20</xdr:row>
      <xdr:rowOff>42861</xdr:rowOff>
    </xdr:from>
    <xdr:to>
      <xdr:col>4</xdr:col>
      <xdr:colOff>733425</xdr:colOff>
      <xdr:row>36</xdr:row>
      <xdr:rowOff>66674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2C3A93-9BF5-4D7A-848C-F9CF8E7AA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0</xdr:rowOff>
    </xdr:from>
    <xdr:to>
      <xdr:col>20</xdr:col>
      <xdr:colOff>438149</xdr:colOff>
      <xdr:row>19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767E3-5D39-4D40-BE32-7443F630B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561973</xdr:colOff>
      <xdr:row>14</xdr:row>
      <xdr:rowOff>166687</xdr:rowOff>
    </xdr:from>
    <xdr:to>
      <xdr:col>20</xdr:col>
      <xdr:colOff>428624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C22AB-370F-488E-8DC9-36066B5F8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r Eltabakh" refreshedDate="44033.734629861108" createdVersion="6" refreshedVersion="6" minRefreshableVersion="3" recordCount="4114" xr:uid="{2044E0BC-B910-40CD-BEFC-59209C71379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GB"/>
        <s v="US"/>
        <s v="AU"/>
        <s v="IE"/>
        <s v="CA"/>
        <s v="FR"/>
        <s v="MX"/>
        <s v="IT"/>
        <s v="NZ"/>
        <s v="ES"/>
        <s v="SE"/>
        <s v="NL"/>
        <s v="NO"/>
        <s v="DK"/>
        <s v="LU"/>
        <s v="SG"/>
        <s v="DE"/>
        <s v="CH"/>
        <s v="AT"/>
        <s v="H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" numFmtId="0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ntainsBlank="1" count="42">
        <s v="spaces"/>
        <s v="play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m/>
        <s v="animation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r Eltabakh" refreshedDate="44033.750740740739" createdVersion="6" refreshedVersion="6" minRefreshableVersion="3" recordCount="4114" xr:uid="{20FCEDE7-0727-437A-9CFE-BB94BBDEC5E3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" numFmtId="0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ntainsBlank="1"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0"/>
    <s v="GBP"/>
    <n v="1407565504"/>
    <n v="1404973504"/>
    <b v="0"/>
    <n v="2"/>
    <b v="0"/>
    <s v="theater/spaces"/>
    <x v="0"/>
    <x v="0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1"/>
    <s v="USD"/>
    <n v="1444971540"/>
    <n v="1442593427"/>
    <b v="0"/>
    <n v="7"/>
    <b v="0"/>
    <s v="theater/spaces"/>
    <x v="0"/>
    <x v="0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1"/>
    <s v="USD"/>
    <n v="1474228265"/>
    <n v="1471636265"/>
    <b v="0"/>
    <n v="14"/>
    <b v="0"/>
    <s v="theater/spaces"/>
    <x v="0"/>
    <x v="0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2"/>
    <s v="AUD"/>
    <n v="1459490400"/>
    <n v="1457078868"/>
    <b v="0"/>
    <n v="0"/>
    <b v="0"/>
    <s v="theater/spaces"/>
    <x v="0"/>
    <x v="0"/>
    <n v="0"/>
    <s v="No Backers"/>
  </r>
  <r>
    <n v="3931"/>
    <s v="Still I Weep"/>
    <s v="An original stage play designed to bring to light the long-term effects on adult survivors of childhood sexual abuse. We do survive!"/>
    <n v="8000"/>
    <n v="0"/>
    <x v="0"/>
    <x v="1"/>
    <s v="USD"/>
    <n v="1441510707"/>
    <n v="1439350707"/>
    <b v="0"/>
    <n v="0"/>
    <b v="0"/>
    <s v="theater/spaces"/>
    <x v="0"/>
    <x v="0"/>
    <n v="0"/>
    <s v="No Backer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1"/>
    <s v="USD"/>
    <n v="1458097364"/>
    <n v="1455508964"/>
    <b v="0"/>
    <n v="1"/>
    <b v="0"/>
    <s v="theater/spaces"/>
    <x v="0"/>
    <x v="0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1"/>
    <s v="USD"/>
    <n v="1468716180"/>
    <n v="1466205262"/>
    <b v="0"/>
    <n v="12"/>
    <b v="0"/>
    <s v="theater/spaces"/>
    <x v="0"/>
    <x v="0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0"/>
    <x v="1"/>
    <s v="USD"/>
    <n v="1443704400"/>
    <n v="1439827639"/>
    <b v="0"/>
    <n v="12"/>
    <b v="0"/>
    <s v="theater/spaces"/>
    <x v="0"/>
    <x v="0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0"/>
    <s v="GBP"/>
    <n v="1443973546"/>
    <n v="1438789546"/>
    <b v="0"/>
    <n v="23"/>
    <b v="0"/>
    <s v="theater/spaces"/>
    <x v="0"/>
    <x v="0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0"/>
    <x v="1"/>
    <s v="USD"/>
    <n v="1480576720"/>
    <n v="1477981120"/>
    <b v="0"/>
    <n v="0"/>
    <b v="0"/>
    <s v="theater/spaces"/>
    <x v="0"/>
    <x v="0"/>
    <n v="0"/>
    <s v="No Backers"/>
  </r>
  <r>
    <n v="3937"/>
    <s v="Fever - a workshop production"/>
    <s v="Support the artists of the new play FEVER: a story of love, friendship and sonnets. Donate to help us develop this production!"/>
    <n v="2885"/>
    <n v="2485"/>
    <x v="0"/>
    <x v="1"/>
    <s v="USD"/>
    <n v="1468249760"/>
    <n v="1465830560"/>
    <b v="0"/>
    <n v="10"/>
    <b v="0"/>
    <s v="theater/spaces"/>
    <x v="0"/>
    <x v="0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1"/>
    <s v="USD"/>
    <n v="1435441454"/>
    <n v="1432763054"/>
    <b v="0"/>
    <n v="5"/>
    <b v="0"/>
    <s v="theater/spaces"/>
    <x v="0"/>
    <x v="0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0"/>
    <x v="2"/>
    <s v="AUD"/>
    <n v="1412656200"/>
    <n v="1412328979"/>
    <b v="0"/>
    <n v="1"/>
    <b v="0"/>
    <s v="theater/spaces"/>
    <x v="0"/>
    <x v="0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0"/>
    <x v="1"/>
    <s v="USD"/>
    <n v="1420199351"/>
    <n v="1416311351"/>
    <b v="0"/>
    <n v="2"/>
    <b v="0"/>
    <s v="theater/spaces"/>
    <x v="0"/>
    <x v="0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1"/>
    <s v="USD"/>
    <n v="1416877200"/>
    <n v="1414505137"/>
    <b v="0"/>
    <n v="2"/>
    <b v="0"/>
    <s v="theater/spaces"/>
    <x v="0"/>
    <x v="0"/>
    <n v="1"/>
    <n v="25"/>
  </r>
  <r>
    <n v="3942"/>
    <s v="Epic Proportions"/>
    <s v="In the 30's, two brothers, Benny and Phil, who go to the Arizona desert to be extras in a huge Biblical epic. Riotous comedy!"/>
    <n v="1200"/>
    <n v="0"/>
    <x v="0"/>
    <x v="1"/>
    <s v="USD"/>
    <n v="1434490914"/>
    <n v="1429306914"/>
    <b v="0"/>
    <n v="0"/>
    <b v="0"/>
    <s v="theater/spaces"/>
    <x v="0"/>
    <x v="0"/>
    <n v="0"/>
    <s v="No Backer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1"/>
    <s v="USD"/>
    <n v="1446483000"/>
    <n v="1443811268"/>
    <b v="0"/>
    <n v="13"/>
    <b v="0"/>
    <s v="theater/spaces"/>
    <x v="0"/>
    <x v="0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1"/>
    <s v="USD"/>
    <n v="1440690875"/>
    <n v="1438098875"/>
    <b v="0"/>
    <n v="0"/>
    <b v="0"/>
    <s v="theater/spaces"/>
    <x v="0"/>
    <x v="0"/>
    <n v="0"/>
    <s v="No Backer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1"/>
    <s v="USD"/>
    <n v="1431717268"/>
    <n v="1429125268"/>
    <b v="0"/>
    <n v="1"/>
    <b v="0"/>
    <s v="theater/spaces"/>
    <x v="0"/>
    <x v="0"/>
    <n v="0"/>
    <n v="5"/>
  </r>
  <r>
    <n v="3946"/>
    <s v="DR. Mecurio's Mythical Marvels &amp; Beastiry"/>
    <s v="Dr. Mecurio's is an original work of fantasy designed and written for the stage."/>
    <n v="6000"/>
    <n v="195"/>
    <x v="0"/>
    <x v="1"/>
    <s v="USD"/>
    <n v="1425110400"/>
    <n v="1422388822"/>
    <b v="0"/>
    <n v="5"/>
    <b v="0"/>
    <s v="theater/spaces"/>
    <x v="0"/>
    <x v="0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1"/>
    <s v="USD"/>
    <n v="1475378744"/>
    <n v="1472786744"/>
    <b v="0"/>
    <n v="2"/>
    <b v="0"/>
    <s v="theater/spaces"/>
    <x v="0"/>
    <x v="0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2"/>
    <s v="AUD"/>
    <n v="1410076123"/>
    <n v="1404892123"/>
    <b v="0"/>
    <n v="0"/>
    <b v="0"/>
    <s v="theater/spaces"/>
    <x v="0"/>
    <x v="0"/>
    <n v="0"/>
    <s v="No Backer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2"/>
    <s v="AUD"/>
    <n v="1423623221"/>
    <n v="1421031221"/>
    <b v="0"/>
    <n v="32"/>
    <b v="0"/>
    <s v="theater/spaces"/>
    <x v="0"/>
    <x v="0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1"/>
    <s v="USD"/>
    <n v="1460140500"/>
    <n v="1457628680"/>
    <b v="0"/>
    <n v="1"/>
    <b v="0"/>
    <s v="theater/spaces"/>
    <x v="0"/>
    <x v="0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3"/>
    <s v="EUR"/>
    <n v="1462301342"/>
    <n v="1457120942"/>
    <b v="0"/>
    <n v="1"/>
    <b v="0"/>
    <s v="theater/spaces"/>
    <x v="0"/>
    <x v="0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1"/>
    <s v="USD"/>
    <n v="1445885890"/>
    <n v="1440701890"/>
    <b v="0"/>
    <n v="1"/>
    <b v="0"/>
    <s v="theater/spaces"/>
    <x v="0"/>
    <x v="0"/>
    <n v="0"/>
    <n v="25"/>
  </r>
  <r>
    <n v="3953"/>
    <s v="A Time Pirate's Love"/>
    <s v="Actors and actresses are needed to help me create a stage play. A stage play needs to be adapted from the book I wrote."/>
    <n v="17600"/>
    <n v="0"/>
    <x v="0"/>
    <x v="1"/>
    <s v="USD"/>
    <n v="1469834940"/>
    <n v="1467162586"/>
    <b v="0"/>
    <n v="0"/>
    <b v="0"/>
    <s v="theater/spaces"/>
    <x v="0"/>
    <x v="0"/>
    <n v="0"/>
    <s v="No Backers"/>
  </r>
  <r>
    <n v="3954"/>
    <s v="City of Joy"/>
    <s v="Despite hunger and conditions of a Calcutta slum, the people there know that life is precious. They have named it â€˜City of Joy.â€™"/>
    <n v="25000"/>
    <n v="0"/>
    <x v="0"/>
    <x v="4"/>
    <s v="CAD"/>
    <n v="1405352264"/>
    <n v="1400168264"/>
    <b v="0"/>
    <n v="0"/>
    <b v="0"/>
    <s v="theater/spaces"/>
    <x v="0"/>
    <x v="0"/>
    <n v="0"/>
    <s v="No Backer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1"/>
    <s v="USD"/>
    <n v="1448745741"/>
    <n v="1446150141"/>
    <b v="0"/>
    <n v="8"/>
    <b v="0"/>
    <s v="theater/spaces"/>
    <x v="0"/>
    <x v="0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0"/>
    <x v="1"/>
    <s v="USD"/>
    <n v="1461543600"/>
    <n v="1459203727"/>
    <b v="0"/>
    <n v="0"/>
    <b v="0"/>
    <s v="theater/spaces"/>
    <x v="0"/>
    <x v="0"/>
    <n v="0"/>
    <s v="No Backers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1"/>
    <s v="USD"/>
    <n v="1468020354"/>
    <n v="1464045954"/>
    <b v="0"/>
    <n v="1"/>
    <b v="0"/>
    <s v="theater/spaces"/>
    <x v="0"/>
    <x v="0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1"/>
    <s v="USD"/>
    <n v="1406988000"/>
    <n v="1403822912"/>
    <b v="0"/>
    <n v="16"/>
    <b v="0"/>
    <s v="theater/spaces"/>
    <x v="0"/>
    <x v="0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1"/>
    <s v="USD"/>
    <n v="1411930556"/>
    <n v="1409338556"/>
    <b v="0"/>
    <n v="12"/>
    <b v="0"/>
    <s v="theater/spaces"/>
    <x v="0"/>
    <x v="0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1"/>
    <s v="USD"/>
    <n v="1451852256"/>
    <n v="1449260256"/>
    <b v="0"/>
    <n v="4"/>
    <b v="0"/>
    <s v="theater/spaces"/>
    <x v="0"/>
    <x v="0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0"/>
    <x v="0"/>
    <s v="GBP"/>
    <n v="1399584210"/>
    <n v="1397683410"/>
    <b v="0"/>
    <n v="2"/>
    <b v="0"/>
    <s v="theater/spaces"/>
    <x v="0"/>
    <x v="0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0"/>
    <s v="GBP"/>
    <n v="1448722494"/>
    <n v="1446562494"/>
    <b v="0"/>
    <n v="3"/>
    <b v="0"/>
    <s v="theater/spaces"/>
    <x v="0"/>
    <x v="0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4"/>
    <s v="CAD"/>
    <n v="1447821717"/>
    <n v="1445226117"/>
    <b v="0"/>
    <n v="0"/>
    <b v="0"/>
    <s v="theater/spaces"/>
    <x v="0"/>
    <x v="0"/>
    <n v="0"/>
    <s v="No Backers"/>
  </r>
  <r>
    <n v="3964"/>
    <s v="MAMA'Z BA-B: The StagePlay"/>
    <s v="&quot;MAMA'Z BA-B&quot; is the story of Marcus Williams who struggles to find a place for himself as a young black male."/>
    <n v="2000"/>
    <n v="126"/>
    <x v="0"/>
    <x v="1"/>
    <s v="USD"/>
    <n v="1429460386"/>
    <n v="1424279986"/>
    <b v="0"/>
    <n v="3"/>
    <b v="0"/>
    <s v="theater/spaces"/>
    <x v="0"/>
    <x v="0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1"/>
    <s v="USD"/>
    <n v="1460608780"/>
    <n v="1455428380"/>
    <b v="0"/>
    <n v="4"/>
    <b v="0"/>
    <s v="theater/spaces"/>
    <x v="0"/>
    <x v="0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1"/>
    <s v="USD"/>
    <n v="1406170740"/>
    <n v="1402506278"/>
    <b v="0"/>
    <n v="2"/>
    <b v="0"/>
    <s v="theater/spaces"/>
    <x v="0"/>
    <x v="0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1"/>
    <s v="USD"/>
    <n v="1488783507"/>
    <n v="1486191507"/>
    <b v="0"/>
    <n v="10"/>
    <b v="0"/>
    <s v="theater/spaces"/>
    <x v="0"/>
    <x v="0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0"/>
    <x v="1"/>
    <s v="USD"/>
    <n v="1463945673"/>
    <n v="1458761673"/>
    <b v="0"/>
    <n v="11"/>
    <b v="0"/>
    <s v="theater/spaces"/>
    <x v="0"/>
    <x v="0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1"/>
    <s v="USD"/>
    <n v="1472442900"/>
    <n v="1471638646"/>
    <b v="0"/>
    <n v="6"/>
    <b v="0"/>
    <s v="theater/spaces"/>
    <x v="0"/>
    <x v="0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1"/>
    <s v="USD"/>
    <n v="1460925811"/>
    <n v="1458333811"/>
    <b v="0"/>
    <n v="2"/>
    <b v="0"/>
    <s v="theater/spaces"/>
    <x v="0"/>
    <x v="0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1"/>
    <s v="USD"/>
    <n v="1405947126"/>
    <n v="1403355126"/>
    <b v="0"/>
    <n v="6"/>
    <b v="0"/>
    <s v="theater/spaces"/>
    <x v="0"/>
    <x v="0"/>
    <n v="1"/>
    <n v="22.67"/>
  </r>
  <r>
    <n v="3972"/>
    <s v="Valkyrie Theatre Company"/>
    <s v="We're a horror based theatre company in Oklahoma City beginning our first season of shows."/>
    <n v="1000"/>
    <n v="211"/>
    <x v="0"/>
    <x v="1"/>
    <s v="USD"/>
    <n v="1423186634"/>
    <n v="1418002634"/>
    <b v="0"/>
    <n v="8"/>
    <b v="0"/>
    <s v="theater/spaces"/>
    <x v="0"/>
    <x v="0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1"/>
    <s v="USD"/>
    <n v="1462766400"/>
    <n v="1460219110"/>
    <b v="0"/>
    <n v="37"/>
    <b v="0"/>
    <s v="theater/spaces"/>
    <x v="0"/>
    <x v="0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0"/>
    <s v="GBP"/>
    <n v="1464872848"/>
    <n v="1462280848"/>
    <b v="0"/>
    <n v="11"/>
    <b v="0"/>
    <s v="theater/spaces"/>
    <x v="0"/>
    <x v="0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0"/>
    <x v="1"/>
    <s v="USD"/>
    <n v="1468442898"/>
    <n v="1465850898"/>
    <b v="0"/>
    <n v="0"/>
    <b v="0"/>
    <s v="theater/spaces"/>
    <x v="0"/>
    <x v="0"/>
    <n v="0"/>
    <s v="No Backer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1"/>
    <s v="USD"/>
    <n v="1406876400"/>
    <n v="1405024561"/>
    <b v="0"/>
    <n v="10"/>
    <b v="0"/>
    <s v="theater/spaces"/>
    <x v="0"/>
    <x v="0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1"/>
    <s v="USD"/>
    <n v="1469213732"/>
    <n v="1466621732"/>
    <b v="0"/>
    <n v="6"/>
    <b v="0"/>
    <s v="theater/spaces"/>
    <x v="0"/>
    <x v="0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1"/>
    <s v="USD"/>
    <n v="1422717953"/>
    <n v="1417533953"/>
    <b v="0"/>
    <n v="8"/>
    <b v="0"/>
    <s v="theater/spaces"/>
    <x v="0"/>
    <x v="0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0"/>
    <s v="GBP"/>
    <n v="1427659200"/>
    <n v="1425678057"/>
    <b v="0"/>
    <n v="6"/>
    <b v="0"/>
    <s v="theater/spaces"/>
    <x v="0"/>
    <x v="0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1"/>
    <s v="USD"/>
    <n v="1404570147"/>
    <n v="1401978147"/>
    <b v="0"/>
    <n v="7"/>
    <b v="0"/>
    <s v="theater/spaces"/>
    <x v="0"/>
    <x v="0"/>
    <n v="18"/>
    <n v="64.290000000000006"/>
  </r>
  <r>
    <n v="3981"/>
    <s v="BEIRUT, LADY OF LEBANON"/>
    <s v="A Theatrical Production Celebrating the Lebanese Culture and the Human Spirit in Time of War."/>
    <n v="30000"/>
    <n v="1225"/>
    <x v="0"/>
    <x v="1"/>
    <s v="USD"/>
    <n v="1468729149"/>
    <n v="1463545149"/>
    <b v="0"/>
    <n v="7"/>
    <b v="0"/>
    <s v="theater/spaces"/>
    <x v="0"/>
    <x v="0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0"/>
    <s v="GBP"/>
    <n v="1436297180"/>
    <n v="1431113180"/>
    <b v="0"/>
    <n v="5"/>
    <b v="0"/>
    <s v="theater/spaces"/>
    <x v="0"/>
    <x v="0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1"/>
    <s v="USD"/>
    <n v="1400569140"/>
    <n v="1397854356"/>
    <b v="0"/>
    <n v="46"/>
    <b v="0"/>
    <s v="theater/spaces"/>
    <x v="0"/>
    <x v="0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0"/>
    <s v="GBP"/>
    <n v="1415404800"/>
    <n v="1412809644"/>
    <b v="0"/>
    <n v="10"/>
    <b v="0"/>
    <s v="theater/spaces"/>
    <x v="0"/>
    <x v="0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1"/>
    <s v="USD"/>
    <n v="1456002300"/>
    <n v="1454173120"/>
    <b v="0"/>
    <n v="19"/>
    <b v="0"/>
    <s v="theater/spaces"/>
    <x v="0"/>
    <x v="0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0"/>
    <s v="GBP"/>
    <n v="1462539840"/>
    <n v="1460034594"/>
    <b v="0"/>
    <n v="13"/>
    <b v="0"/>
    <s v="theater/spaces"/>
    <x v="0"/>
    <x v="0"/>
    <n v="10"/>
    <n v="37.54"/>
  </r>
  <r>
    <n v="3987"/>
    <s v="Write Now 5"/>
    <s v="Write Now 5 is a new writing festival in south east London promoting new work from emerging playwrights."/>
    <n v="400"/>
    <n v="151"/>
    <x v="0"/>
    <x v="0"/>
    <s v="GBP"/>
    <n v="1400278290"/>
    <n v="1399414290"/>
    <b v="0"/>
    <n v="13"/>
    <b v="0"/>
    <s v="theater/spaces"/>
    <x v="0"/>
    <x v="0"/>
    <n v="38"/>
    <n v="11.62"/>
  </r>
  <r>
    <n v="3988"/>
    <s v="Folk-Tales: What Stories Do Your Folks Tell?"/>
    <s v="An evening of of stories based both in myth and truth."/>
    <n v="1500"/>
    <n v="32"/>
    <x v="0"/>
    <x v="1"/>
    <s v="USD"/>
    <n v="1440813413"/>
    <n v="1439517413"/>
    <b v="0"/>
    <n v="4"/>
    <b v="0"/>
    <s v="theater/spaces"/>
    <x v="0"/>
    <x v="0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1"/>
    <s v="USD"/>
    <n v="1447009181"/>
    <n v="1444413581"/>
    <b v="0"/>
    <n v="0"/>
    <b v="0"/>
    <s v="theater/spaces"/>
    <x v="0"/>
    <x v="0"/>
    <n v="0"/>
    <s v="No Backer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0"/>
    <s v="GBP"/>
    <n v="1456934893"/>
    <n v="1454342893"/>
    <b v="0"/>
    <n v="3"/>
    <b v="0"/>
    <s v="theater/spaces"/>
    <x v="0"/>
    <x v="0"/>
    <n v="4"/>
    <n v="23"/>
  </r>
  <r>
    <n v="3991"/>
    <s v="NTACTheatre - North Texas Actor's Collaborative Theatre"/>
    <s v="North Texas first actor-driven theatre company needs your help"/>
    <n v="500"/>
    <n v="100"/>
    <x v="0"/>
    <x v="1"/>
    <s v="USD"/>
    <n v="1433086082"/>
    <n v="1430494082"/>
    <b v="0"/>
    <n v="1"/>
    <b v="0"/>
    <s v="theater/spaces"/>
    <x v="0"/>
    <x v="0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1"/>
    <s v="USD"/>
    <n v="1449876859"/>
    <n v="1444689259"/>
    <b v="0"/>
    <n v="9"/>
    <b v="0"/>
    <s v="theater/spaces"/>
    <x v="0"/>
    <x v="0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0"/>
    <x v="1"/>
    <s v="USD"/>
    <n v="1431549912"/>
    <n v="1428957912"/>
    <b v="0"/>
    <n v="1"/>
    <b v="0"/>
    <s v="theater/spaces"/>
    <x v="0"/>
    <x v="0"/>
    <n v="0"/>
    <n v="3"/>
  </r>
  <r>
    <n v="3994"/>
    <s v="Poles Apart - A Play in 2 Acts"/>
    <s v="Is Henson willing to dare risk a theatrical speaking tour of his North Pole adventures...and more?"/>
    <n v="2000"/>
    <n v="5"/>
    <x v="0"/>
    <x v="1"/>
    <s v="USD"/>
    <n v="1405761690"/>
    <n v="1403169690"/>
    <b v="0"/>
    <n v="1"/>
    <b v="0"/>
    <s v="theater/spaces"/>
    <x v="0"/>
    <x v="0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0"/>
    <s v="GBP"/>
    <n v="1423913220"/>
    <n v="1421339077"/>
    <b v="0"/>
    <n v="4"/>
    <b v="0"/>
    <s v="theater/spaces"/>
    <x v="0"/>
    <x v="0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1"/>
    <s v="USD"/>
    <n v="1416499440"/>
    <n v="1415341464"/>
    <b v="0"/>
    <n v="17"/>
    <b v="0"/>
    <s v="theater/spaces"/>
    <x v="0"/>
    <x v="0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0"/>
    <x v="0"/>
    <s v="GBP"/>
    <n v="1428222221"/>
    <n v="1425633821"/>
    <b v="0"/>
    <n v="0"/>
    <b v="0"/>
    <s v="theater/spaces"/>
    <x v="0"/>
    <x v="0"/>
    <n v="0"/>
    <s v="No Backers"/>
  </r>
  <r>
    <n v="3998"/>
    <s v="Forsaken Angels-A New Play"/>
    <s v="Forsaken Angels, a powerful new play by William Leary, author of DCMTA's Best Of 2014 Play Masquerade."/>
    <n v="1250"/>
    <n v="715"/>
    <x v="0"/>
    <x v="1"/>
    <s v="USD"/>
    <n v="1427580426"/>
    <n v="1424992026"/>
    <b v="0"/>
    <n v="12"/>
    <b v="0"/>
    <s v="theater/spaces"/>
    <x v="0"/>
    <x v="0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1"/>
    <s v="USD"/>
    <n v="1409514709"/>
    <n v="1406058798"/>
    <b v="0"/>
    <n v="14"/>
    <b v="0"/>
    <s v="theater/spaces"/>
    <x v="0"/>
    <x v="0"/>
    <n v="17"/>
    <n v="82.57"/>
  </r>
  <r>
    <n v="4000"/>
    <s v="The Escorts"/>
    <s v="An Enticing Trip into the World of Assisted Dying"/>
    <n v="8000"/>
    <n v="10"/>
    <x v="0"/>
    <x v="1"/>
    <s v="USD"/>
    <n v="1462631358"/>
    <n v="1457450958"/>
    <b v="0"/>
    <n v="1"/>
    <b v="0"/>
    <s v="theater/spaces"/>
    <x v="0"/>
    <x v="0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0"/>
    <s v="GBP"/>
    <n v="1488394800"/>
    <n v="1486681708"/>
    <b v="0"/>
    <n v="14"/>
    <b v="0"/>
    <s v="theater/spaces"/>
    <x v="0"/>
    <x v="0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1"/>
    <s v="USD"/>
    <n v="1411779761"/>
    <n v="1409187761"/>
    <b v="0"/>
    <n v="4"/>
    <b v="0"/>
    <s v="theater/spaces"/>
    <x v="0"/>
    <x v="0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0"/>
    <x v="1"/>
    <s v="USD"/>
    <n v="1424009147"/>
    <n v="1421417147"/>
    <b v="0"/>
    <n v="2"/>
    <b v="0"/>
    <s v="theater/spaces"/>
    <x v="0"/>
    <x v="0"/>
    <n v="10"/>
    <n v="100.5"/>
  </r>
  <r>
    <n v="4004"/>
    <s v="South Florida Tours"/>
    <s v="Help Launch The Queen Into South Florida!"/>
    <n v="500"/>
    <n v="1"/>
    <x v="0"/>
    <x v="1"/>
    <s v="USD"/>
    <n v="1412740457"/>
    <n v="1410148457"/>
    <b v="0"/>
    <n v="1"/>
    <b v="0"/>
    <s v="theater/spaces"/>
    <x v="0"/>
    <x v="0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0"/>
    <x v="1"/>
    <s v="USD"/>
    <n v="1413832985"/>
    <n v="1408648985"/>
    <b v="0"/>
    <n v="2"/>
    <b v="0"/>
    <s v="theater/spaces"/>
    <x v="0"/>
    <x v="0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1"/>
    <s v="USD"/>
    <n v="1455647587"/>
    <n v="1453487587"/>
    <b v="0"/>
    <n v="1"/>
    <b v="0"/>
    <s v="theater/spaces"/>
    <x v="0"/>
    <x v="0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0"/>
    <x v="1"/>
    <s v="USD"/>
    <n v="1409070480"/>
    <n v="1406572381"/>
    <b v="0"/>
    <n v="1"/>
    <b v="0"/>
    <s v="theater/spaces"/>
    <x v="0"/>
    <x v="0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0"/>
    <s v="GBP"/>
    <n v="1437606507"/>
    <n v="1435014507"/>
    <b v="0"/>
    <n v="4"/>
    <b v="0"/>
    <s v="theater/spaces"/>
    <x v="0"/>
    <x v="0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0"/>
    <s v="GBP"/>
    <n v="1410281360"/>
    <n v="1406825360"/>
    <b v="0"/>
    <n v="3"/>
    <b v="0"/>
    <s v="theater/spaces"/>
    <x v="0"/>
    <x v="0"/>
    <n v="4"/>
    <n v="25"/>
  </r>
  <r>
    <n v="4010"/>
    <s v="The Connection Play 2014"/>
    <s v="JUNTO Productions is proud to present our first production, the premiere of The Connection, a play by Jeffrey Paul."/>
    <n v="7200"/>
    <n v="1742"/>
    <x v="0"/>
    <x v="1"/>
    <s v="USD"/>
    <n v="1414348166"/>
    <n v="1412879366"/>
    <b v="0"/>
    <n v="38"/>
    <b v="0"/>
    <s v="theater/spaces"/>
    <x v="0"/>
    <x v="0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0"/>
    <s v="GBP"/>
    <n v="1422450278"/>
    <n v="1419858278"/>
    <b v="0"/>
    <n v="4"/>
    <b v="0"/>
    <s v="theater/spaces"/>
    <x v="0"/>
    <x v="0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0"/>
    <x v="0"/>
    <s v="GBP"/>
    <n v="1430571849"/>
    <n v="1427979849"/>
    <b v="0"/>
    <n v="0"/>
    <b v="0"/>
    <s v="theater/spaces"/>
    <x v="0"/>
    <x v="0"/>
    <n v="0"/>
    <s v="No Backers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1"/>
    <s v="USD"/>
    <n v="1424070823"/>
    <n v="1421478823"/>
    <b v="0"/>
    <n v="2"/>
    <b v="0"/>
    <s v="theater/spaces"/>
    <x v="0"/>
    <x v="0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0"/>
    <x v="1"/>
    <s v="USD"/>
    <n v="1457157269"/>
    <n v="1455861269"/>
    <b v="0"/>
    <n v="0"/>
    <b v="0"/>
    <s v="theater/spaces"/>
    <x v="0"/>
    <x v="0"/>
    <n v="0"/>
    <s v="No Backers"/>
  </r>
  <r>
    <n v="4015"/>
    <s v="Shakespeare In The Park"/>
    <s v="FREE Shakespeare In the Park in Bergen County, NJ on July 24, 25, 31, and August 1. We need your support to help keep our show FREE"/>
    <n v="7000"/>
    <n v="1"/>
    <x v="0"/>
    <x v="1"/>
    <s v="USD"/>
    <n v="1437331463"/>
    <n v="1434739463"/>
    <b v="0"/>
    <n v="1"/>
    <b v="0"/>
    <s v="theater/spaces"/>
    <x v="0"/>
    <x v="0"/>
    <n v="0"/>
    <n v="1"/>
  </r>
  <r>
    <n v="4016"/>
    <s v="MENTAL Play"/>
    <s v="A new play and project exploring challenges faced by young adults struggling with mental health issues in contemporary Britain."/>
    <n v="500"/>
    <n v="70"/>
    <x v="0"/>
    <x v="0"/>
    <s v="GBP"/>
    <n v="1410987400"/>
    <n v="1408395400"/>
    <b v="0"/>
    <n v="7"/>
    <b v="0"/>
    <s v="theater/spaces"/>
    <x v="0"/>
    <x v="0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1"/>
    <s v="USD"/>
    <n v="1409846874"/>
    <n v="1407254874"/>
    <b v="0"/>
    <n v="2"/>
    <b v="0"/>
    <s v="theater/spaces"/>
    <x v="0"/>
    <x v="0"/>
    <n v="1"/>
    <n v="52.5"/>
  </r>
  <r>
    <n v="4018"/>
    <s v="Time Please Fringe"/>
    <s v="Funding for a production of Time Please at the Brighton Fringe 2017... and beyond."/>
    <n v="1500"/>
    <n v="130"/>
    <x v="0"/>
    <x v="0"/>
    <s v="GBP"/>
    <n v="1475877108"/>
    <n v="1473285108"/>
    <b v="0"/>
    <n v="4"/>
    <b v="0"/>
    <s v="theater/spaces"/>
    <x v="0"/>
    <x v="0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0"/>
    <x v="1"/>
    <s v="USD"/>
    <n v="1460737680"/>
    <n v="1455725596"/>
    <b v="0"/>
    <n v="4"/>
    <b v="0"/>
    <s v="theater/spaces"/>
    <x v="0"/>
    <x v="0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0"/>
    <x v="1"/>
    <s v="USD"/>
    <n v="1427168099"/>
    <n v="1424579699"/>
    <b v="0"/>
    <n v="3"/>
    <b v="0"/>
    <s v="theater/spaces"/>
    <x v="0"/>
    <x v="0"/>
    <n v="17"/>
    <n v="33.33"/>
  </r>
  <r>
    <n v="4021"/>
    <s v="Angels in Houston"/>
    <s v="Help a group of actors end bigotry in Houston, TX by supporting a  full production of Angels in America."/>
    <n v="15000"/>
    <n v="125"/>
    <x v="0"/>
    <x v="1"/>
    <s v="USD"/>
    <n v="1414360358"/>
    <n v="1409176358"/>
    <b v="0"/>
    <n v="2"/>
    <b v="0"/>
    <s v="theater/spaces"/>
    <x v="0"/>
    <x v="0"/>
    <n v="1"/>
    <n v="62.5"/>
  </r>
  <r>
    <n v="4022"/>
    <s v="The Merchant of Venice as Shakespeare Heard It"/>
    <s v="Help us produce a video of the first Original Pronunciation Merchant of Venice."/>
    <n v="18000"/>
    <n v="12521"/>
    <x v="0"/>
    <x v="1"/>
    <s v="USD"/>
    <n v="1422759240"/>
    <n v="1418824867"/>
    <b v="0"/>
    <n v="197"/>
    <b v="0"/>
    <s v="theater/spaces"/>
    <x v="0"/>
    <x v="0"/>
    <n v="70"/>
    <n v="63.56"/>
  </r>
  <r>
    <n v="4023"/>
    <s v="Forgive &amp; Forget"/>
    <s v="An original gospel stage play that explores the pain and hurt caused by those who struggle to forgive others!"/>
    <n v="7000"/>
    <n v="0"/>
    <x v="0"/>
    <x v="1"/>
    <s v="USD"/>
    <n v="1458860363"/>
    <n v="1454975963"/>
    <b v="0"/>
    <n v="0"/>
    <b v="0"/>
    <s v="theater/spaces"/>
    <x v="0"/>
    <x v="0"/>
    <n v="0"/>
    <s v="No Backer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1"/>
    <s v="USD"/>
    <n v="1441037097"/>
    <n v="1438445097"/>
    <b v="0"/>
    <n v="1"/>
    <b v="0"/>
    <s v="theater/spaces"/>
    <x v="0"/>
    <x v="0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5"/>
    <s v="EUR"/>
    <n v="1437889336"/>
    <n v="1432705336"/>
    <b v="0"/>
    <n v="4"/>
    <b v="0"/>
    <s v="theater/spaces"/>
    <x v="0"/>
    <x v="0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0"/>
    <x v="1"/>
    <s v="USD"/>
    <n v="1449247439"/>
    <n v="1444059839"/>
    <b v="0"/>
    <n v="0"/>
    <b v="0"/>
    <s v="theater/spaces"/>
    <x v="0"/>
    <x v="0"/>
    <n v="0"/>
    <s v="No Backer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1"/>
    <s v="USD"/>
    <n v="1487811600"/>
    <n v="1486077481"/>
    <b v="0"/>
    <n v="7"/>
    <b v="0"/>
    <s v="theater/spaces"/>
    <x v="0"/>
    <x v="0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1"/>
    <s v="USD"/>
    <n v="1402007500"/>
    <n v="1399415500"/>
    <b v="0"/>
    <n v="11"/>
    <b v="0"/>
    <s v="theater/spaces"/>
    <x v="0"/>
    <x v="0"/>
    <n v="28"/>
    <n v="51"/>
  </r>
  <r>
    <n v="4029"/>
    <s v="Next 2 the Stage"/>
    <s v="A theater complex that educates as we entertain.  We will provide shows that inspire and theater classes that motivate."/>
    <n v="20000"/>
    <n v="0"/>
    <x v="0"/>
    <x v="1"/>
    <s v="USD"/>
    <n v="1450053370"/>
    <n v="1447461370"/>
    <b v="0"/>
    <n v="0"/>
    <b v="0"/>
    <s v="theater/spaces"/>
    <x v="0"/>
    <x v="0"/>
    <n v="0"/>
    <s v="No Backers"/>
  </r>
  <r>
    <n v="4030"/>
    <s v="The Martin and Lewis Tribute Show"/>
    <s v="The world's best and only tribute to Dean Martin and Jerry Lewis_x000a_ bringing back the Music, Laughter and the Love."/>
    <n v="2500"/>
    <n v="400"/>
    <x v="0"/>
    <x v="1"/>
    <s v="USD"/>
    <n v="1454525340"/>
    <n v="1452008599"/>
    <b v="0"/>
    <n v="6"/>
    <b v="0"/>
    <s v="theater/spaces"/>
    <x v="0"/>
    <x v="0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1"/>
    <s v="USD"/>
    <n v="1418914964"/>
    <n v="1414591364"/>
    <b v="0"/>
    <n v="0"/>
    <b v="0"/>
    <s v="theater/spaces"/>
    <x v="0"/>
    <x v="0"/>
    <n v="0"/>
    <s v="No Backer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1"/>
    <s v="USD"/>
    <n v="1450211116"/>
    <n v="1445023516"/>
    <b v="0"/>
    <n v="7"/>
    <b v="0"/>
    <s v="theater/spaces"/>
    <x v="0"/>
    <x v="0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0"/>
    <s v="GBP"/>
    <n v="1475398800"/>
    <n v="1472711224"/>
    <b v="0"/>
    <n v="94"/>
    <b v="0"/>
    <s v="theater/spaces"/>
    <x v="0"/>
    <x v="0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1"/>
    <s v="USD"/>
    <n v="1428097450"/>
    <n v="1425509050"/>
    <b v="0"/>
    <n v="2"/>
    <b v="0"/>
    <s v="theater/spaces"/>
    <x v="0"/>
    <x v="0"/>
    <n v="1"/>
    <n v="100"/>
  </r>
  <r>
    <n v="4035"/>
    <s v="The Lost Boy"/>
    <s v="&quot;Stories are where you go to look for the truth of your own life.&quot; (Frank Delaney)"/>
    <n v="10000"/>
    <n v="3685"/>
    <x v="0"/>
    <x v="1"/>
    <s v="USD"/>
    <n v="1413925887"/>
    <n v="1411333887"/>
    <b v="0"/>
    <n v="25"/>
    <b v="0"/>
    <s v="theater/spaces"/>
    <x v="0"/>
    <x v="0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1"/>
    <s v="USD"/>
    <n v="1404253800"/>
    <n v="1402784964"/>
    <b v="0"/>
    <n v="17"/>
    <b v="0"/>
    <s v="theater/spaces"/>
    <x v="0"/>
    <x v="0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1"/>
    <s v="USD"/>
    <n v="1464099900"/>
    <n v="1462585315"/>
    <b v="0"/>
    <n v="2"/>
    <b v="0"/>
    <s v="theater/spaces"/>
    <x v="0"/>
    <x v="0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1"/>
    <s v="USD"/>
    <n v="1413573010"/>
    <n v="1408389010"/>
    <b v="0"/>
    <n v="4"/>
    <b v="0"/>
    <s v="theater/spaces"/>
    <x v="0"/>
    <x v="0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0"/>
    <x v="1"/>
    <s v="USD"/>
    <n v="1448949540"/>
    <n v="1446048367"/>
    <b v="0"/>
    <n v="5"/>
    <b v="0"/>
    <s v="theater/spaces"/>
    <x v="0"/>
    <x v="0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0"/>
    <x v="1"/>
    <s v="USD"/>
    <n v="1437188400"/>
    <n v="1432100004"/>
    <b v="0"/>
    <n v="2"/>
    <b v="0"/>
    <s v="theater/spaces"/>
    <x v="0"/>
    <x v="0"/>
    <n v="31"/>
    <n v="1250"/>
  </r>
  <r>
    <n v="4041"/>
    <s v="In the Land of Gold"/>
    <s v="A bold, colouful, vibrant play centred around the last remaining monarchy of Africa."/>
    <n v="5000"/>
    <n v="21"/>
    <x v="0"/>
    <x v="0"/>
    <s v="GBP"/>
    <n v="1473160954"/>
    <n v="1467976954"/>
    <b v="0"/>
    <n v="2"/>
    <b v="0"/>
    <s v="theater/spaces"/>
    <x v="0"/>
    <x v="0"/>
    <n v="0"/>
    <n v="10.5"/>
  </r>
  <r>
    <n v="4042"/>
    <s v="Messages"/>
    <s v="Acting group and production for inner city youth, about inner city youth. The problems and stuation that they see everyday."/>
    <n v="10000"/>
    <n v="21"/>
    <x v="0"/>
    <x v="1"/>
    <s v="USD"/>
    <n v="1421781360"/>
    <n v="1419213664"/>
    <b v="0"/>
    <n v="3"/>
    <b v="0"/>
    <s v="theater/spaces"/>
    <x v="0"/>
    <x v="0"/>
    <n v="0"/>
    <n v="7"/>
  </r>
  <r>
    <n v="4043"/>
    <s v="Not making potato salad here!"/>
    <s v="This could be my last play, need to bring my son out to see it before it's over.  Need to fly him here from BC"/>
    <n v="300"/>
    <n v="0"/>
    <x v="0"/>
    <x v="4"/>
    <s v="CAD"/>
    <n v="1416524325"/>
    <n v="1415228325"/>
    <b v="0"/>
    <n v="0"/>
    <b v="0"/>
    <s v="theater/spaces"/>
    <x v="0"/>
    <x v="0"/>
    <n v="0"/>
    <s v="No Backers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1"/>
    <s v="USD"/>
    <n v="1428642000"/>
    <n v="1426050982"/>
    <b v="0"/>
    <n v="4"/>
    <b v="0"/>
    <s v="theater/spaces"/>
    <x v="0"/>
    <x v="0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0"/>
    <x v="2"/>
    <s v="AUD"/>
    <n v="1408596589"/>
    <n v="1406004589"/>
    <b v="0"/>
    <n v="1"/>
    <b v="0"/>
    <s v="theater/spaces"/>
    <x v="0"/>
    <x v="0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1"/>
    <s v="USD"/>
    <n v="1413992210"/>
    <n v="1411400210"/>
    <b v="0"/>
    <n v="12"/>
    <b v="0"/>
    <s v="theater/spaces"/>
    <x v="0"/>
    <x v="0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1"/>
    <s v="USD"/>
    <n v="1420938000"/>
    <n v="1418862743"/>
    <b v="0"/>
    <n v="4"/>
    <b v="0"/>
    <s v="theater/spaces"/>
    <x v="0"/>
    <x v="0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0"/>
    <x v="0"/>
    <s v="GBP"/>
    <n v="1460373187"/>
    <n v="1457352787"/>
    <b v="0"/>
    <n v="91"/>
    <b v="0"/>
    <s v="theater/spaces"/>
    <x v="0"/>
    <x v="0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1"/>
    <s v="USD"/>
    <n v="1436914815"/>
    <n v="1434322815"/>
    <b v="0"/>
    <n v="1"/>
    <b v="0"/>
    <s v="theater/spaces"/>
    <x v="0"/>
    <x v="0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1"/>
    <s v="USD"/>
    <n v="1414077391"/>
    <n v="1411485391"/>
    <b v="0"/>
    <n v="1"/>
    <b v="0"/>
    <s v="theater/spaces"/>
    <x v="0"/>
    <x v="0"/>
    <n v="0"/>
    <n v="1"/>
  </r>
  <r>
    <n v="4051"/>
    <s v="Phantom of the Kun Opera"/>
    <s v="It is a heart-breaking life story of Wu family who tries to preserve the gem of Chinese Kun Opera through generations."/>
    <n v="500"/>
    <n v="0"/>
    <x v="0"/>
    <x v="1"/>
    <s v="USD"/>
    <n v="1399618380"/>
    <n v="1399058797"/>
    <b v="0"/>
    <n v="0"/>
    <b v="0"/>
    <s v="theater/spaces"/>
    <x v="0"/>
    <x v="0"/>
    <n v="0"/>
    <s v="No Backers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1"/>
    <s v="USD"/>
    <n v="1413234316"/>
    <n v="1408050316"/>
    <b v="0"/>
    <n v="13"/>
    <b v="0"/>
    <s v="theater/spaces"/>
    <x v="0"/>
    <x v="0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0"/>
    <s v="GBP"/>
    <n v="1416081600"/>
    <n v="1413477228"/>
    <b v="0"/>
    <n v="2"/>
    <b v="0"/>
    <s v="theater/spaces"/>
    <x v="0"/>
    <x v="0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1"/>
    <s v="USD"/>
    <n v="1475294400"/>
    <n v="1472674285"/>
    <b v="0"/>
    <n v="0"/>
    <b v="0"/>
    <s v="theater/spaces"/>
    <x v="0"/>
    <x v="0"/>
    <n v="0"/>
    <s v="No Backer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0"/>
    <s v="GBP"/>
    <n v="1403192031"/>
    <n v="1400600031"/>
    <b v="0"/>
    <n v="21"/>
    <b v="0"/>
    <s v="theater/spaces"/>
    <x v="0"/>
    <x v="0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0"/>
    <x v="1"/>
    <s v="USD"/>
    <n v="1467575940"/>
    <n v="1465856639"/>
    <b v="0"/>
    <n v="9"/>
    <b v="0"/>
    <s v="theater/spaces"/>
    <x v="0"/>
    <x v="0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0"/>
    <s v="GBP"/>
    <n v="1448492400"/>
    <n v="1446506080"/>
    <b v="0"/>
    <n v="6"/>
    <b v="0"/>
    <s v="theater/spaces"/>
    <x v="0"/>
    <x v="0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1"/>
    <s v="USD"/>
    <n v="1459483140"/>
    <n v="1458178044"/>
    <b v="0"/>
    <n v="4"/>
    <b v="0"/>
    <s v="theater/spaces"/>
    <x v="0"/>
    <x v="0"/>
    <n v="3"/>
    <n v="23.75"/>
  </r>
  <r>
    <n v="4059"/>
    <s v="The Million Dollar Shot"/>
    <s v="A very Canadian children's play inspired by the tradition of British pantomimes like Aladdin, and the Nutcracker."/>
    <n v="10000"/>
    <n v="250"/>
    <x v="0"/>
    <x v="4"/>
    <s v="CAD"/>
    <n v="1410836400"/>
    <n v="1408116152"/>
    <b v="0"/>
    <n v="7"/>
    <b v="0"/>
    <s v="theater/spaces"/>
    <x v="0"/>
    <x v="0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4"/>
    <s v="CAD"/>
    <n v="1403539200"/>
    <n v="1400604056"/>
    <b v="0"/>
    <n v="5"/>
    <b v="0"/>
    <s v="theater/spaces"/>
    <x v="0"/>
    <x v="0"/>
    <n v="3"/>
    <n v="57"/>
  </r>
  <r>
    <n v="4061"/>
    <s v="PRODUCE the Stage Play SKYLAR'S SYNDROME by Gavin Kayner"/>
    <s v="SKYLAR'S SYNDROME is a tremendous psychodrama by master playwright Gavin Kayner!"/>
    <n v="525"/>
    <n v="0"/>
    <x v="0"/>
    <x v="1"/>
    <s v="USD"/>
    <n v="1461205423"/>
    <n v="1456025023"/>
    <b v="0"/>
    <n v="0"/>
    <b v="0"/>
    <s v="theater/spaces"/>
    <x v="0"/>
    <x v="0"/>
    <n v="0"/>
    <s v="No Backer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1"/>
    <s v="USD"/>
    <n v="1467481468"/>
    <n v="1464889468"/>
    <b v="0"/>
    <n v="3"/>
    <b v="0"/>
    <s v="theater/spaces"/>
    <x v="0"/>
    <x v="0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0"/>
    <s v="GBP"/>
    <n v="1403886084"/>
    <n v="1401294084"/>
    <b v="0"/>
    <n v="9"/>
    <b v="0"/>
    <s v="theater/spaces"/>
    <x v="0"/>
    <x v="0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2"/>
    <s v="AUD"/>
    <n v="1430316426"/>
    <n v="1427724426"/>
    <b v="0"/>
    <n v="6"/>
    <b v="0"/>
    <s v="theater/spaces"/>
    <x v="0"/>
    <x v="0"/>
    <n v="19"/>
    <n v="64.17"/>
  </r>
  <r>
    <n v="4065"/>
    <s v="A Midsummer's Night's Dream"/>
    <s v="A classical/ fantasy version of midsummers done by professionally trained actors in Tulsa!"/>
    <n v="4000"/>
    <n v="27"/>
    <x v="0"/>
    <x v="1"/>
    <s v="USD"/>
    <n v="1407883811"/>
    <n v="1405291811"/>
    <b v="0"/>
    <n v="4"/>
    <b v="0"/>
    <s v="theater/spaces"/>
    <x v="0"/>
    <x v="0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1"/>
    <s v="USD"/>
    <n v="1463619388"/>
    <n v="1461027388"/>
    <b v="0"/>
    <n v="1"/>
    <b v="0"/>
    <s v="theater/spaces"/>
    <x v="0"/>
    <x v="0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1"/>
    <s v="USD"/>
    <n v="1443408550"/>
    <n v="1439952550"/>
    <b v="0"/>
    <n v="17"/>
    <b v="0"/>
    <s v="theater/spaces"/>
    <x v="0"/>
    <x v="0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0"/>
    <x v="1"/>
    <s v="USD"/>
    <n v="1484348700"/>
    <n v="1481756855"/>
    <b v="0"/>
    <n v="1"/>
    <b v="0"/>
    <s v="theater/spaces"/>
    <x v="0"/>
    <x v="0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0"/>
    <x v="0"/>
    <s v="GBP"/>
    <n v="1425124800"/>
    <n v="1421596356"/>
    <b v="0"/>
    <n v="13"/>
    <b v="0"/>
    <s v="theater/spaces"/>
    <x v="0"/>
    <x v="0"/>
    <n v="34"/>
    <n v="33.08"/>
  </r>
  <r>
    <n v="4070"/>
    <s v="Southern Utah University: V-Day 2015"/>
    <s v="V-Day Southern Utah University 2015 and Second Studio Players presents: The Vagina Monologues"/>
    <n v="1000"/>
    <n v="165"/>
    <x v="0"/>
    <x v="1"/>
    <s v="USD"/>
    <n v="1425178800"/>
    <n v="1422374420"/>
    <b v="0"/>
    <n v="6"/>
    <b v="0"/>
    <s v="theater/spaces"/>
    <x v="0"/>
    <x v="0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0"/>
    <x v="6"/>
    <s v="MXN"/>
    <n v="1482779931"/>
    <n v="1480187931"/>
    <b v="0"/>
    <n v="0"/>
    <b v="0"/>
    <s v="theater/spaces"/>
    <x v="0"/>
    <x v="0"/>
    <n v="0"/>
    <s v="No Backer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0"/>
    <s v="GBP"/>
    <n v="1408646111"/>
    <n v="1403462111"/>
    <b v="0"/>
    <n v="2"/>
    <b v="0"/>
    <s v="theater/spaces"/>
    <x v="0"/>
    <x v="0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1"/>
    <s v="USD"/>
    <n v="1431144000"/>
    <n v="1426407426"/>
    <b v="0"/>
    <n v="2"/>
    <b v="0"/>
    <s v="theater/spaces"/>
    <x v="0"/>
    <x v="0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0"/>
    <s v="GBP"/>
    <n v="1446732975"/>
    <n v="1444137375"/>
    <b v="0"/>
    <n v="21"/>
    <b v="0"/>
    <s v="theater/spaces"/>
    <x v="0"/>
    <x v="0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0"/>
    <s v="GBP"/>
    <n v="1404149280"/>
    <n v="1400547969"/>
    <b v="0"/>
    <n v="13"/>
    <b v="0"/>
    <s v="theater/spaces"/>
    <x v="0"/>
    <x v="0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0"/>
    <x v="1"/>
    <s v="USD"/>
    <n v="1413921060"/>
    <n v="1411499149"/>
    <b v="0"/>
    <n v="0"/>
    <b v="0"/>
    <s v="theater/spaces"/>
    <x v="0"/>
    <x v="0"/>
    <n v="0"/>
    <s v="No Backer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1"/>
    <s v="USD"/>
    <n v="1482339794"/>
    <n v="1479747794"/>
    <b v="0"/>
    <n v="6"/>
    <b v="0"/>
    <s v="theater/spaces"/>
    <x v="0"/>
    <x v="0"/>
    <n v="9"/>
    <n v="222.5"/>
  </r>
  <r>
    <n v="4078"/>
    <s v="Theatre Memoire"/>
    <s v="Theatre Memoire are a High Wycombe based theatre company. Performing plays about multi-culturalism and interconectedness."/>
    <n v="250"/>
    <n v="0"/>
    <x v="0"/>
    <x v="0"/>
    <s v="GBP"/>
    <n v="1485543242"/>
    <n v="1482951242"/>
    <b v="0"/>
    <n v="0"/>
    <b v="0"/>
    <s v="theater/spaces"/>
    <x v="0"/>
    <x v="0"/>
    <n v="0"/>
    <s v="No Backer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1"/>
    <s v="USD"/>
    <n v="1466375521"/>
    <n v="1463783521"/>
    <b v="0"/>
    <n v="1"/>
    <b v="0"/>
    <s v="theater/spaces"/>
    <x v="0"/>
    <x v="0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0"/>
    <x v="1"/>
    <s v="USD"/>
    <n v="1465930440"/>
    <n v="1463849116"/>
    <b v="0"/>
    <n v="0"/>
    <b v="0"/>
    <s v="theater/spaces"/>
    <x v="0"/>
    <x v="0"/>
    <n v="0"/>
    <s v="No Backers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1"/>
    <s v="USD"/>
    <n v="1425819425"/>
    <n v="1423231025"/>
    <b v="0"/>
    <n v="12"/>
    <b v="0"/>
    <s v="theater/spaces"/>
    <x v="0"/>
    <x v="0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1"/>
    <s v="USD"/>
    <n v="1447542000"/>
    <n v="1446179553"/>
    <b v="0"/>
    <n v="2"/>
    <b v="0"/>
    <s v="theater/spaces"/>
    <x v="0"/>
    <x v="0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1"/>
    <s v="USD"/>
    <n v="1452795416"/>
    <n v="1450203416"/>
    <b v="0"/>
    <n v="6"/>
    <b v="0"/>
    <s v="theater/spaces"/>
    <x v="0"/>
    <x v="0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7"/>
    <s v="EUR"/>
    <n v="1476008906"/>
    <n v="1473416906"/>
    <b v="0"/>
    <n v="1"/>
    <b v="0"/>
    <s v="theater/spaces"/>
    <x v="0"/>
    <x v="0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1"/>
    <s v="USD"/>
    <n v="1427169540"/>
    <n v="1424701775"/>
    <b v="0"/>
    <n v="1"/>
    <b v="0"/>
    <s v="theater/spaces"/>
    <x v="0"/>
    <x v="0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1"/>
    <s v="USD"/>
    <n v="1448078400"/>
    <n v="1445985299"/>
    <b v="0"/>
    <n v="5"/>
    <b v="0"/>
    <s v="theater/spaces"/>
    <x v="0"/>
    <x v="0"/>
    <n v="5"/>
    <n v="9.4"/>
  </r>
  <r>
    <n v="4087"/>
    <s v="Stage Production &quot;The Nail Shop&quot;"/>
    <s v="Comedy Stage Play"/>
    <n v="9600"/>
    <n v="0"/>
    <x v="0"/>
    <x v="1"/>
    <s v="USD"/>
    <n v="1468777786"/>
    <n v="1466185786"/>
    <b v="0"/>
    <n v="0"/>
    <b v="0"/>
    <s v="theater/spaces"/>
    <x v="0"/>
    <x v="0"/>
    <n v="0"/>
    <s v="No Backers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0"/>
    <s v="GBP"/>
    <n v="1421403960"/>
    <n v="1418827324"/>
    <b v="0"/>
    <n v="3"/>
    <b v="0"/>
    <s v="theater/spaces"/>
    <x v="0"/>
    <x v="0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1"/>
    <s v="USD"/>
    <n v="1433093700"/>
    <n v="1430242488"/>
    <b v="0"/>
    <n v="8"/>
    <b v="0"/>
    <s v="theater/spaces"/>
    <x v="0"/>
    <x v="0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0"/>
    <x v="1"/>
    <s v="USD"/>
    <n v="1438959600"/>
    <n v="1437754137"/>
    <b v="0"/>
    <n v="3"/>
    <b v="0"/>
    <s v="theater/spaces"/>
    <x v="0"/>
    <x v="0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1"/>
    <s v="USD"/>
    <n v="1421410151"/>
    <n v="1418818151"/>
    <b v="0"/>
    <n v="8"/>
    <b v="0"/>
    <s v="theater/spaces"/>
    <x v="0"/>
    <x v="0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0"/>
    <x v="1"/>
    <s v="USD"/>
    <n v="1428205247"/>
    <n v="1423024847"/>
    <b v="0"/>
    <n v="1"/>
    <b v="0"/>
    <s v="theater/spaces"/>
    <x v="0"/>
    <x v="0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0"/>
    <s v="GBP"/>
    <n v="1440272093"/>
    <n v="1435088093"/>
    <b v="0"/>
    <n v="4"/>
    <b v="0"/>
    <s v="theater/spaces"/>
    <x v="0"/>
    <x v="0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1"/>
    <s v="USD"/>
    <n v="1413953940"/>
    <n v="1410141900"/>
    <b v="0"/>
    <n v="8"/>
    <b v="0"/>
    <s v="theater/spaces"/>
    <x v="0"/>
    <x v="0"/>
    <n v="37"/>
    <n v="91.25"/>
  </r>
  <r>
    <n v="4095"/>
    <s v="LOPE ENAMORADO"/>
    <s v="Proyecto teatral dirigido por MartÃ­n Acosta que habla y reflexiona sobre el amor y su naturaleza."/>
    <n v="30000"/>
    <n v="800"/>
    <x v="0"/>
    <x v="6"/>
    <s v="MXN"/>
    <n v="1482108350"/>
    <n v="1479516350"/>
    <b v="0"/>
    <n v="1"/>
    <b v="0"/>
    <s v="theater/spaces"/>
    <x v="0"/>
    <x v="0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0"/>
    <s v="GBP"/>
    <n v="1488271860"/>
    <n v="1484484219"/>
    <b v="0"/>
    <n v="5"/>
    <b v="0"/>
    <s v="theater/spaces"/>
    <x v="0"/>
    <x v="0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0"/>
    <s v="GBP"/>
    <n v="1454284500"/>
    <n v="1449431237"/>
    <b v="0"/>
    <n v="0"/>
    <b v="0"/>
    <s v="theater/spaces"/>
    <x v="0"/>
    <x v="0"/>
    <n v="0"/>
    <s v="No Backers"/>
  </r>
  <r>
    <n v="4098"/>
    <s v="Life is simple"/>
    <s v="Community Youth play, written by and performed by the youth about finding joy in the simple things in life"/>
    <n v="75000"/>
    <n v="0"/>
    <x v="0"/>
    <x v="1"/>
    <s v="USD"/>
    <n v="1465060797"/>
    <n v="1462468797"/>
    <b v="0"/>
    <n v="0"/>
    <b v="0"/>
    <s v="theater/spaces"/>
    <x v="0"/>
    <x v="0"/>
    <n v="0"/>
    <s v="No Backer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1"/>
    <s v="USD"/>
    <n v="1472847873"/>
    <n v="1468959873"/>
    <b v="0"/>
    <n v="1"/>
    <b v="0"/>
    <s v="theater/spaces"/>
    <x v="0"/>
    <x v="0"/>
    <n v="1"/>
    <n v="50"/>
  </r>
  <r>
    <n v="4100"/>
    <s v="America is at the Mall: A Play in Three Acts"/>
    <s v="How does war change a family?  A peek into one family's kitchen as their soldier fights in Iraq."/>
    <n v="270"/>
    <n v="0"/>
    <x v="0"/>
    <x v="1"/>
    <s v="USD"/>
    <n v="1414205990"/>
    <n v="1413341990"/>
    <b v="0"/>
    <n v="0"/>
    <b v="0"/>
    <s v="theater/spaces"/>
    <x v="0"/>
    <x v="0"/>
    <n v="0"/>
    <s v="No Backer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1"/>
    <s v="USD"/>
    <n v="1485380482"/>
    <n v="1482788482"/>
    <b v="0"/>
    <n v="0"/>
    <b v="0"/>
    <s v="theater/spaces"/>
    <x v="0"/>
    <x v="0"/>
    <n v="0"/>
    <s v="No Backers"/>
  </r>
  <r>
    <n v="4102"/>
    <s v="4th Wall Theatre Project"/>
    <s v="Local Community theater to get up and running in the Idaho Falls area. Something new, something different!"/>
    <n v="500"/>
    <n v="137"/>
    <x v="0"/>
    <x v="1"/>
    <s v="USD"/>
    <n v="1463343673"/>
    <n v="1460751673"/>
    <b v="0"/>
    <n v="6"/>
    <b v="0"/>
    <s v="theater/spaces"/>
    <x v="0"/>
    <x v="0"/>
    <n v="27"/>
    <n v="22.83"/>
  </r>
  <r>
    <n v="4103"/>
    <s v="Weather Men"/>
    <s v="Weather Men is a play, written by Nathan Black.  A comedy/drama that explores the question of 'why people stay together?'"/>
    <n v="1000"/>
    <n v="100"/>
    <x v="0"/>
    <x v="1"/>
    <s v="USD"/>
    <n v="1440613920"/>
    <n v="1435953566"/>
    <b v="0"/>
    <n v="6"/>
    <b v="0"/>
    <s v="theater/spaces"/>
    <x v="0"/>
    <x v="0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2"/>
    <s v="AUD"/>
    <n v="1477550434"/>
    <n v="1474958434"/>
    <b v="0"/>
    <n v="14"/>
    <b v="0"/>
    <s v="theater/spaces"/>
    <x v="0"/>
    <x v="0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6"/>
    <s v="MXN"/>
    <n v="1482711309"/>
    <n v="1479860109"/>
    <b v="0"/>
    <n v="6"/>
    <b v="0"/>
    <s v="theater/spaces"/>
    <x v="0"/>
    <x v="0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1"/>
    <s v="USD"/>
    <n v="1427936400"/>
    <n v="1424221866"/>
    <b v="0"/>
    <n v="33"/>
    <b v="0"/>
    <s v="theater/spaces"/>
    <x v="0"/>
    <x v="0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0"/>
    <x v="1"/>
    <s v="USD"/>
    <n v="1411596001"/>
    <n v="1409608801"/>
    <b v="0"/>
    <n v="4"/>
    <b v="0"/>
    <s v="theater/spaces"/>
    <x v="0"/>
    <x v="0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1"/>
    <s v="USD"/>
    <n v="1488517200"/>
    <n v="1485909937"/>
    <b v="0"/>
    <n v="1"/>
    <b v="0"/>
    <s v="theater/spaces"/>
    <x v="0"/>
    <x v="0"/>
    <n v="2"/>
    <n v="59"/>
  </r>
  <r>
    <n v="4109"/>
    <s v="Jack the Lad"/>
    <s v="Jack the Lad - a new play that explores how far the boundaries of friendship will stretch when morality and loyalties clash."/>
    <n v="500"/>
    <n v="0"/>
    <x v="0"/>
    <x v="0"/>
    <s v="GBP"/>
    <n v="1448805404"/>
    <n v="1446209804"/>
    <b v="0"/>
    <n v="0"/>
    <b v="0"/>
    <s v="theater/spaces"/>
    <x v="0"/>
    <x v="0"/>
    <n v="0"/>
    <s v="No Backer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0"/>
    <s v="GBP"/>
    <n v="1469113351"/>
    <n v="1463929351"/>
    <b v="0"/>
    <n v="6"/>
    <b v="0"/>
    <s v="theater/spaces"/>
    <x v="0"/>
    <x v="0"/>
    <n v="29"/>
    <n v="14.33"/>
  </r>
  <r>
    <n v="4111"/>
    <s v="REBORN IN LOVE"/>
    <s v="REBORN IN LOVE is the sequel to REBORN FROM ABOVE: A Tale of Eternal Love.  This is part two, of a One-Act play series."/>
    <n v="3000"/>
    <n v="94"/>
    <x v="0"/>
    <x v="1"/>
    <s v="USD"/>
    <n v="1424747740"/>
    <n v="1422155740"/>
    <b v="0"/>
    <n v="6"/>
    <b v="0"/>
    <s v="theater/spaces"/>
    <x v="0"/>
    <x v="0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3"/>
    <s v="EUR"/>
    <n v="1456617600"/>
    <n v="1454280186"/>
    <b v="0"/>
    <n v="1"/>
    <b v="0"/>
    <s v="theater/spaces"/>
    <x v="0"/>
    <x v="0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1"/>
    <s v="USD"/>
    <n v="1452234840"/>
    <n v="1450619123"/>
    <b v="0"/>
    <n v="3"/>
    <b v="0"/>
    <s v="theater/spaces"/>
    <x v="0"/>
    <x v="0"/>
    <n v="0"/>
    <n v="1"/>
  </r>
  <r>
    <n v="2861"/>
    <s v="Julius Caesar"/>
    <s v="The University of Queensland Drama Production Course is putting on an adaptation of William Shakespeares Julius Caesar"/>
    <n v="250"/>
    <n v="80"/>
    <x v="0"/>
    <x v="2"/>
    <s v="AUD"/>
    <n v="1443103848"/>
    <n v="1441894248"/>
    <b v="0"/>
    <n v="3"/>
    <b v="0"/>
    <s v="theater/plays"/>
    <x v="0"/>
    <x v="1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1"/>
    <s v="USD"/>
    <n v="1403636229"/>
    <n v="1401044229"/>
    <b v="0"/>
    <n v="3"/>
    <b v="0"/>
    <s v="theater/plays"/>
    <x v="0"/>
    <x v="1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0"/>
    <x v="1"/>
    <s v="USD"/>
    <n v="1410279123"/>
    <n v="1405095123"/>
    <b v="0"/>
    <n v="1"/>
    <b v="0"/>
    <s v="theater/plays"/>
    <x v="0"/>
    <x v="1"/>
    <n v="0"/>
    <n v="20"/>
  </r>
  <r>
    <n v="2864"/>
    <s v="'Haunting Julia' by Alan Ayckbourn"/>
    <s v="Accessible, original theatre for all!"/>
    <n v="2500"/>
    <n v="40"/>
    <x v="0"/>
    <x v="0"/>
    <s v="GBP"/>
    <n v="1437139080"/>
    <n v="1434552207"/>
    <b v="0"/>
    <n v="3"/>
    <b v="0"/>
    <s v="theater/plays"/>
    <x v="0"/>
    <x v="1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0"/>
    <x v="1"/>
    <s v="USD"/>
    <n v="1420512259"/>
    <n v="1415328259"/>
    <b v="0"/>
    <n v="0"/>
    <b v="0"/>
    <s v="theater/plays"/>
    <x v="0"/>
    <x v="1"/>
    <n v="0"/>
    <s v="No Backers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1"/>
    <s v="USD"/>
    <n v="1476482400"/>
    <n v="1473893721"/>
    <b v="0"/>
    <n v="2"/>
    <b v="0"/>
    <s v="theater/plays"/>
    <x v="0"/>
    <x v="1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1"/>
    <s v="USD"/>
    <n v="1467604800"/>
    <n v="1465533672"/>
    <b v="0"/>
    <n v="10"/>
    <b v="0"/>
    <s v="theater/plays"/>
    <x v="0"/>
    <x v="1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1"/>
    <s v="USD"/>
    <n v="1475697054"/>
    <n v="1473105054"/>
    <b v="0"/>
    <n v="60"/>
    <b v="0"/>
    <s v="theater/plays"/>
    <x v="0"/>
    <x v="1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1"/>
    <s v="USD"/>
    <n v="1468937681"/>
    <n v="1466345681"/>
    <b v="0"/>
    <n v="5"/>
    <b v="0"/>
    <s v="theater/plays"/>
    <x v="0"/>
    <x v="1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1"/>
    <s v="USD"/>
    <n v="1400301165"/>
    <n v="1397709165"/>
    <b v="0"/>
    <n v="9"/>
    <b v="0"/>
    <s v="theater/plays"/>
    <x v="0"/>
    <x v="1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0"/>
    <x v="1"/>
    <s v="USD"/>
    <n v="1419183813"/>
    <n v="1417455813"/>
    <b v="0"/>
    <n v="13"/>
    <b v="0"/>
    <s v="theater/plays"/>
    <x v="0"/>
    <x v="1"/>
    <n v="5"/>
    <n v="35.92"/>
  </r>
  <r>
    <n v="2872"/>
    <s v="Loud Arts"/>
    <s v="Local Theatre group in Loudoun County, Virginia. Looking for funds to start producing shows!"/>
    <n v="3000"/>
    <n v="0"/>
    <x v="0"/>
    <x v="1"/>
    <s v="USD"/>
    <n v="1434768438"/>
    <n v="1429584438"/>
    <b v="0"/>
    <n v="0"/>
    <b v="0"/>
    <s v="theater/plays"/>
    <x v="0"/>
    <x v="1"/>
    <n v="0"/>
    <s v="No Backer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1"/>
    <s v="USD"/>
    <n v="1422473831"/>
    <n v="1419881831"/>
    <b v="0"/>
    <n v="8"/>
    <b v="0"/>
    <s v="theater/plays"/>
    <x v="0"/>
    <x v="1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1"/>
    <s v="USD"/>
    <n v="1484684186"/>
    <n v="1482092186"/>
    <b v="0"/>
    <n v="3"/>
    <b v="0"/>
    <s v="theater/plays"/>
    <x v="0"/>
    <x v="1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0"/>
    <x v="1"/>
    <s v="USD"/>
    <n v="1462417493"/>
    <n v="1459825493"/>
    <b v="0"/>
    <n v="3"/>
    <b v="0"/>
    <s v="theater/plays"/>
    <x v="0"/>
    <x v="1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1"/>
    <s v="USD"/>
    <n v="1437069079"/>
    <n v="1434477079"/>
    <b v="0"/>
    <n v="0"/>
    <b v="0"/>
    <s v="theater/plays"/>
    <x v="0"/>
    <x v="1"/>
    <n v="0"/>
    <s v="No Backer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1"/>
    <s v="USD"/>
    <n v="1480525200"/>
    <n v="1477781724"/>
    <b v="0"/>
    <n v="6"/>
    <b v="0"/>
    <s v="theater/plays"/>
    <x v="0"/>
    <x v="1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0"/>
    <s v="GBP"/>
    <n v="1435934795"/>
    <n v="1430750795"/>
    <b v="0"/>
    <n v="4"/>
    <b v="0"/>
    <s v="theater/plays"/>
    <x v="0"/>
    <x v="1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0"/>
    <x v="1"/>
    <s v="USD"/>
    <n v="1453310661"/>
    <n v="1450718661"/>
    <b v="0"/>
    <n v="1"/>
    <b v="0"/>
    <s v="theater/plays"/>
    <x v="0"/>
    <x v="1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1"/>
    <s v="USD"/>
    <n v="1440090300"/>
    <n v="1436305452"/>
    <b v="0"/>
    <n v="29"/>
    <b v="0"/>
    <s v="theater/plays"/>
    <x v="0"/>
    <x v="1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1"/>
    <s v="USD"/>
    <n v="1417620036"/>
    <n v="1412432436"/>
    <b v="0"/>
    <n v="0"/>
    <b v="0"/>
    <s v="theater/plays"/>
    <x v="0"/>
    <x v="1"/>
    <n v="0"/>
    <s v="No Backer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1"/>
    <s v="USD"/>
    <n v="1462112318"/>
    <n v="1459520318"/>
    <b v="0"/>
    <n v="4"/>
    <b v="0"/>
    <s v="theater/plays"/>
    <x v="0"/>
    <x v="1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1"/>
    <s v="USD"/>
    <n v="1454734740"/>
    <n v="1451684437"/>
    <b v="0"/>
    <n v="5"/>
    <b v="0"/>
    <s v="theater/plays"/>
    <x v="0"/>
    <x v="1"/>
    <n v="19"/>
    <n v="381.6"/>
  </r>
  <r>
    <n v="2884"/>
    <s v="The Lizard King, a play by Jay Jeff Jones"/>
    <s v="Come explore the dream world of Jim Morrison, rock singer, mystic, poet, shaman."/>
    <n v="45000"/>
    <n v="185"/>
    <x v="0"/>
    <x v="1"/>
    <s v="USD"/>
    <n v="1417800435"/>
    <n v="1415208435"/>
    <b v="0"/>
    <n v="4"/>
    <b v="0"/>
    <s v="theater/plays"/>
    <x v="0"/>
    <x v="1"/>
    <n v="0"/>
    <n v="46.25"/>
  </r>
  <r>
    <n v="2885"/>
    <s v="The Wedding"/>
    <s v="An historic and proud work of Polish nationalistic literature performed on stage."/>
    <n v="400"/>
    <n v="130"/>
    <x v="0"/>
    <x v="1"/>
    <s v="USD"/>
    <n v="1426294201"/>
    <n v="1423705801"/>
    <b v="0"/>
    <n v="5"/>
    <b v="0"/>
    <s v="theater/plays"/>
    <x v="0"/>
    <x v="1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1"/>
    <s v="USD"/>
    <n v="1442635140"/>
    <n v="1442243484"/>
    <b v="0"/>
    <n v="1"/>
    <b v="0"/>
    <s v="theater/plays"/>
    <x v="0"/>
    <x v="1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1"/>
    <s v="USD"/>
    <n v="1420971324"/>
    <n v="1418379324"/>
    <b v="0"/>
    <n v="1"/>
    <b v="0"/>
    <s v="theater/plays"/>
    <x v="0"/>
    <x v="1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1"/>
    <s v="USD"/>
    <n v="1413608340"/>
    <n v="1412945440"/>
    <b v="0"/>
    <n v="0"/>
    <b v="0"/>
    <s v="theater/plays"/>
    <x v="0"/>
    <x v="1"/>
    <n v="0"/>
    <s v="No Backers"/>
  </r>
  <r>
    <n v="2889"/>
    <s v="Halfway, Nebraska"/>
    <s v="Halfway, Nebraska explores the limits of hope and what it means to love someone who may be too far damaged to save."/>
    <n v="3000"/>
    <n v="1142"/>
    <x v="0"/>
    <x v="1"/>
    <s v="USD"/>
    <n v="1409344985"/>
    <n v="1406752985"/>
    <b v="0"/>
    <n v="14"/>
    <b v="0"/>
    <s v="theater/plays"/>
    <x v="0"/>
    <x v="1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0"/>
    <x v="1"/>
    <s v="USD"/>
    <n v="1407553200"/>
    <n v="1405100992"/>
    <b v="0"/>
    <n v="3"/>
    <b v="0"/>
    <s v="theater/plays"/>
    <x v="0"/>
    <x v="1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1"/>
    <s v="USD"/>
    <n v="1460751128"/>
    <n v="1455570728"/>
    <b v="0"/>
    <n v="10"/>
    <b v="0"/>
    <s v="theater/plays"/>
    <x v="0"/>
    <x v="1"/>
    <n v="3"/>
    <n v="27.3"/>
  </r>
  <r>
    <n v="2892"/>
    <s v="Something Precious"/>
    <s v="Something Precious is the world's first musical to alert folks to the harmful effects of technology on the human spirit."/>
    <n v="5500"/>
    <n v="500"/>
    <x v="0"/>
    <x v="1"/>
    <s v="USD"/>
    <n v="1409000400"/>
    <n v="1408381704"/>
    <b v="0"/>
    <n v="17"/>
    <b v="0"/>
    <s v="theater/plays"/>
    <x v="0"/>
    <x v="1"/>
    <n v="9"/>
    <n v="29.41"/>
  </r>
  <r>
    <n v="2893"/>
    <s v="REDISCOVERING KIA THE PLAY"/>
    <s v="Fundraising for REDISCOVERING KIA THE PLAY"/>
    <n v="5000"/>
    <n v="25"/>
    <x v="0"/>
    <x v="1"/>
    <s v="USD"/>
    <n v="1420768800"/>
    <n v="1415644395"/>
    <b v="0"/>
    <n v="2"/>
    <b v="0"/>
    <s v="theater/plays"/>
    <x v="0"/>
    <x v="1"/>
    <n v="1"/>
    <n v="12.5"/>
  </r>
  <r>
    <n v="2894"/>
    <s v="How Could You Do This To Me (The Stage Play)"/>
    <s v="This Is A Story About A Woman A Man And A Woman"/>
    <n v="50000"/>
    <n v="0"/>
    <x v="0"/>
    <x v="1"/>
    <s v="USD"/>
    <n v="1428100815"/>
    <n v="1422920415"/>
    <b v="0"/>
    <n v="0"/>
    <b v="0"/>
    <s v="theater/plays"/>
    <x v="0"/>
    <x v="1"/>
    <n v="0"/>
    <s v="No Backer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1"/>
    <s v="USD"/>
    <n v="1403470800"/>
    <n v="1403356792"/>
    <b v="0"/>
    <n v="4"/>
    <b v="0"/>
    <s v="theater/plays"/>
    <x v="0"/>
    <x v="1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1"/>
    <s v="USD"/>
    <n v="1481522400"/>
    <n v="1480283321"/>
    <b v="0"/>
    <n v="12"/>
    <b v="0"/>
    <s v="theater/plays"/>
    <x v="0"/>
    <x v="1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0"/>
    <x v="1"/>
    <s v="USD"/>
    <n v="1444577345"/>
    <n v="1441985458"/>
    <b v="0"/>
    <n v="3"/>
    <b v="0"/>
    <s v="theater/plays"/>
    <x v="0"/>
    <x v="1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0"/>
    <x v="1"/>
    <s v="USD"/>
    <n v="1446307053"/>
    <n v="1443715053"/>
    <b v="0"/>
    <n v="12"/>
    <b v="0"/>
    <s v="theater/plays"/>
    <x v="0"/>
    <x v="1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1"/>
    <s v="USD"/>
    <n v="1469325158"/>
    <n v="1464141158"/>
    <b v="0"/>
    <n v="0"/>
    <b v="0"/>
    <s v="theater/plays"/>
    <x v="0"/>
    <x v="1"/>
    <n v="0"/>
    <s v="No Backer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1"/>
    <s v="USD"/>
    <n v="1407562632"/>
    <n v="1404970632"/>
    <b v="0"/>
    <n v="7"/>
    <b v="0"/>
    <s v="theater/plays"/>
    <x v="0"/>
    <x v="1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0"/>
    <x v="1"/>
    <s v="USD"/>
    <n v="1423345339"/>
    <n v="1418161339"/>
    <b v="0"/>
    <n v="2"/>
    <b v="0"/>
    <s v="theater/plays"/>
    <x v="0"/>
    <x v="1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1"/>
    <s v="USD"/>
    <n v="1440412396"/>
    <n v="1437820396"/>
    <b v="0"/>
    <n v="1"/>
    <b v="0"/>
    <s v="theater/plays"/>
    <x v="0"/>
    <x v="1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1"/>
    <s v="USD"/>
    <n v="1441771218"/>
    <n v="1436587218"/>
    <b v="0"/>
    <n v="4"/>
    <b v="0"/>
    <s v="theater/plays"/>
    <x v="0"/>
    <x v="1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0"/>
    <x v="0"/>
    <s v="GBP"/>
    <n v="1415534400"/>
    <n v="1414538031"/>
    <b v="0"/>
    <n v="4"/>
    <b v="0"/>
    <s v="theater/plays"/>
    <x v="0"/>
    <x v="1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1"/>
    <s v="USD"/>
    <n v="1473211313"/>
    <n v="1472001713"/>
    <b v="0"/>
    <n v="17"/>
    <b v="0"/>
    <s v="theater/plays"/>
    <x v="0"/>
    <x v="1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1"/>
    <s v="USD"/>
    <n v="1438390800"/>
    <n v="1436888066"/>
    <b v="0"/>
    <n v="7"/>
    <b v="0"/>
    <s v="theater/plays"/>
    <x v="0"/>
    <x v="1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0"/>
    <x v="1"/>
    <s v="USD"/>
    <n v="1463259837"/>
    <n v="1458075837"/>
    <b v="0"/>
    <n v="2"/>
    <b v="0"/>
    <s v="theater/plays"/>
    <x v="0"/>
    <x v="1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1"/>
    <s v="USD"/>
    <n v="1465407219"/>
    <n v="1462815219"/>
    <b v="0"/>
    <n v="5"/>
    <b v="0"/>
    <s v="theater/plays"/>
    <x v="0"/>
    <x v="1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1"/>
    <s v="USD"/>
    <n v="1416944760"/>
    <n v="1413527001"/>
    <b v="0"/>
    <n v="1"/>
    <b v="0"/>
    <s v="theater/plays"/>
    <x v="0"/>
    <x v="1"/>
    <n v="0"/>
    <n v="20"/>
  </r>
  <r>
    <n v="2910"/>
    <s v="Strive"/>
    <s v="Free drama, dance and singing workshops for disadvantaged young people to inspire, create and help them follow their dreams."/>
    <n v="30000"/>
    <n v="1"/>
    <x v="0"/>
    <x v="0"/>
    <s v="GBP"/>
    <n v="1434139887"/>
    <n v="1428955887"/>
    <b v="0"/>
    <n v="1"/>
    <b v="0"/>
    <s v="theater/plays"/>
    <x v="0"/>
    <x v="1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1"/>
    <s v="USD"/>
    <n v="1435429626"/>
    <n v="1431973626"/>
    <b v="0"/>
    <n v="14"/>
    <b v="0"/>
    <s v="theater/plays"/>
    <x v="0"/>
    <x v="1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0"/>
    <x v="1"/>
    <s v="USD"/>
    <n v="1452827374"/>
    <n v="1450235374"/>
    <b v="0"/>
    <n v="26"/>
    <b v="0"/>
    <s v="theater/plays"/>
    <x v="0"/>
    <x v="1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0"/>
    <x v="1"/>
    <s v="USD"/>
    <n v="1410041339"/>
    <n v="1404857339"/>
    <b v="0"/>
    <n v="2"/>
    <b v="0"/>
    <s v="theater/plays"/>
    <x v="0"/>
    <x v="1"/>
    <n v="0"/>
    <n v="1"/>
  </r>
  <r>
    <n v="2914"/>
    <s v="Hercules the Panto"/>
    <s v="Hercules must complete four challenges in order to meet the father he never knew"/>
    <n v="25000"/>
    <n v="1"/>
    <x v="0"/>
    <x v="0"/>
    <s v="GBP"/>
    <n v="1426365994"/>
    <n v="1421185594"/>
    <b v="0"/>
    <n v="1"/>
    <b v="0"/>
    <s v="theater/plays"/>
    <x v="0"/>
    <x v="1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0"/>
    <x v="0"/>
    <s v="GBP"/>
    <n v="1458117190"/>
    <n v="1455528790"/>
    <b v="0"/>
    <n v="3"/>
    <b v="0"/>
    <s v="theater/plays"/>
    <x v="0"/>
    <x v="1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0"/>
    <x v="0"/>
    <s v="GBP"/>
    <n v="1400498789"/>
    <n v="1398511589"/>
    <b v="0"/>
    <n v="7"/>
    <b v="0"/>
    <s v="theater/plays"/>
    <x v="0"/>
    <x v="1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0"/>
    <x v="1"/>
    <s v="USD"/>
    <n v="1442381847"/>
    <n v="1440826647"/>
    <b v="0"/>
    <n v="9"/>
    <b v="0"/>
    <s v="theater/plays"/>
    <x v="0"/>
    <x v="1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0"/>
    <x v="1"/>
    <s v="USD"/>
    <n v="1446131207"/>
    <n v="1443712007"/>
    <b v="0"/>
    <n v="20"/>
    <b v="0"/>
    <s v="theater/plays"/>
    <x v="0"/>
    <x v="1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0"/>
    <x v="1"/>
    <s v="USD"/>
    <n v="1407250329"/>
    <n v="1404658329"/>
    <b v="0"/>
    <n v="6"/>
    <b v="0"/>
    <s v="theater/plays"/>
    <x v="0"/>
    <x v="1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4"/>
    <s v="CAD"/>
    <n v="1427306470"/>
    <n v="1424718070"/>
    <b v="0"/>
    <n v="13"/>
    <b v="0"/>
    <s v="theater/plays"/>
    <x v="0"/>
    <x v="1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plays"/>
    <x v="0"/>
    <x v="1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0"/>
    <s v="GBP"/>
    <n v="1431982727"/>
    <n v="1428094727"/>
    <b v="0"/>
    <n v="6"/>
    <b v="1"/>
    <s v="theater/plays"/>
    <x v="0"/>
    <x v="1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plays"/>
    <x v="0"/>
    <x v="1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plays"/>
    <x v="0"/>
    <x v="1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plays"/>
    <x v="0"/>
    <x v="1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plays"/>
    <x v="0"/>
    <x v="1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plays"/>
    <x v="0"/>
    <x v="1"/>
    <n v="131"/>
    <n v="112.14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plays"/>
    <x v="0"/>
    <x v="1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plays"/>
    <x v="0"/>
    <x v="1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1"/>
    <x v="0"/>
    <s v="GBP"/>
    <n v="1431007264"/>
    <n v="1428415264"/>
    <b v="0"/>
    <n v="62"/>
    <b v="1"/>
    <s v="theater/plays"/>
    <x v="0"/>
    <x v="1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4"/>
    <s v="CAD"/>
    <n v="1410761280"/>
    <n v="1408604363"/>
    <b v="0"/>
    <n v="9"/>
    <b v="1"/>
    <s v="theater/plays"/>
    <x v="0"/>
    <x v="1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2"/>
    <s v="AUD"/>
    <n v="1424516400"/>
    <n v="1421812637"/>
    <b v="0"/>
    <n v="38"/>
    <b v="1"/>
    <s v="theater/plays"/>
    <x v="0"/>
    <x v="1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plays"/>
    <x v="0"/>
    <x v="1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1"/>
    <x v="4"/>
    <s v="CAD"/>
    <n v="1402845364"/>
    <n v="1400253364"/>
    <b v="0"/>
    <n v="37"/>
    <b v="1"/>
    <s v="theater/plays"/>
    <x v="0"/>
    <x v="1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plays"/>
    <x v="0"/>
    <x v="1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plays"/>
    <x v="0"/>
    <x v="1"/>
    <n v="128"/>
    <n v="37.65"/>
  </r>
  <r>
    <n v="2937"/>
    <s v="UCAS"/>
    <s v="UCAS is a new British musical premiering at the Edinburgh Fringe Festival 2014."/>
    <n v="1500"/>
    <n v="2000"/>
    <x v="1"/>
    <x v="0"/>
    <s v="GBP"/>
    <n v="1405249113"/>
    <n v="1402657113"/>
    <b v="0"/>
    <n v="55"/>
    <b v="1"/>
    <s v="theater/plays"/>
    <x v="0"/>
    <x v="1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plays"/>
    <x v="0"/>
    <x v="1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plays"/>
    <x v="0"/>
    <x v="1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plays"/>
    <x v="0"/>
    <x v="1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0"/>
    <x v="1"/>
    <s v="USD"/>
    <n v="1425250955"/>
    <n v="1422658955"/>
    <b v="0"/>
    <n v="1"/>
    <b v="0"/>
    <s v="theater/plays"/>
    <x v="0"/>
    <x v="1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4"/>
    <s v="CAD"/>
    <n v="1450297080"/>
    <n v="1448565459"/>
    <b v="0"/>
    <n v="202"/>
    <b v="0"/>
    <s v="theater/plays"/>
    <x v="0"/>
    <x v="1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1"/>
    <s v="USD"/>
    <n v="1428894380"/>
    <n v="1426302380"/>
    <b v="0"/>
    <n v="0"/>
    <b v="0"/>
    <s v="theater/plays"/>
    <x v="0"/>
    <x v="1"/>
    <n v="0"/>
    <s v="No Backers"/>
  </r>
  <r>
    <n v="2944"/>
    <s v="Guardian Theatre, Arts in Education Theatre"/>
    <s v="Our vision: build and operate a Theater Arts Center for south-central Washington state in Goldendale."/>
    <n v="10000"/>
    <n v="100"/>
    <x v="0"/>
    <x v="1"/>
    <s v="USD"/>
    <n v="1433714198"/>
    <n v="1431122198"/>
    <b v="0"/>
    <n v="1"/>
    <b v="0"/>
    <s v="theater/plays"/>
    <x v="0"/>
    <x v="1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0"/>
    <x v="1"/>
    <s v="USD"/>
    <n v="1432437660"/>
    <n v="1429845660"/>
    <b v="0"/>
    <n v="0"/>
    <b v="0"/>
    <s v="theater/plays"/>
    <x v="0"/>
    <x v="1"/>
    <n v="0"/>
    <s v="No Backers"/>
  </r>
  <r>
    <n v="2946"/>
    <s v="Create The Twisted Tree Theatre"/>
    <s v="I have set up a new theatre company, and am looking to raise funds to purchase a venue with a difference to a standard theatre."/>
    <n v="2000"/>
    <n v="2"/>
    <x v="0"/>
    <x v="0"/>
    <s v="GBP"/>
    <n v="1471265092"/>
    <n v="1468673092"/>
    <b v="0"/>
    <n v="2"/>
    <b v="0"/>
    <s v="theater/plays"/>
    <x v="0"/>
    <x v="1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1"/>
    <s v="USD"/>
    <n v="1480007460"/>
    <n v="1475760567"/>
    <b v="0"/>
    <n v="13"/>
    <b v="0"/>
    <s v="theater/plays"/>
    <x v="0"/>
    <x v="1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0"/>
    <x v="1"/>
    <s v="USD"/>
    <n v="1433259293"/>
    <n v="1428075293"/>
    <b v="0"/>
    <n v="9"/>
    <b v="0"/>
    <s v="theater/plays"/>
    <x v="0"/>
    <x v="1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1"/>
    <s v="USD"/>
    <n v="1447965917"/>
    <n v="1445370317"/>
    <b v="0"/>
    <n v="2"/>
    <b v="0"/>
    <s v="theater/plays"/>
    <x v="0"/>
    <x v="1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1"/>
    <s v="USD"/>
    <n v="1453538752"/>
    <n v="1450946752"/>
    <b v="0"/>
    <n v="0"/>
    <b v="0"/>
    <s v="theater/plays"/>
    <x v="0"/>
    <x v="1"/>
    <n v="0"/>
    <s v="No Backer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plays"/>
    <x v="0"/>
    <x v="1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plays"/>
    <x v="0"/>
    <x v="1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plays"/>
    <x v="0"/>
    <x v="1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plays"/>
    <x v="0"/>
    <x v="1"/>
    <n v="0"/>
    <s v="No Backers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plays"/>
    <x v="0"/>
    <x v="1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plays"/>
    <x v="0"/>
    <x v="1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plays"/>
    <x v="0"/>
    <x v="1"/>
    <n v="2"/>
    <n v="93.33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plays"/>
    <x v="0"/>
    <x v="1"/>
    <n v="0"/>
    <s v="No Backer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0"/>
    <s v="GBP"/>
    <n v="1465258325"/>
    <n v="1462666325"/>
    <b v="0"/>
    <n v="0"/>
    <b v="0"/>
    <s v="theater/plays"/>
    <x v="0"/>
    <x v="1"/>
    <n v="0"/>
    <s v="No Backers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plays"/>
    <x v="0"/>
    <x v="1"/>
    <n v="0"/>
    <s v="No Backer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x v="0"/>
    <x v="1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x v="0"/>
    <x v="1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x v="0"/>
    <x v="1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x v="0"/>
    <x v="1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x v="0"/>
    <x v="1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x v="0"/>
    <x v="1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x v="0"/>
    <x v="1"/>
    <n v="114"/>
    <n v="80.23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x v="0"/>
    <x v="1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4"/>
    <s v="CAD"/>
    <n v="1430693460"/>
    <n v="1428087153"/>
    <b v="0"/>
    <n v="17"/>
    <b v="1"/>
    <s v="theater/plays"/>
    <x v="0"/>
    <x v="1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x v="0"/>
    <x v="1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x v="0"/>
    <x v="1"/>
    <n v="100"/>
    <n v="74.53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x v="0"/>
    <x v="1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x v="0"/>
    <x v="1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x v="0"/>
    <x v="1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x v="0"/>
    <x v="1"/>
    <n v="100"/>
    <n v="70.88"/>
  </r>
  <r>
    <n v="2976"/>
    <s v="Pizza Delique"/>
    <s v="A play that addresses an important social issue, brought to light by members of the UoM Drama Society."/>
    <n v="70"/>
    <n v="120"/>
    <x v="1"/>
    <x v="0"/>
    <s v="GBP"/>
    <n v="1457870400"/>
    <n v="1456421530"/>
    <b v="0"/>
    <n v="14"/>
    <b v="1"/>
    <s v="theater/plays"/>
    <x v="0"/>
    <x v="1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x v="0"/>
    <x v="1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x v="0"/>
    <x v="1"/>
    <n v="129"/>
    <n v="60.69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x v="0"/>
    <x v="1"/>
    <n v="101"/>
    <n v="110.22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x v="0"/>
    <x v="1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3"/>
    <s v="EUR"/>
    <n v="1443014756"/>
    <n v="1439126756"/>
    <b v="1"/>
    <n v="97"/>
    <b v="1"/>
    <s v="theater/plays"/>
    <x v="0"/>
    <x v="1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1"/>
    <x v="0"/>
    <s v="GBP"/>
    <n v="1455208143"/>
    <n v="1452616143"/>
    <b v="1"/>
    <n v="59"/>
    <b v="1"/>
    <s v="theater/plays"/>
    <x v="0"/>
    <x v="1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plays"/>
    <x v="0"/>
    <x v="1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plays"/>
    <x v="0"/>
    <x v="1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8"/>
    <s v="NZD"/>
    <n v="1477886400"/>
    <n v="1476228128"/>
    <b v="0"/>
    <n v="111"/>
    <b v="1"/>
    <s v="theater/plays"/>
    <x v="0"/>
    <x v="1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1"/>
    <x v="0"/>
    <s v="GBP"/>
    <n v="1462100406"/>
    <n v="1456920006"/>
    <b v="0"/>
    <n v="56"/>
    <b v="1"/>
    <s v="theater/plays"/>
    <x v="0"/>
    <x v="1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plays"/>
    <x v="0"/>
    <x v="1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0"/>
    <s v="GBP"/>
    <n v="1466412081"/>
    <n v="1463820081"/>
    <b v="0"/>
    <n v="28"/>
    <b v="1"/>
    <s v="theater/plays"/>
    <x v="0"/>
    <x v="1"/>
    <n v="100"/>
    <n v="35.7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plays"/>
    <x v="0"/>
    <x v="1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plays"/>
    <x v="0"/>
    <x v="1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plays"/>
    <x v="0"/>
    <x v="1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plays"/>
    <x v="0"/>
    <x v="1"/>
    <n v="105"/>
    <n v="48.98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plays"/>
    <x v="0"/>
    <x v="1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0"/>
    <s v="GBP"/>
    <n v="1412335772"/>
    <n v="1409743772"/>
    <b v="0"/>
    <n v="59"/>
    <b v="1"/>
    <s v="theater/plays"/>
    <x v="0"/>
    <x v="1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plays"/>
    <x v="0"/>
    <x v="1"/>
    <n v="105"/>
    <n v="63.23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plays"/>
    <x v="0"/>
    <x v="1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plays"/>
    <x v="0"/>
    <x v="1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plays"/>
    <x v="0"/>
    <x v="1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plays"/>
    <x v="0"/>
    <x v="1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plays"/>
    <x v="0"/>
    <x v="1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plays"/>
    <x v="0"/>
    <x v="1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plays"/>
    <x v="0"/>
    <x v="1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plays"/>
    <x v="0"/>
    <x v="1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plays"/>
    <x v="0"/>
    <x v="1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plays"/>
    <x v="0"/>
    <x v="1"/>
    <n v="120"/>
    <n v="108.24"/>
  </r>
  <r>
    <n v="3006"/>
    <s v="ONTARIO STREET THEATRE in Port Hope."/>
    <s v="We're an affordable theatre and rental space that can be molded into anything by anyone."/>
    <n v="8000"/>
    <n v="8620"/>
    <x v="1"/>
    <x v="4"/>
    <s v="CAD"/>
    <n v="1418580591"/>
    <n v="1415988591"/>
    <b v="0"/>
    <n v="97"/>
    <b v="1"/>
    <s v="theater/plays"/>
    <x v="0"/>
    <x v="1"/>
    <n v="108"/>
    <n v="88.87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plays"/>
    <x v="0"/>
    <x v="1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plays"/>
    <x v="0"/>
    <x v="1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plays"/>
    <x v="0"/>
    <x v="1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plays"/>
    <x v="0"/>
    <x v="1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1"/>
    <x v="9"/>
    <s v="EUR"/>
    <n v="1450911540"/>
    <n v="1448536516"/>
    <b v="0"/>
    <n v="25"/>
    <b v="1"/>
    <s v="theater/plays"/>
    <x v="0"/>
    <x v="1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plays"/>
    <x v="0"/>
    <x v="1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plays"/>
    <x v="0"/>
    <x v="1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plays"/>
    <x v="0"/>
    <x v="1"/>
    <n v="113"/>
    <n v="50.76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plays"/>
    <x v="0"/>
    <x v="1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plays"/>
    <x v="0"/>
    <x v="1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plays"/>
    <x v="0"/>
    <x v="1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1"/>
    <x v="5"/>
    <s v="EUR"/>
    <n v="1437429600"/>
    <n v="1433747376"/>
    <b v="0"/>
    <n v="41"/>
    <b v="1"/>
    <s v="theater/plays"/>
    <x v="0"/>
    <x v="1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plays"/>
    <x v="0"/>
    <x v="1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plays"/>
    <x v="0"/>
    <x v="1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plays"/>
    <x v="0"/>
    <x v="1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plays"/>
    <x v="0"/>
    <x v="1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1"/>
    <x v="0"/>
    <s v="GBP"/>
    <n v="1434039186"/>
    <n v="1430151186"/>
    <b v="0"/>
    <n v="6"/>
    <b v="1"/>
    <s v="theater/plays"/>
    <x v="0"/>
    <x v="1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plays"/>
    <x v="0"/>
    <x v="1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0"/>
    <s v="GBP"/>
    <n v="1401465600"/>
    <n v="1399032813"/>
    <b v="0"/>
    <n v="145"/>
    <b v="1"/>
    <s v="theater/plays"/>
    <x v="0"/>
    <x v="1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0"/>
    <s v="GBP"/>
    <n v="1488538892"/>
    <n v="1487329292"/>
    <b v="0"/>
    <n v="25"/>
    <b v="1"/>
    <s v="theater/plays"/>
    <x v="0"/>
    <x v="1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plays"/>
    <x v="0"/>
    <x v="1"/>
    <n v="131"/>
    <n v="164.3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plays"/>
    <x v="0"/>
    <x v="1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plays"/>
    <x v="0"/>
    <x v="1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plays"/>
    <x v="0"/>
    <x v="1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plays"/>
    <x v="0"/>
    <x v="1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plays"/>
    <x v="0"/>
    <x v="1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plays"/>
    <x v="0"/>
    <x v="1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plays"/>
    <x v="0"/>
    <x v="1"/>
    <n v="113"/>
    <n v="89.31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plays"/>
    <x v="0"/>
    <x v="1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plays"/>
    <x v="0"/>
    <x v="1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plays"/>
    <x v="0"/>
    <x v="1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plays"/>
    <x v="0"/>
    <x v="1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plays"/>
    <x v="0"/>
    <x v="1"/>
    <n v="109"/>
    <n v="92.13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plays"/>
    <x v="0"/>
    <x v="1"/>
    <n v="108"/>
    <n v="76.790000000000006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plays"/>
    <x v="0"/>
    <x v="1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0"/>
    <s v="GBP"/>
    <n v="1444149047"/>
    <n v="1441557047"/>
    <b v="0"/>
    <n v="37"/>
    <b v="1"/>
    <s v="theater/plays"/>
    <x v="0"/>
    <x v="1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4"/>
    <s v="CAD"/>
    <n v="1429152600"/>
    <n v="1426815699"/>
    <b v="0"/>
    <n v="128"/>
    <b v="1"/>
    <s v="theater/plays"/>
    <x v="0"/>
    <x v="1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plays"/>
    <x v="0"/>
    <x v="1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plays"/>
    <x v="0"/>
    <x v="1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plays"/>
    <x v="0"/>
    <x v="1"/>
    <n v="191"/>
    <n v="259.95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plays"/>
    <x v="0"/>
    <x v="1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plays"/>
    <x v="0"/>
    <x v="1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plays"/>
    <x v="0"/>
    <x v="1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plays"/>
    <x v="0"/>
    <x v="1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0"/>
    <x v="0"/>
    <s v="GBP"/>
    <n v="1486547945"/>
    <n v="1483955945"/>
    <b v="1"/>
    <n v="35"/>
    <b v="0"/>
    <s v="theater/plays"/>
    <x v="0"/>
    <x v="1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0"/>
    <x v="1"/>
    <s v="USD"/>
    <n v="1432828740"/>
    <n v="1430237094"/>
    <b v="0"/>
    <n v="2"/>
    <b v="0"/>
    <s v="theater/plays"/>
    <x v="0"/>
    <x v="1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0"/>
    <x v="1"/>
    <s v="USD"/>
    <n v="1412222340"/>
    <n v="1407781013"/>
    <b v="0"/>
    <n v="3"/>
    <b v="0"/>
    <s v="theater/plays"/>
    <x v="0"/>
    <x v="1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1"/>
    <s v="USD"/>
    <n v="1425258240"/>
    <n v="1422043154"/>
    <b v="0"/>
    <n v="0"/>
    <b v="0"/>
    <s v="theater/plays"/>
    <x v="0"/>
    <x v="1"/>
    <n v="0"/>
    <s v="No Backers"/>
  </r>
  <r>
    <n v="3055"/>
    <s v="Bungers surfing Museum"/>
    <s v="I have been in the Surfing business since 1962 have a collection of surfing memorabilia I would like to open a surfing museum"/>
    <n v="20000"/>
    <n v="1"/>
    <x v="0"/>
    <x v="1"/>
    <s v="USD"/>
    <n v="1420844390"/>
    <n v="1415660390"/>
    <b v="0"/>
    <n v="1"/>
    <b v="0"/>
    <s v="theater/plays"/>
    <x v="0"/>
    <x v="1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0"/>
    <x v="1"/>
    <s v="USD"/>
    <n v="1412003784"/>
    <n v="1406819784"/>
    <b v="0"/>
    <n v="0"/>
    <b v="0"/>
    <s v="theater/plays"/>
    <x v="0"/>
    <x v="1"/>
    <n v="0"/>
    <s v="No Backers"/>
  </r>
  <r>
    <n v="3057"/>
    <s v="1 World Educational Theme Parks"/>
    <s v="A series of 6 educational theme parks. This project is to fund the plans and 3D designs required to build the first park."/>
    <n v="50000"/>
    <n v="0"/>
    <x v="0"/>
    <x v="0"/>
    <s v="GBP"/>
    <n v="1459694211"/>
    <n v="1457105811"/>
    <b v="0"/>
    <n v="0"/>
    <b v="0"/>
    <s v="theater/plays"/>
    <x v="0"/>
    <x v="1"/>
    <n v="0"/>
    <s v="No Backers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7"/>
    <s v="EUR"/>
    <n v="1463734740"/>
    <n v="1459414740"/>
    <b v="0"/>
    <n v="3"/>
    <b v="0"/>
    <s v="theater/plays"/>
    <x v="0"/>
    <x v="1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1"/>
    <s v="USD"/>
    <n v="1407536846"/>
    <n v="1404944846"/>
    <b v="0"/>
    <n v="11"/>
    <b v="0"/>
    <s v="theater/plays"/>
    <x v="0"/>
    <x v="1"/>
    <n v="3"/>
    <n v="41"/>
  </r>
  <r>
    <n v="3060"/>
    <s v="Save the Roxy Theatre in Bremerton WA"/>
    <s v="Save the historic Roxy theatre in Bremerton WA from being repurposed as office space."/>
    <n v="220000"/>
    <n v="335"/>
    <x v="0"/>
    <x v="1"/>
    <s v="USD"/>
    <n v="1443422134"/>
    <n v="1440830134"/>
    <b v="0"/>
    <n v="6"/>
    <b v="0"/>
    <s v="theater/plays"/>
    <x v="0"/>
    <x v="1"/>
    <n v="0"/>
    <n v="55.83"/>
  </r>
  <r>
    <n v="3061"/>
    <s v="Help Save Parkway Cinemas!"/>
    <s v="Save a historic Local theater."/>
    <n v="1000000"/>
    <n v="0"/>
    <x v="0"/>
    <x v="1"/>
    <s v="USD"/>
    <n v="1407955748"/>
    <n v="1405363748"/>
    <b v="0"/>
    <n v="0"/>
    <b v="0"/>
    <s v="theater/plays"/>
    <x v="0"/>
    <x v="1"/>
    <n v="0"/>
    <s v="No Backer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1"/>
    <s v="USD"/>
    <n v="1443636000"/>
    <n v="1441111892"/>
    <b v="0"/>
    <n v="67"/>
    <b v="0"/>
    <s v="theater/plays"/>
    <x v="0"/>
    <x v="1"/>
    <n v="67"/>
    <n v="99.76"/>
  </r>
  <r>
    <n v="3063"/>
    <s v="Spec Haus"/>
    <s v="Members of the local Miami music scene are putting together a venue/creative space in Kendall!"/>
    <n v="3000"/>
    <n v="587"/>
    <x v="0"/>
    <x v="1"/>
    <s v="USD"/>
    <n v="1477174138"/>
    <n v="1474150138"/>
    <b v="0"/>
    <n v="23"/>
    <b v="0"/>
    <s v="theater/plays"/>
    <x v="0"/>
    <x v="1"/>
    <n v="20"/>
    <n v="25.52"/>
  </r>
  <r>
    <n v="3064"/>
    <s v="Kickstart the Crossroads Community"/>
    <s v="An epicenter for connection, creation and expression of the community."/>
    <n v="75000"/>
    <n v="8471"/>
    <x v="0"/>
    <x v="1"/>
    <s v="USD"/>
    <n v="1448175540"/>
    <n v="1445483246"/>
    <b v="0"/>
    <n v="72"/>
    <b v="0"/>
    <s v="theater/plays"/>
    <x v="0"/>
    <x v="1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0"/>
    <x v="1"/>
    <s v="USD"/>
    <n v="1406683172"/>
    <n v="1404523172"/>
    <b v="0"/>
    <n v="2"/>
    <b v="0"/>
    <s v="theater/plays"/>
    <x v="0"/>
    <x v="1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0"/>
    <x v="2"/>
    <s v="AUD"/>
    <n v="1468128537"/>
    <n v="1465536537"/>
    <b v="0"/>
    <n v="15"/>
    <b v="0"/>
    <s v="theater/plays"/>
    <x v="0"/>
    <x v="1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8"/>
    <s v="NZD"/>
    <n v="1441837879"/>
    <n v="1439245879"/>
    <b v="0"/>
    <n v="1"/>
    <b v="0"/>
    <s v="theater/plays"/>
    <x v="0"/>
    <x v="1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1"/>
    <s v="USD"/>
    <n v="1445013352"/>
    <n v="1442421352"/>
    <b v="0"/>
    <n v="2"/>
    <b v="0"/>
    <s v="theater/plays"/>
    <x v="0"/>
    <x v="1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1"/>
    <s v="USD"/>
    <n v="1418587234"/>
    <n v="1415995234"/>
    <b v="0"/>
    <n v="7"/>
    <b v="0"/>
    <s v="theater/plays"/>
    <x v="0"/>
    <x v="1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0"/>
    <s v="GBP"/>
    <n v="1481132169"/>
    <n v="1479317769"/>
    <b v="0"/>
    <n v="16"/>
    <b v="0"/>
    <s v="theater/plays"/>
    <x v="0"/>
    <x v="1"/>
    <n v="3"/>
    <n v="20.88"/>
  </r>
  <r>
    <n v="3071"/>
    <s v="The Echo Theatre 2015"/>
    <s v="Anyone can create. They just need a place and an opportunity. The Echo Theatre (Provo) provides that opportunity."/>
    <n v="12000"/>
    <n v="7173"/>
    <x v="0"/>
    <x v="1"/>
    <s v="USD"/>
    <n v="1429595940"/>
    <n v="1428082481"/>
    <b v="0"/>
    <n v="117"/>
    <b v="0"/>
    <s v="theater/plays"/>
    <x v="0"/>
    <x v="1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1"/>
    <s v="USD"/>
    <n v="1477791960"/>
    <n v="1476549262"/>
    <b v="0"/>
    <n v="2"/>
    <b v="0"/>
    <s v="theater/plays"/>
    <x v="0"/>
    <x v="1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1"/>
    <s v="USD"/>
    <n v="1434309540"/>
    <n v="1429287900"/>
    <b v="0"/>
    <n v="7"/>
    <b v="0"/>
    <s v="theater/plays"/>
    <x v="0"/>
    <x v="1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5"/>
    <s v="EUR"/>
    <n v="1457617359"/>
    <n v="1455025359"/>
    <b v="0"/>
    <n v="3"/>
    <b v="0"/>
    <s v="theater/plays"/>
    <x v="0"/>
    <x v="1"/>
    <n v="0"/>
    <n v="7.33"/>
  </r>
  <r>
    <n v="3075"/>
    <s v="The Little MAGIC Theatre"/>
    <s v="Magic Morgan &amp; Liliana are raising funds to expand their famed traveling magic show to a theater of magic."/>
    <n v="15000"/>
    <n v="1296"/>
    <x v="0"/>
    <x v="1"/>
    <s v="USD"/>
    <n v="1471573640"/>
    <n v="1467253640"/>
    <b v="0"/>
    <n v="20"/>
    <b v="0"/>
    <s v="theater/plays"/>
    <x v="0"/>
    <x v="1"/>
    <n v="9"/>
    <n v="64.8"/>
  </r>
  <r>
    <n v="3076"/>
    <s v="10,000 Hours"/>
    <s v="Helping female comedians get in their 10,000 Hours of practice!"/>
    <n v="10000"/>
    <n v="1506"/>
    <x v="0"/>
    <x v="1"/>
    <s v="USD"/>
    <n v="1444405123"/>
    <n v="1439221123"/>
    <b v="0"/>
    <n v="50"/>
    <b v="0"/>
    <s v="theater/plays"/>
    <x v="0"/>
    <x v="1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4"/>
    <s v="CAD"/>
    <n v="1488495478"/>
    <n v="1485903478"/>
    <b v="0"/>
    <n v="2"/>
    <b v="0"/>
    <s v="theater/plays"/>
    <x v="0"/>
    <x v="1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1"/>
    <s v="USD"/>
    <n v="1424920795"/>
    <n v="1422328795"/>
    <b v="0"/>
    <n v="3"/>
    <b v="0"/>
    <s v="theater/plays"/>
    <x v="0"/>
    <x v="1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1"/>
    <s v="USD"/>
    <n v="1427040435"/>
    <n v="1424452035"/>
    <b v="0"/>
    <n v="27"/>
    <b v="0"/>
    <s v="theater/plays"/>
    <x v="0"/>
    <x v="1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1"/>
    <s v="USD"/>
    <n v="1419644444"/>
    <n v="1414456844"/>
    <b v="0"/>
    <n v="7"/>
    <b v="0"/>
    <s v="theater/plays"/>
    <x v="0"/>
    <x v="1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1"/>
    <s v="USD"/>
    <n v="1442722891"/>
    <n v="1440130891"/>
    <b v="0"/>
    <n v="5"/>
    <b v="0"/>
    <s v="theater/plays"/>
    <x v="0"/>
    <x v="1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1"/>
    <s v="USD"/>
    <n v="1447628946"/>
    <n v="1445033346"/>
    <b v="0"/>
    <n v="0"/>
    <b v="0"/>
    <s v="theater/plays"/>
    <x v="0"/>
    <x v="1"/>
    <n v="0"/>
    <s v="No Backer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1"/>
    <s v="USD"/>
    <n v="1409547600"/>
    <n v="1406986278"/>
    <b v="0"/>
    <n v="3"/>
    <b v="0"/>
    <s v="theater/plays"/>
    <x v="0"/>
    <x v="1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1"/>
    <s v="USD"/>
    <n v="1430851680"/>
    <n v="1428340931"/>
    <b v="0"/>
    <n v="6"/>
    <b v="0"/>
    <s v="theater/plays"/>
    <x v="0"/>
    <x v="1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1"/>
    <s v="USD"/>
    <n v="1443561159"/>
    <n v="1440969159"/>
    <b v="0"/>
    <n v="9"/>
    <b v="0"/>
    <s v="theater/plays"/>
    <x v="0"/>
    <x v="1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7"/>
    <s v="EUR"/>
    <n v="1439827559"/>
    <n v="1434643559"/>
    <b v="0"/>
    <n v="3"/>
    <b v="0"/>
    <s v="theater/plays"/>
    <x v="0"/>
    <x v="1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1"/>
    <s v="USD"/>
    <n v="1482294990"/>
    <n v="1477107390"/>
    <b v="0"/>
    <n v="2"/>
    <b v="0"/>
    <s v="theater/plays"/>
    <x v="0"/>
    <x v="1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1"/>
    <s v="USD"/>
    <n v="1420724460"/>
    <n v="1418046247"/>
    <b v="0"/>
    <n v="3"/>
    <b v="0"/>
    <s v="theater/plays"/>
    <x v="0"/>
    <x v="1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1"/>
    <s v="USD"/>
    <n v="1468029540"/>
    <n v="1465304483"/>
    <b v="0"/>
    <n v="45"/>
    <b v="0"/>
    <s v="theater/plays"/>
    <x v="0"/>
    <x v="1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0"/>
    <x v="1"/>
    <s v="USD"/>
    <n v="1430505545"/>
    <n v="1425325145"/>
    <b v="0"/>
    <n v="9"/>
    <b v="0"/>
    <s v="theater/plays"/>
    <x v="0"/>
    <x v="1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0"/>
    <x v="1"/>
    <s v="USD"/>
    <n v="1471214743"/>
    <n v="1468622743"/>
    <b v="0"/>
    <n v="9"/>
    <b v="0"/>
    <s v="theater/plays"/>
    <x v="0"/>
    <x v="1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1"/>
    <s v="USD"/>
    <n v="1444946400"/>
    <n v="1441723912"/>
    <b v="0"/>
    <n v="21"/>
    <b v="0"/>
    <s v="theater/plays"/>
    <x v="0"/>
    <x v="1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4"/>
    <s v="CAD"/>
    <n v="1401595140"/>
    <n v="1398980941"/>
    <b v="0"/>
    <n v="17"/>
    <b v="0"/>
    <s v="theater/plays"/>
    <x v="0"/>
    <x v="1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0"/>
    <x v="1"/>
    <s v="USD"/>
    <n v="1442775956"/>
    <n v="1437591956"/>
    <b v="0"/>
    <n v="1"/>
    <b v="0"/>
    <s v="theater/plays"/>
    <x v="0"/>
    <x v="1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0"/>
    <x v="1"/>
    <s v="USD"/>
    <n v="1470011780"/>
    <n v="1464827780"/>
    <b v="0"/>
    <n v="1"/>
    <b v="0"/>
    <s v="theater/plays"/>
    <x v="0"/>
    <x v="1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1"/>
    <s v="USD"/>
    <n v="1432151326"/>
    <n v="1429559326"/>
    <b v="0"/>
    <n v="14"/>
    <b v="0"/>
    <s v="theater/plays"/>
    <x v="0"/>
    <x v="1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0"/>
    <s v="GBP"/>
    <n v="1475848800"/>
    <n v="1474027501"/>
    <b v="0"/>
    <n v="42"/>
    <b v="0"/>
    <s v="theater/plays"/>
    <x v="0"/>
    <x v="1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0"/>
    <x v="1"/>
    <s v="USD"/>
    <n v="1454890620"/>
    <n v="1450724449"/>
    <b v="0"/>
    <n v="27"/>
    <b v="0"/>
    <s v="theater/plays"/>
    <x v="0"/>
    <x v="1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1"/>
    <s v="USD"/>
    <n v="1455251591"/>
    <n v="1452659591"/>
    <b v="0"/>
    <n v="5"/>
    <b v="0"/>
    <s v="theater/plays"/>
    <x v="0"/>
    <x v="1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1"/>
    <s v="USD"/>
    <n v="1413816975"/>
    <n v="1411224975"/>
    <b v="0"/>
    <n v="13"/>
    <b v="0"/>
    <s v="theater/plays"/>
    <x v="0"/>
    <x v="1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5"/>
    <s v="EUR"/>
    <n v="1437033360"/>
    <n v="1434445937"/>
    <b v="0"/>
    <n v="12"/>
    <b v="0"/>
    <s v="theater/plays"/>
    <x v="0"/>
    <x v="1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0"/>
    <x v="0"/>
    <s v="GBP"/>
    <n v="1471939818"/>
    <n v="1467619818"/>
    <b v="0"/>
    <n v="90"/>
    <b v="0"/>
    <s v="theater/plays"/>
    <x v="0"/>
    <x v="1"/>
    <n v="39"/>
    <n v="69.53"/>
  </r>
  <r>
    <n v="3103"/>
    <s v="Professional Venue for local artists!!"/>
    <s v="Creating a place for local artists to perform, at substantially less cost for them"/>
    <n v="4100"/>
    <n v="11"/>
    <x v="0"/>
    <x v="1"/>
    <s v="USD"/>
    <n v="1434080706"/>
    <n v="1428896706"/>
    <b v="0"/>
    <n v="2"/>
    <b v="0"/>
    <s v="theater/plays"/>
    <x v="0"/>
    <x v="1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2"/>
    <s v="AUD"/>
    <n v="1422928800"/>
    <n v="1420235311"/>
    <b v="0"/>
    <n v="5"/>
    <b v="0"/>
    <s v="theater/plays"/>
    <x v="0"/>
    <x v="1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0"/>
    <x v="1"/>
    <s v="USD"/>
    <n v="1413694800"/>
    <n v="1408986916"/>
    <b v="0"/>
    <n v="31"/>
    <b v="0"/>
    <s v="theater/plays"/>
    <x v="0"/>
    <x v="1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0"/>
    <s v="GBP"/>
    <n v="1442440800"/>
    <n v="1440497876"/>
    <b v="0"/>
    <n v="4"/>
    <b v="0"/>
    <s v="theater/plays"/>
    <x v="0"/>
    <x v="1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0"/>
    <x v="1"/>
    <s v="USD"/>
    <n v="1431372751"/>
    <n v="1430767951"/>
    <b v="0"/>
    <n v="29"/>
    <b v="0"/>
    <s v="theater/plays"/>
    <x v="0"/>
    <x v="1"/>
    <n v="20"/>
    <n v="272.58999999999997"/>
  </r>
  <r>
    <n v="3108"/>
    <s v="Funding a home for our Children's Theater"/>
    <s v="We need a permanent home for the theater!"/>
    <n v="50000"/>
    <n v="26"/>
    <x v="0"/>
    <x v="1"/>
    <s v="USD"/>
    <n v="1430234394"/>
    <n v="1425053994"/>
    <b v="0"/>
    <n v="2"/>
    <b v="0"/>
    <s v="theater/plays"/>
    <x v="0"/>
    <x v="1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1"/>
    <s v="USD"/>
    <n v="1409194810"/>
    <n v="1406170810"/>
    <b v="0"/>
    <n v="114"/>
    <b v="0"/>
    <s v="theater/plays"/>
    <x v="0"/>
    <x v="1"/>
    <n v="25"/>
    <n v="58.18"/>
  </r>
  <r>
    <n v="3110"/>
    <s v="Hip Justice Catmunity Center"/>
    <s v="Cat People Unite! It's time we get a space of our own to relax, socialize and learn! Join the Catmunity!"/>
    <n v="25000"/>
    <n v="10"/>
    <x v="0"/>
    <x v="1"/>
    <s v="USD"/>
    <n v="1487465119"/>
    <n v="1484009119"/>
    <b v="0"/>
    <n v="1"/>
    <b v="0"/>
    <s v="theater/plays"/>
    <x v="0"/>
    <x v="1"/>
    <n v="0"/>
    <n v="10"/>
  </r>
  <r>
    <n v="3111"/>
    <s v="All Puppet Players Need a Home"/>
    <s v="Help All Puppet Players perform it's 2015 season in a beautiful 200 seat theater for an entire year."/>
    <n v="20000"/>
    <n v="5328"/>
    <x v="0"/>
    <x v="1"/>
    <s v="USD"/>
    <n v="1412432220"/>
    <n v="1409753820"/>
    <b v="0"/>
    <n v="76"/>
    <b v="0"/>
    <s v="theater/plays"/>
    <x v="0"/>
    <x v="1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0"/>
    <x v="1"/>
    <s v="USD"/>
    <n v="1477968934"/>
    <n v="1472784934"/>
    <b v="0"/>
    <n v="9"/>
    <b v="0"/>
    <s v="theater/plays"/>
    <x v="0"/>
    <x v="1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1"/>
    <s v="USD"/>
    <n v="1429291982"/>
    <n v="1426699982"/>
    <b v="0"/>
    <n v="37"/>
    <b v="0"/>
    <s v="theater/plays"/>
    <x v="0"/>
    <x v="1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1"/>
    <s v="USD"/>
    <n v="1411312250"/>
    <n v="1406128250"/>
    <b v="0"/>
    <n v="0"/>
    <b v="0"/>
    <s v="theater/plays"/>
    <x v="0"/>
    <x v="1"/>
    <n v="0"/>
    <s v="No Backers"/>
  </r>
  <r>
    <n v="3115"/>
    <s v="spoken word pop-up:"/>
    <s v="We are creating a mobile community devoted to the spreading and sharing of spoken word and other kinds of storytelling."/>
    <n v="10000"/>
    <n v="300"/>
    <x v="0"/>
    <x v="10"/>
    <s v="SEK"/>
    <n v="1465123427"/>
    <n v="1462531427"/>
    <b v="0"/>
    <n v="1"/>
    <b v="0"/>
    <s v="theater/plays"/>
    <x v="0"/>
    <x v="1"/>
    <n v="3"/>
    <n v="300"/>
  </r>
  <r>
    <n v="3116"/>
    <s v="CoreCon Asylum"/>
    <s v="Creating a consuite for CoreCon. A focus on the insanity of asylums and early medical practices from history."/>
    <n v="750"/>
    <n v="430"/>
    <x v="0"/>
    <x v="1"/>
    <s v="USD"/>
    <n v="1427890925"/>
    <n v="1426681325"/>
    <b v="0"/>
    <n v="10"/>
    <b v="0"/>
    <s v="theater/plays"/>
    <x v="0"/>
    <x v="1"/>
    <n v="57"/>
    <n v="43"/>
  </r>
  <r>
    <n v="3117"/>
    <s v="Cowes and The Sea"/>
    <s v="Performing Arts workshops, for young people aged 5 -16, exploring how the sea has shaped Cowes as a settlement."/>
    <n v="1000"/>
    <n v="1"/>
    <x v="0"/>
    <x v="0"/>
    <s v="GBP"/>
    <n v="1464354720"/>
    <n v="1463648360"/>
    <b v="0"/>
    <n v="1"/>
    <b v="0"/>
    <s v="theater/plays"/>
    <x v="0"/>
    <x v="1"/>
    <n v="0"/>
    <n v="1"/>
  </r>
  <r>
    <n v="3118"/>
    <s v="Garden Eden, theatre, meeting, culture, music, art"/>
    <s v="a magical place for all kind of people, like a fairytaile in all colours"/>
    <n v="500000"/>
    <n v="1550"/>
    <x v="0"/>
    <x v="10"/>
    <s v="SEK"/>
    <n v="1467473723"/>
    <n v="1465832123"/>
    <b v="0"/>
    <n v="2"/>
    <b v="0"/>
    <s v="theater/plays"/>
    <x v="0"/>
    <x v="1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1"/>
    <s v="USD"/>
    <n v="1427414732"/>
    <n v="1424826332"/>
    <b v="0"/>
    <n v="1"/>
    <b v="0"/>
    <s v="theater/plays"/>
    <x v="0"/>
    <x v="1"/>
    <n v="0"/>
    <n v="5"/>
  </r>
  <r>
    <n v="3120"/>
    <s v="Subtropisch zwemparadijs Tropicana"/>
    <s v="Wij willen Tropicana het subtropisch zwemparadijs van Rotterdam op een nieuwe locatie gaan bouwen."/>
    <n v="1300000"/>
    <n v="128"/>
    <x v="0"/>
    <x v="11"/>
    <s v="EUR"/>
    <n v="1462484196"/>
    <n v="1457303796"/>
    <b v="0"/>
    <n v="10"/>
    <b v="0"/>
    <s v="theater/plays"/>
    <x v="0"/>
    <x v="1"/>
    <n v="0"/>
    <n v="12.8"/>
  </r>
  <r>
    <n v="3121"/>
    <s v="Ant Farm Theatre Project (Canceled)"/>
    <s v="I going to build a theatre for a local ant farm so that Ants can put on their theatre productions."/>
    <n v="1500"/>
    <n v="10"/>
    <x v="2"/>
    <x v="4"/>
    <s v="CAD"/>
    <n v="1411748335"/>
    <n v="1406564335"/>
    <b v="0"/>
    <n v="1"/>
    <b v="0"/>
    <s v="theater/plays"/>
    <x v="0"/>
    <x v="1"/>
    <n v="1"/>
    <n v="10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plays"/>
    <x v="0"/>
    <x v="1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plays"/>
    <x v="0"/>
    <x v="1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plays"/>
    <x v="0"/>
    <x v="1"/>
    <n v="0"/>
    <n v="6.5"/>
  </r>
  <r>
    <n v="3125"/>
    <s v="N/A (Canceled)"/>
    <s v="N/A"/>
    <n v="1500000"/>
    <n v="0"/>
    <x v="2"/>
    <x v="1"/>
    <s v="USD"/>
    <n v="1452142672"/>
    <n v="1449550672"/>
    <b v="0"/>
    <n v="0"/>
    <b v="0"/>
    <s v="theater/plays"/>
    <x v="0"/>
    <x v="1"/>
    <n v="0"/>
    <s v="No Backer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plays"/>
    <x v="0"/>
    <x v="1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plays"/>
    <x v="0"/>
    <x v="1"/>
    <n v="0"/>
    <s v="No Backer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1"/>
    <s v="USD"/>
    <n v="1489690141"/>
    <n v="1487101741"/>
    <b v="0"/>
    <n v="117"/>
    <b v="0"/>
    <s v="theater/plays"/>
    <x v="0"/>
    <x v="1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1"/>
    <s v="USD"/>
    <n v="1492542819"/>
    <n v="1489090419"/>
    <b v="0"/>
    <n v="1"/>
    <b v="0"/>
    <s v="theater/plays"/>
    <x v="0"/>
    <x v="1"/>
    <n v="1"/>
    <n v="10"/>
  </r>
  <r>
    <n v="3130"/>
    <s v="MEDEA | A New Vision"/>
    <s v="A shockingly relevant modern take on a 2,000-year-old tragedy that confronts current gender politics."/>
    <n v="10000"/>
    <n v="375"/>
    <x v="3"/>
    <x v="1"/>
    <s v="USD"/>
    <n v="1492145940"/>
    <n v="1489504916"/>
    <b v="0"/>
    <n v="4"/>
    <b v="0"/>
    <s v="theater/plays"/>
    <x v="0"/>
    <x v="1"/>
    <n v="4"/>
    <n v="93.75"/>
  </r>
  <r>
    <n v="3131"/>
    <s v="SNAKE EYES"/>
    <s v="A Staged Reading of &quot;Snake Eyes,&quot; a new play by Alex Rafala"/>
    <n v="4100"/>
    <n v="645"/>
    <x v="3"/>
    <x v="1"/>
    <s v="USD"/>
    <n v="1491656045"/>
    <n v="1489067645"/>
    <b v="0"/>
    <n v="12"/>
    <b v="0"/>
    <s v="theater/plays"/>
    <x v="0"/>
    <x v="1"/>
    <n v="16"/>
    <n v="53.75"/>
  </r>
  <r>
    <n v="3132"/>
    <s v="A Bite of a Snake Play"/>
    <s v="Smells Like Money, Drips Like Honey, Taste Like Mocha, Better Run AWAY"/>
    <n v="30000"/>
    <n v="10"/>
    <x v="3"/>
    <x v="1"/>
    <s v="USD"/>
    <n v="1492759460"/>
    <n v="1487579060"/>
    <b v="0"/>
    <n v="1"/>
    <b v="0"/>
    <s v="theater/plays"/>
    <x v="0"/>
    <x v="1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0"/>
    <s v="GBP"/>
    <n v="1490358834"/>
    <n v="1487770434"/>
    <b v="0"/>
    <n v="16"/>
    <b v="0"/>
    <s v="theater/plays"/>
    <x v="0"/>
    <x v="1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0"/>
    <s v="GBP"/>
    <n v="1490631419"/>
    <n v="1488820619"/>
    <b v="0"/>
    <n v="12"/>
    <b v="0"/>
    <s v="theater/plays"/>
    <x v="0"/>
    <x v="1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1"/>
    <s v="USD"/>
    <n v="1491277121"/>
    <n v="1489376321"/>
    <b v="0"/>
    <n v="7"/>
    <b v="0"/>
    <s v="theater/plays"/>
    <x v="0"/>
    <x v="1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0"/>
    <s v="GBP"/>
    <n v="1491001140"/>
    <n v="1487847954"/>
    <b v="0"/>
    <n v="22"/>
    <b v="0"/>
    <s v="theater/plays"/>
    <x v="0"/>
    <x v="1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1"/>
    <s v="USD"/>
    <n v="1493838720"/>
    <n v="1489439669"/>
    <b v="0"/>
    <n v="1"/>
    <b v="0"/>
    <s v="theater/plays"/>
    <x v="0"/>
    <x v="1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0"/>
    <s v="GBP"/>
    <n v="1491233407"/>
    <n v="1489591807"/>
    <b v="0"/>
    <n v="0"/>
    <b v="0"/>
    <s v="theater/plays"/>
    <x v="0"/>
    <x v="1"/>
    <n v="0"/>
    <s v="No Backer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6"/>
    <s v="MXN"/>
    <n v="1490416380"/>
    <n v="1487485760"/>
    <b v="0"/>
    <n v="6"/>
    <b v="0"/>
    <s v="theater/plays"/>
    <x v="0"/>
    <x v="1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5"/>
    <s v="EUR"/>
    <n v="1491581703"/>
    <n v="1488993303"/>
    <b v="0"/>
    <n v="4"/>
    <b v="0"/>
    <s v="theater/plays"/>
    <x v="0"/>
    <x v="1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1"/>
    <s v="EUR"/>
    <n v="1492372800"/>
    <n v="1488823488"/>
    <b v="0"/>
    <n v="8"/>
    <b v="0"/>
    <s v="theater/plays"/>
    <x v="0"/>
    <x v="1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0"/>
    <s v="GBP"/>
    <n v="1489922339"/>
    <n v="1487333939"/>
    <b v="0"/>
    <n v="3"/>
    <b v="0"/>
    <s v="theater/plays"/>
    <x v="0"/>
    <x v="1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0"/>
    <s v="GBP"/>
    <n v="1491726956"/>
    <n v="1489480556"/>
    <b v="0"/>
    <n v="0"/>
    <b v="0"/>
    <s v="theater/plays"/>
    <x v="0"/>
    <x v="1"/>
    <n v="0"/>
    <s v="No Backer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1"/>
    <s v="USD"/>
    <n v="1489903200"/>
    <n v="1488459307"/>
    <b v="0"/>
    <n v="30"/>
    <b v="0"/>
    <s v="theater/plays"/>
    <x v="0"/>
    <x v="1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1"/>
    <s v="USD"/>
    <n v="1490659134"/>
    <n v="1485478734"/>
    <b v="0"/>
    <n v="0"/>
    <b v="0"/>
    <s v="theater/plays"/>
    <x v="0"/>
    <x v="1"/>
    <n v="0"/>
    <s v="No Backers"/>
  </r>
  <r>
    <n v="3146"/>
    <s v="SoÃ±Ã© una ciudad amurallada"/>
    <s v="Somos... Podemos... Amamos... Nuestra muralla, nuestra utopÃ­a. Que el amor sea el lÃ­mite"/>
    <n v="50000"/>
    <n v="5250"/>
    <x v="3"/>
    <x v="6"/>
    <s v="MXN"/>
    <n v="1492356166"/>
    <n v="1488471766"/>
    <b v="0"/>
    <n v="12"/>
    <b v="0"/>
    <s v="theater/plays"/>
    <x v="0"/>
    <x v="1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x v="0"/>
    <x v="1"/>
    <n v="118"/>
    <n v="110.3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x v="0"/>
    <x v="1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x v="0"/>
    <x v="1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x v="0"/>
    <x v="1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x v="0"/>
    <x v="1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1"/>
    <x v="0"/>
    <s v="GBP"/>
    <n v="1383425367"/>
    <n v="1380833367"/>
    <b v="1"/>
    <n v="67"/>
    <b v="1"/>
    <s v="theater/plays"/>
    <x v="0"/>
    <x v="1"/>
    <n v="106"/>
    <n v="34.79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x v="0"/>
    <x v="1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x v="0"/>
    <x v="1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0"/>
    <s v="GBP"/>
    <n v="1356004725"/>
    <n v="1353412725"/>
    <b v="1"/>
    <n v="302"/>
    <b v="1"/>
    <s v="theater/plays"/>
    <x v="0"/>
    <x v="1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x v="0"/>
    <x v="1"/>
    <n v="102"/>
    <n v="62.92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x v="0"/>
    <x v="1"/>
    <n v="101"/>
    <n v="98.54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x v="0"/>
    <x v="1"/>
    <n v="114"/>
    <n v="82.61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x v="0"/>
    <x v="1"/>
    <n v="133"/>
    <n v="38.5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x v="0"/>
    <x v="1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1"/>
    <x v="0"/>
    <s v="GBP"/>
    <n v="1413377522"/>
    <n v="1410785522"/>
    <b v="1"/>
    <n v="74"/>
    <b v="1"/>
    <s v="theater/plays"/>
    <x v="0"/>
    <x v="1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x v="0"/>
    <x v="1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x v="0"/>
    <x v="1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x v="0"/>
    <x v="1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x v="0"/>
    <x v="1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x v="0"/>
    <x v="1"/>
    <n v="160"/>
    <n v="60.3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x v="0"/>
    <x v="1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x v="0"/>
    <x v="1"/>
    <n v="124"/>
    <n v="50.9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x v="0"/>
    <x v="1"/>
    <n v="103"/>
    <n v="100.5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x v="0"/>
    <x v="1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0"/>
    <s v="GBP"/>
    <n v="1462545358"/>
    <n v="1459953358"/>
    <b v="1"/>
    <n v="117"/>
    <b v="1"/>
    <s v="theater/plays"/>
    <x v="0"/>
    <x v="1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x v="0"/>
    <x v="1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x v="0"/>
    <x v="1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x v="0"/>
    <x v="1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x v="0"/>
    <x v="1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x v="0"/>
    <x v="1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x v="0"/>
    <x v="1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0"/>
    <s v="GBP"/>
    <n v="1405521075"/>
    <n v="1402929075"/>
    <b v="1"/>
    <n v="78"/>
    <b v="1"/>
    <s v="theater/plays"/>
    <x v="0"/>
    <x v="1"/>
    <n v="172"/>
    <n v="33.03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x v="0"/>
    <x v="1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1"/>
    <x v="0"/>
    <s v="GBP"/>
    <n v="1403258049"/>
    <n v="1400666049"/>
    <b v="1"/>
    <n v="45"/>
    <b v="1"/>
    <s v="theater/plays"/>
    <x v="0"/>
    <x v="1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1"/>
    <x v="0"/>
    <s v="GBP"/>
    <n v="1402848000"/>
    <n v="1400570787"/>
    <b v="1"/>
    <n v="15"/>
    <b v="1"/>
    <s v="theater/plays"/>
    <x v="0"/>
    <x v="1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x v="0"/>
    <x v="1"/>
    <n v="101"/>
    <n v="46.77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x v="0"/>
    <x v="1"/>
    <n v="109"/>
    <n v="40.07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x v="0"/>
    <x v="1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0"/>
    <s v="GBP"/>
    <n v="1405553241"/>
    <n v="1404948441"/>
    <b v="1"/>
    <n v="24"/>
    <b v="1"/>
    <s v="theater/plays"/>
    <x v="0"/>
    <x v="1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1"/>
    <x v="0"/>
    <s v="GBP"/>
    <n v="1410901200"/>
    <n v="1408313438"/>
    <b v="1"/>
    <n v="70"/>
    <b v="1"/>
    <s v="theater/plays"/>
    <x v="0"/>
    <x v="1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x v="0"/>
    <x v="1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0"/>
    <s v="GBP"/>
    <n v="1433930302"/>
    <n v="1432115902"/>
    <b v="0"/>
    <n v="9"/>
    <b v="0"/>
    <s v="theater/plays"/>
    <x v="0"/>
    <x v="1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0"/>
    <s v="SEK"/>
    <n v="1432455532"/>
    <n v="1429863532"/>
    <b v="0"/>
    <n v="19"/>
    <b v="0"/>
    <s v="theater/plays"/>
    <x v="0"/>
    <x v="1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0"/>
    <x v="4"/>
    <s v="CAD"/>
    <n v="1481258275"/>
    <n v="1478662675"/>
    <b v="0"/>
    <n v="0"/>
    <b v="0"/>
    <s v="theater/plays"/>
    <x v="0"/>
    <x v="1"/>
    <n v="0"/>
    <s v="No Backers"/>
  </r>
  <r>
    <n v="3191"/>
    <s v="Decree 770: Europa"/>
    <s v="A brand new musical about the ban of contraception and abortion in Romania and the revolution that ended it all in 1989."/>
    <n v="3750"/>
    <n v="151"/>
    <x v="0"/>
    <x v="1"/>
    <s v="USD"/>
    <n v="1471370869"/>
    <n v="1466186869"/>
    <b v="0"/>
    <n v="4"/>
    <b v="0"/>
    <s v="theater/plays"/>
    <x v="0"/>
    <x v="1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0"/>
    <x v="0"/>
    <s v="GBP"/>
    <n v="1425160800"/>
    <n v="1421274859"/>
    <b v="0"/>
    <n v="8"/>
    <b v="0"/>
    <s v="theater/plays"/>
    <x v="0"/>
    <x v="1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0"/>
    <s v="GBP"/>
    <n v="1424474056"/>
    <n v="1420586056"/>
    <b v="0"/>
    <n v="24"/>
    <b v="0"/>
    <s v="theater/plays"/>
    <x v="0"/>
    <x v="1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1"/>
    <s v="USD"/>
    <n v="1437960598"/>
    <n v="1435368598"/>
    <b v="0"/>
    <n v="0"/>
    <b v="0"/>
    <s v="theater/plays"/>
    <x v="0"/>
    <x v="1"/>
    <n v="0"/>
    <s v="No Backers"/>
  </r>
  <r>
    <n v="3195"/>
    <s v="Emerson Sings!"/>
    <s v="Emerson Sings is the first cabaret to celebrate the work of up and coming musical theater composers who are alumni of Emerson College."/>
    <n v="3500"/>
    <n v="2070"/>
    <x v="0"/>
    <x v="1"/>
    <s v="USD"/>
    <n v="1423750542"/>
    <n v="1421158542"/>
    <b v="0"/>
    <n v="39"/>
    <b v="0"/>
    <s v="theater/plays"/>
    <x v="0"/>
    <x v="1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0"/>
    <x v="1"/>
    <s v="USD"/>
    <n v="1438437600"/>
    <n v="1433254875"/>
    <b v="0"/>
    <n v="6"/>
    <b v="0"/>
    <s v="theater/plays"/>
    <x v="0"/>
    <x v="1"/>
    <n v="0"/>
    <n v="300"/>
  </r>
  <r>
    <n v="3197"/>
    <s v="Mirror, mirror on the wall"/>
    <s v="This years most important stage project for young artists in our region. www.ungespor.no"/>
    <n v="10000"/>
    <n v="1145"/>
    <x v="0"/>
    <x v="12"/>
    <s v="NOK"/>
    <n v="1423050618"/>
    <n v="1420458618"/>
    <b v="0"/>
    <n v="4"/>
    <b v="0"/>
    <s v="theater/plays"/>
    <x v="0"/>
    <x v="1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3"/>
    <s v="DKK"/>
    <n v="1424081477"/>
    <n v="1420798277"/>
    <b v="0"/>
    <n v="3"/>
    <b v="0"/>
    <s v="theater/plays"/>
    <x v="0"/>
    <x v="1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1"/>
    <s v="USD"/>
    <n v="1410037200"/>
    <n v="1407435418"/>
    <b v="0"/>
    <n v="53"/>
    <b v="0"/>
    <s v="theater/plays"/>
    <x v="0"/>
    <x v="1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0"/>
    <x v="1"/>
    <s v="USD"/>
    <n v="1461994440"/>
    <n v="1459410101"/>
    <b v="0"/>
    <n v="1"/>
    <b v="0"/>
    <s v="theater/plays"/>
    <x v="0"/>
    <x v="1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0"/>
    <s v="GBP"/>
    <n v="1409509477"/>
    <n v="1407695077"/>
    <b v="0"/>
    <n v="2"/>
    <b v="0"/>
    <s v="theater/plays"/>
    <x v="0"/>
    <x v="1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1"/>
    <s v="USD"/>
    <n v="1450072740"/>
    <n v="1445027346"/>
    <b v="0"/>
    <n v="25"/>
    <b v="0"/>
    <s v="theater/plays"/>
    <x v="0"/>
    <x v="1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1"/>
    <s v="USD"/>
    <n v="1443224622"/>
    <n v="1440632622"/>
    <b v="0"/>
    <n v="6"/>
    <b v="0"/>
    <s v="theater/plays"/>
    <x v="0"/>
    <x v="1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1"/>
    <s v="USD"/>
    <n v="1437149640"/>
    <n v="1434558479"/>
    <b v="0"/>
    <n v="0"/>
    <b v="0"/>
    <s v="theater/plays"/>
    <x v="0"/>
    <x v="1"/>
    <n v="0"/>
    <s v="No Backers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0"/>
    <s v="GBP"/>
    <n v="1430470772"/>
    <n v="1427878772"/>
    <b v="0"/>
    <n v="12"/>
    <b v="0"/>
    <s v="theater/plays"/>
    <x v="0"/>
    <x v="1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1"/>
    <s v="USD"/>
    <n v="1442644651"/>
    <n v="1440052651"/>
    <b v="0"/>
    <n v="0"/>
    <b v="0"/>
    <s v="theater/plays"/>
    <x v="0"/>
    <x v="1"/>
    <n v="0"/>
    <s v="No Backer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1"/>
    <s v="USD"/>
    <n v="1429767607"/>
    <n v="1424587207"/>
    <b v="0"/>
    <n v="36"/>
    <b v="0"/>
    <s v="theater/plays"/>
    <x v="0"/>
    <x v="1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x v="0"/>
    <x v="1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x v="0"/>
    <x v="1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x v="0"/>
    <x v="1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x v="0"/>
    <x v="1"/>
    <n v="120"/>
    <n v="85.53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x v="0"/>
    <x v="1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0"/>
    <s v="GBP"/>
    <n v="1437934759"/>
    <n v="1434478759"/>
    <b v="1"/>
    <n v="47"/>
    <b v="1"/>
    <s v="theater/plays"/>
    <x v="0"/>
    <x v="1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0"/>
    <s v="GBP"/>
    <n v="1452038100"/>
    <n v="1448823673"/>
    <b v="1"/>
    <n v="115"/>
    <b v="1"/>
    <s v="theater/plays"/>
    <x v="0"/>
    <x v="1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x v="0"/>
    <x v="1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1"/>
    <x v="0"/>
    <s v="GBP"/>
    <n v="1436625000"/>
    <n v="1433934371"/>
    <b v="1"/>
    <n v="35"/>
    <b v="1"/>
    <s v="theater/plays"/>
    <x v="0"/>
    <x v="1"/>
    <n v="100"/>
    <n v="57.17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x v="0"/>
    <x v="1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0"/>
    <s v="GBP"/>
    <n v="1419984000"/>
    <n v="1417132986"/>
    <b v="1"/>
    <n v="184"/>
    <b v="1"/>
    <s v="theater/plays"/>
    <x v="0"/>
    <x v="1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x v="0"/>
    <x v="1"/>
    <n v="100"/>
    <n v="168.25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x v="0"/>
    <x v="1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0"/>
    <s v="GBP"/>
    <n v="1436114603"/>
    <n v="1433090603"/>
    <b v="1"/>
    <n v="113"/>
    <b v="1"/>
    <s v="theater/plays"/>
    <x v="0"/>
    <x v="1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x v="0"/>
    <x v="1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x v="0"/>
    <x v="1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x v="0"/>
    <x v="1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x v="0"/>
    <x v="1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0"/>
    <s v="GBP"/>
    <n v="1446213612"/>
    <n v="1443621612"/>
    <b v="1"/>
    <n v="21"/>
    <b v="1"/>
    <s v="theater/plays"/>
    <x v="0"/>
    <x v="1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0"/>
    <s v="GBP"/>
    <n v="1484687436"/>
    <n v="1482095436"/>
    <b v="0"/>
    <n v="30"/>
    <b v="1"/>
    <s v="theater/plays"/>
    <x v="0"/>
    <x v="1"/>
    <n v="125"/>
    <n v="50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x v="0"/>
    <x v="1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x v="0"/>
    <x v="1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x v="0"/>
    <x v="1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x v="0"/>
    <x v="1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x v="0"/>
    <x v="1"/>
    <n v="131"/>
    <n v="50.46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x v="0"/>
    <x v="1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0"/>
    <s v="GBP"/>
    <n v="1485991860"/>
    <n v="1483124208"/>
    <b v="0"/>
    <n v="115"/>
    <b v="1"/>
    <s v="theater/plays"/>
    <x v="0"/>
    <x v="1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x v="0"/>
    <x v="1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x v="0"/>
    <x v="1"/>
    <n v="101"/>
    <n v="182.91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x v="0"/>
    <x v="1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0"/>
    <s v="GBP"/>
    <n v="1435752898"/>
    <n v="1433160898"/>
    <b v="1"/>
    <n v="79"/>
    <b v="1"/>
    <s v="theater/plays"/>
    <x v="0"/>
    <x v="1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0"/>
    <s v="GBP"/>
    <n v="1445817540"/>
    <n v="1443665293"/>
    <b v="1"/>
    <n v="104"/>
    <b v="1"/>
    <s v="theater/plays"/>
    <x v="0"/>
    <x v="1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0"/>
    <s v="GBP"/>
    <n v="1487286000"/>
    <n v="1484843948"/>
    <b v="0"/>
    <n v="34"/>
    <b v="1"/>
    <s v="theater/plays"/>
    <x v="0"/>
    <x v="1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x v="0"/>
    <x v="1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x v="0"/>
    <x v="1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x v="0"/>
    <x v="1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1"/>
    <x v="0"/>
    <s v="GBP"/>
    <n v="1480613982"/>
    <n v="1478018382"/>
    <b v="0"/>
    <n v="69"/>
    <b v="1"/>
    <s v="theater/plays"/>
    <x v="0"/>
    <x v="1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x v="0"/>
    <x v="1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x v="0"/>
    <x v="1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0"/>
    <s v="GBP"/>
    <n v="1436696712"/>
    <n v="1434104712"/>
    <b v="1"/>
    <n v="57"/>
    <b v="1"/>
    <s v="theater/plays"/>
    <x v="0"/>
    <x v="1"/>
    <n v="106"/>
    <n v="46.43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x v="0"/>
    <x v="1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x v="0"/>
    <x v="1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x v="0"/>
    <x v="1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x v="0"/>
    <x v="1"/>
    <n v="111"/>
    <n v="83.05"/>
  </r>
  <r>
    <n v="3252"/>
    <s v="Modern Love"/>
    <s v="How do we navigate the boundaries between friendship, sexual intimacy and obsessive desire?"/>
    <n v="2250"/>
    <n v="2876"/>
    <x v="1"/>
    <x v="0"/>
    <s v="GBP"/>
    <n v="1473247240"/>
    <n v="1470655240"/>
    <b v="1"/>
    <n v="50"/>
    <b v="1"/>
    <s v="theater/plays"/>
    <x v="0"/>
    <x v="1"/>
    <n v="128"/>
    <n v="57.52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x v="0"/>
    <x v="1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0"/>
    <s v="GBP"/>
    <n v="1427331809"/>
    <n v="1424743409"/>
    <b v="1"/>
    <n v="186"/>
    <b v="1"/>
    <s v="theater/plays"/>
    <x v="0"/>
    <x v="1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1"/>
    <x v="0"/>
    <s v="GBP"/>
    <n v="1412706375"/>
    <n v="1410114375"/>
    <b v="1"/>
    <n v="18"/>
    <b v="1"/>
    <s v="theater/plays"/>
    <x v="0"/>
    <x v="1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x v="0"/>
    <x v="1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0"/>
    <s v="GBP"/>
    <n v="1487769952"/>
    <n v="1485177952"/>
    <b v="0"/>
    <n v="41"/>
    <b v="1"/>
    <s v="theater/plays"/>
    <x v="0"/>
    <x v="1"/>
    <n v="106"/>
    <n v="51.85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x v="0"/>
    <x v="1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x v="0"/>
    <x v="1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x v="0"/>
    <x v="1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x v="0"/>
    <x v="1"/>
    <n v="100"/>
    <n v="67.65000000000000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x v="0"/>
    <x v="1"/>
    <n v="103"/>
    <n v="93.81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x v="0"/>
    <x v="1"/>
    <n v="112"/>
    <n v="41.24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x v="0"/>
    <x v="1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3"/>
    <s v="EUR"/>
    <n v="1449162000"/>
    <n v="1446570315"/>
    <b v="1"/>
    <n v="63"/>
    <b v="1"/>
    <s v="theater/plays"/>
    <x v="0"/>
    <x v="1"/>
    <n v="164"/>
    <n v="70.290000000000006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x v="0"/>
    <x v="1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x v="0"/>
    <x v="1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x v="0"/>
    <x v="1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0"/>
    <s v="GBP"/>
    <n v="1434452400"/>
    <n v="1431509397"/>
    <b v="1"/>
    <n v="70"/>
    <b v="1"/>
    <s v="theater/plays"/>
    <x v="0"/>
    <x v="1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0"/>
    <s v="GBP"/>
    <n v="1436705265"/>
    <n v="1434113265"/>
    <b v="1"/>
    <n v="30"/>
    <b v="1"/>
    <s v="theater/plays"/>
    <x v="0"/>
    <x v="1"/>
    <n v="102"/>
    <n v="61"/>
  </r>
  <r>
    <n v="3271"/>
    <s v="Saxon Court at Southwark Playhouse"/>
    <s v="A razor sharp satire to darken your Christmas."/>
    <n v="1500"/>
    <n v="1950"/>
    <x v="1"/>
    <x v="0"/>
    <s v="GBP"/>
    <n v="1414927775"/>
    <n v="1412332175"/>
    <b v="1"/>
    <n v="51"/>
    <b v="1"/>
    <s v="theater/plays"/>
    <x v="0"/>
    <x v="1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x v="0"/>
    <x v="1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x v="0"/>
    <x v="1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x v="0"/>
    <x v="1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x v="0"/>
    <x v="1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1"/>
    <x v="4"/>
    <s v="CAD"/>
    <n v="1459483140"/>
    <n v="1456526879"/>
    <b v="1"/>
    <n v="100"/>
    <b v="1"/>
    <s v="theater/plays"/>
    <x v="0"/>
    <x v="1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0"/>
    <s v="GBP"/>
    <n v="1416331406"/>
    <n v="1413735806"/>
    <b v="1"/>
    <n v="100"/>
    <b v="1"/>
    <s v="theater/plays"/>
    <x v="0"/>
    <x v="1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0"/>
    <s v="GBP"/>
    <n v="1433017303"/>
    <n v="1430425303"/>
    <b v="1"/>
    <n v="34"/>
    <b v="1"/>
    <s v="theater/plays"/>
    <x v="0"/>
    <x v="1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x v="0"/>
    <x v="1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x v="0"/>
    <x v="1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x v="0"/>
    <x v="1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x v="0"/>
    <x v="1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0"/>
    <s v="GBP"/>
    <n v="1455138000"/>
    <n v="1452448298"/>
    <b v="0"/>
    <n v="47"/>
    <b v="1"/>
    <s v="theater/plays"/>
    <x v="0"/>
    <x v="1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x v="0"/>
    <x v="1"/>
    <n v="102"/>
    <n v="203.2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x v="0"/>
    <x v="1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x v="0"/>
    <x v="1"/>
    <n v="102"/>
    <n v="125.12"/>
  </r>
  <r>
    <n v="3287"/>
    <s v="Three Things: Stories About Life"/>
    <s v="An inspirational one-man play about crisis, community, and the search for wholeness."/>
    <n v="2500"/>
    <n v="2500"/>
    <x v="1"/>
    <x v="4"/>
    <s v="CAD"/>
    <n v="1448733628"/>
    <n v="1446573628"/>
    <b v="0"/>
    <n v="34"/>
    <b v="1"/>
    <s v="theater/plays"/>
    <x v="0"/>
    <x v="1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0"/>
    <s v="GBP"/>
    <n v="1466463600"/>
    <n v="1463337315"/>
    <b v="0"/>
    <n v="207"/>
    <b v="1"/>
    <s v="theater/plays"/>
    <x v="0"/>
    <x v="1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0"/>
    <s v="GBP"/>
    <n v="1487580602"/>
    <n v="1485161402"/>
    <b v="0"/>
    <n v="25"/>
    <b v="1"/>
    <s v="theater/plays"/>
    <x v="0"/>
    <x v="1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0"/>
    <s v="GBP"/>
    <n v="1489234891"/>
    <n v="1486642891"/>
    <b v="0"/>
    <n v="72"/>
    <b v="1"/>
    <s v="theater/plays"/>
    <x v="0"/>
    <x v="1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x v="0"/>
    <x v="1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1"/>
    <x v="0"/>
    <s v="GBP"/>
    <n v="1449257348"/>
    <n v="1444069748"/>
    <b v="0"/>
    <n v="15"/>
    <b v="1"/>
    <s v="theater/plays"/>
    <x v="0"/>
    <x v="1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8"/>
    <s v="NZD"/>
    <n v="1488622352"/>
    <n v="1486030352"/>
    <b v="0"/>
    <n v="91"/>
    <b v="1"/>
    <s v="theater/plays"/>
    <x v="0"/>
    <x v="1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0"/>
    <s v="GBP"/>
    <n v="1434459554"/>
    <n v="1431867554"/>
    <b v="0"/>
    <n v="24"/>
    <b v="1"/>
    <s v="theater/plays"/>
    <x v="0"/>
    <x v="1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1"/>
    <x v="0"/>
    <s v="GBP"/>
    <n v="1474886229"/>
    <n v="1472294229"/>
    <b v="0"/>
    <n v="27"/>
    <b v="1"/>
    <s v="theater/plays"/>
    <x v="0"/>
    <x v="1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1"/>
    <x v="0"/>
    <s v="GBP"/>
    <n v="1448229600"/>
    <n v="1446401372"/>
    <b v="0"/>
    <n v="47"/>
    <b v="1"/>
    <s v="theater/plays"/>
    <x v="0"/>
    <x v="1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1"/>
    <x v="0"/>
    <s v="GBP"/>
    <n v="1438037940"/>
    <n v="1436380256"/>
    <b v="0"/>
    <n v="44"/>
    <b v="1"/>
    <s v="theater/plays"/>
    <x v="0"/>
    <x v="1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x v="0"/>
    <x v="1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x v="0"/>
    <x v="1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x v="0"/>
    <x v="1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x v="0"/>
    <x v="1"/>
    <n v="133"/>
    <n v="57.2"/>
  </r>
  <r>
    <n v="3302"/>
    <s v="El muro de BorÃ­s KiÃ©n"/>
    <s v="FilosofÃ­a de los anÃ³nimos"/>
    <n v="8400"/>
    <n v="8685"/>
    <x v="1"/>
    <x v="9"/>
    <s v="EUR"/>
    <n v="1481099176"/>
    <n v="1478507176"/>
    <b v="0"/>
    <n v="50"/>
    <b v="1"/>
    <s v="theater/plays"/>
    <x v="0"/>
    <x v="1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x v="0"/>
    <x v="1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x v="0"/>
    <x v="1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x v="0"/>
    <x v="1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x v="0"/>
    <x v="1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x v="0"/>
    <x v="1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x v="0"/>
    <x v="1"/>
    <n v="122"/>
    <n v="75.09"/>
  </r>
  <r>
    <n v="3309"/>
    <s v="Collision Course"/>
    <s v="Two unlikely friends, a garage, tinned beans &amp; the end of the world."/>
    <n v="350"/>
    <n v="558"/>
    <x v="1"/>
    <x v="0"/>
    <s v="GBP"/>
    <n v="1476632178"/>
    <n v="1473953778"/>
    <b v="0"/>
    <n v="31"/>
    <b v="1"/>
    <s v="theater/plays"/>
    <x v="0"/>
    <x v="1"/>
    <n v="159"/>
    <n v="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x v="0"/>
    <x v="1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x v="0"/>
    <x v="1"/>
    <n v="110"/>
    <n v="61.02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x v="0"/>
    <x v="1"/>
    <n v="100"/>
    <n v="61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x v="0"/>
    <x v="1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1"/>
    <x v="0"/>
    <s v="GBP"/>
    <n v="1431115500"/>
    <n v="1428733511"/>
    <b v="0"/>
    <n v="58"/>
    <b v="1"/>
    <s v="theater/plays"/>
    <x v="0"/>
    <x v="1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0"/>
    <s v="GBP"/>
    <n v="1462519041"/>
    <n v="1459927041"/>
    <b v="0"/>
    <n v="89"/>
    <b v="1"/>
    <s v="theater/plays"/>
    <x v="0"/>
    <x v="1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x v="0"/>
    <x v="1"/>
    <n v="100"/>
    <n v="93.98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x v="0"/>
    <x v="1"/>
    <n v="106"/>
    <n v="61.94"/>
  </r>
  <r>
    <n v="3318"/>
    <s v="ROOMIES - Atlantic Canada Tour 2016-17"/>
    <s v="Help us strengthen and inspire disability arts in Atlantic Canada"/>
    <n v="2000"/>
    <n v="2512"/>
    <x v="1"/>
    <x v="4"/>
    <s v="CAD"/>
    <n v="1460341800"/>
    <n v="1456902893"/>
    <b v="0"/>
    <n v="32"/>
    <b v="1"/>
    <s v="theater/plays"/>
    <x v="0"/>
    <x v="1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1"/>
    <x v="0"/>
    <s v="GBP"/>
    <n v="1422712986"/>
    <n v="1418824986"/>
    <b v="0"/>
    <n v="16"/>
    <b v="1"/>
    <s v="theater/plays"/>
    <x v="0"/>
    <x v="1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x v="0"/>
    <x v="1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x v="0"/>
    <x v="1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x v="0"/>
    <x v="1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1"/>
    <x v="0"/>
    <s v="GBP"/>
    <n v="1474793208"/>
    <n v="1472201208"/>
    <b v="0"/>
    <n v="49"/>
    <b v="1"/>
    <s v="theater/plays"/>
    <x v="0"/>
    <x v="1"/>
    <n v="126"/>
    <n v="25.69"/>
  </r>
  <r>
    <n v="3324"/>
    <s v="At Swim, Two Boys"/>
    <s v="The play tells the story of Jim and Doyler and their friendship on the brink of Irish independence."/>
    <n v="1500"/>
    <n v="1525"/>
    <x v="1"/>
    <x v="3"/>
    <s v="EUR"/>
    <n v="1465135190"/>
    <n v="1463925590"/>
    <b v="0"/>
    <n v="10"/>
    <b v="1"/>
    <s v="theater/plays"/>
    <x v="0"/>
    <x v="1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0"/>
    <s v="GBP"/>
    <n v="1428256277"/>
    <n v="1425235877"/>
    <b v="0"/>
    <n v="15"/>
    <b v="1"/>
    <s v="theater/plays"/>
    <x v="0"/>
    <x v="1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x v="0"/>
    <x v="1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0"/>
    <s v="GBP"/>
    <n v="1462697966"/>
    <n v="1460105966"/>
    <b v="0"/>
    <n v="33"/>
    <b v="1"/>
    <s v="theater/plays"/>
    <x v="0"/>
    <x v="1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x v="0"/>
    <x v="1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1"/>
    <x v="0"/>
    <s v="GBP"/>
    <n v="1406502000"/>
    <n v="1405583108"/>
    <b v="0"/>
    <n v="26"/>
    <b v="1"/>
    <s v="theater/plays"/>
    <x v="0"/>
    <x v="1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0"/>
    <s v="GBP"/>
    <n v="1427919468"/>
    <n v="1425331068"/>
    <b v="0"/>
    <n v="69"/>
    <b v="1"/>
    <s v="theater/plays"/>
    <x v="0"/>
    <x v="1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x v="0"/>
    <x v="1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x v="0"/>
    <x v="1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x v="0"/>
    <x v="1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x v="0"/>
    <x v="1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0"/>
    <s v="GBP"/>
    <n v="1407106800"/>
    <n v="1404749446"/>
    <b v="0"/>
    <n v="63"/>
    <b v="1"/>
    <s v="theater/plays"/>
    <x v="0"/>
    <x v="1"/>
    <n v="100"/>
    <n v="79.62"/>
  </r>
  <r>
    <n v="3336"/>
    <s v="WILDE TALES"/>
    <s v="A theatrical adaptation of Oscar Wilde's short stories, presented by Suitcase Civilians at The Space, April 5-10 2016."/>
    <n v="250"/>
    <n v="250"/>
    <x v="1"/>
    <x v="0"/>
    <s v="GBP"/>
    <n v="1459845246"/>
    <n v="1457429646"/>
    <b v="0"/>
    <n v="9"/>
    <b v="1"/>
    <s v="theater/plays"/>
    <x v="0"/>
    <x v="1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0"/>
    <s v="GBP"/>
    <n v="1412974800"/>
    <n v="1411109167"/>
    <b v="0"/>
    <n v="34"/>
    <b v="1"/>
    <s v="theater/plays"/>
    <x v="0"/>
    <x v="1"/>
    <n v="110"/>
    <n v="81.03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x v="0"/>
    <x v="1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x v="0"/>
    <x v="1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x v="0"/>
    <x v="1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1"/>
    <x v="0"/>
    <s v="GBP"/>
    <n v="1465750800"/>
    <n v="1463771421"/>
    <b v="0"/>
    <n v="28"/>
    <b v="1"/>
    <s v="theater/plays"/>
    <x v="0"/>
    <x v="1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x v="0"/>
    <x v="1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1"/>
    <x v="0"/>
    <s v="GBP"/>
    <n v="1460553480"/>
    <n v="1458770384"/>
    <b v="0"/>
    <n v="23"/>
    <b v="1"/>
    <s v="theater/plays"/>
    <x v="0"/>
    <x v="1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x v="0"/>
    <x v="1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x v="0"/>
    <x v="1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x v="0"/>
    <x v="1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0"/>
    <s v="GBP"/>
    <n v="1462741200"/>
    <n v="1461503654"/>
    <b v="0"/>
    <n v="22"/>
    <b v="1"/>
    <s v="theater/plays"/>
    <x v="0"/>
    <x v="1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x v="0"/>
    <x v="1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x v="0"/>
    <x v="1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1"/>
    <x v="14"/>
    <s v="EUR"/>
    <n v="1448838000"/>
    <n v="1445791811"/>
    <b v="0"/>
    <n v="51"/>
    <b v="1"/>
    <s v="theater/plays"/>
    <x v="0"/>
    <x v="1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0"/>
    <s v="GBP"/>
    <n v="1406113200"/>
    <n v="1402910965"/>
    <b v="0"/>
    <n v="54"/>
    <b v="1"/>
    <s v="theater/plays"/>
    <x v="0"/>
    <x v="1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0"/>
    <s v="GBP"/>
    <n v="1467414000"/>
    <n v="1462492178"/>
    <b v="0"/>
    <n v="70"/>
    <b v="1"/>
    <s v="theater/plays"/>
    <x v="0"/>
    <x v="1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1"/>
    <x v="0"/>
    <s v="GBP"/>
    <n v="1462230000"/>
    <n v="1461061350"/>
    <b v="0"/>
    <n v="44"/>
    <b v="1"/>
    <s v="theater/plays"/>
    <x v="0"/>
    <x v="1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x v="0"/>
    <x v="1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1"/>
    <x v="0"/>
    <s v="GBP"/>
    <n v="1462879020"/>
    <n v="1461941527"/>
    <b v="0"/>
    <n v="15"/>
    <b v="1"/>
    <s v="theater/plays"/>
    <x v="0"/>
    <x v="1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0"/>
    <s v="GBP"/>
    <n v="1468611272"/>
    <n v="1466019272"/>
    <b v="0"/>
    <n v="27"/>
    <b v="1"/>
    <s v="theater/plays"/>
    <x v="0"/>
    <x v="1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0"/>
    <s v="GBP"/>
    <n v="1406887310"/>
    <n v="1404295310"/>
    <b v="0"/>
    <n v="21"/>
    <b v="1"/>
    <s v="theater/plays"/>
    <x v="0"/>
    <x v="1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x v="0"/>
    <x v="1"/>
    <n v="103"/>
    <n v="63.57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x v="0"/>
    <x v="1"/>
    <n v="106"/>
    <n v="184.78"/>
  </r>
  <r>
    <n v="3360"/>
    <s v="Pretty Butch"/>
    <s v="World Premiere, an M1 Singapore Fringe Festival 2017 commission."/>
    <n v="9000"/>
    <n v="9124"/>
    <x v="1"/>
    <x v="15"/>
    <s v="SGD"/>
    <n v="1481731140"/>
    <n v="1479866343"/>
    <b v="0"/>
    <n v="72"/>
    <b v="1"/>
    <s v="theater/plays"/>
    <x v="0"/>
    <x v="1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x v="0"/>
    <x v="1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x v="0"/>
    <x v="1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x v="0"/>
    <x v="1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1"/>
    <x v="0"/>
    <s v="GBP"/>
    <n v="1458075600"/>
    <n v="1456183649"/>
    <b v="0"/>
    <n v="72"/>
    <b v="1"/>
    <s v="theater/plays"/>
    <x v="0"/>
    <x v="1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x v="0"/>
    <x v="1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x v="0"/>
    <x v="1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0"/>
    <s v="GBP"/>
    <n v="1438467894"/>
    <n v="1436307894"/>
    <b v="0"/>
    <n v="30"/>
    <b v="1"/>
    <s v="theater/plays"/>
    <x v="0"/>
    <x v="1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x v="0"/>
    <x v="1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1"/>
    <x v="3"/>
    <s v="EUR"/>
    <n v="1484441980"/>
    <n v="1479257980"/>
    <b v="0"/>
    <n v="54"/>
    <b v="1"/>
    <s v="theater/plays"/>
    <x v="0"/>
    <x v="1"/>
    <n v="104"/>
    <n v="96.2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x v="0"/>
    <x v="1"/>
    <n v="118"/>
    <n v="67.92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x v="0"/>
    <x v="1"/>
    <n v="139"/>
    <n v="30.78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x v="0"/>
    <x v="1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0"/>
    <s v="GBP"/>
    <n v="1437235200"/>
    <n v="1435177840"/>
    <b v="0"/>
    <n v="30"/>
    <b v="1"/>
    <s v="theater/plays"/>
    <x v="0"/>
    <x v="1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1"/>
    <x v="4"/>
    <s v="CAD"/>
    <n v="1446053616"/>
    <n v="1443461616"/>
    <b v="0"/>
    <n v="52"/>
    <b v="1"/>
    <s v="theater/plays"/>
    <x v="0"/>
    <x v="1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1"/>
    <x v="0"/>
    <s v="GBP"/>
    <n v="1400423973"/>
    <n v="1399387173"/>
    <b v="0"/>
    <n v="17"/>
    <b v="1"/>
    <s v="theater/plays"/>
    <x v="0"/>
    <x v="1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x v="0"/>
    <x v="1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1"/>
    <x v="0"/>
    <s v="GBP"/>
    <n v="1426870560"/>
    <n v="1424280899"/>
    <b v="0"/>
    <n v="77"/>
    <b v="1"/>
    <s v="theater/plays"/>
    <x v="0"/>
    <x v="1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1"/>
    <x v="0"/>
    <s v="GBP"/>
    <n v="1409490480"/>
    <n v="1407400306"/>
    <b v="0"/>
    <n v="21"/>
    <b v="1"/>
    <s v="theater/plays"/>
    <x v="0"/>
    <x v="1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1"/>
    <x v="0"/>
    <s v="GBP"/>
    <n v="1440630000"/>
    <n v="1439122800"/>
    <b v="0"/>
    <n v="38"/>
    <b v="1"/>
    <s v="theater/plays"/>
    <x v="0"/>
    <x v="1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x v="0"/>
    <x v="1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x v="0"/>
    <x v="1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0"/>
    <s v="GBP"/>
    <n v="1470092340"/>
    <n v="1467973256"/>
    <b v="0"/>
    <n v="46"/>
    <b v="1"/>
    <s v="theater/plays"/>
    <x v="0"/>
    <x v="1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x v="0"/>
    <x v="1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x v="0"/>
    <x v="1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x v="0"/>
    <x v="1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x v="0"/>
    <x v="1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x v="0"/>
    <x v="1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1"/>
    <x v="0"/>
    <s v="GBP"/>
    <n v="1434625441"/>
    <n v="1432033441"/>
    <b v="0"/>
    <n v="45"/>
    <b v="1"/>
    <s v="theater/plays"/>
    <x v="0"/>
    <x v="1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x v="0"/>
    <x v="1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x v="0"/>
    <x v="1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x v="0"/>
    <x v="1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1"/>
    <x v="0"/>
    <s v="GBP"/>
    <n v="1462565855"/>
    <n v="1458245855"/>
    <b v="0"/>
    <n v="12"/>
    <b v="1"/>
    <s v="theater/plays"/>
    <x v="0"/>
    <x v="1"/>
    <n v="100"/>
    <n v="41.67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x v="0"/>
    <x v="1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1"/>
    <x v="0"/>
    <s v="GBP"/>
    <n v="1406470645"/>
    <n v="1403878645"/>
    <b v="0"/>
    <n v="27"/>
    <b v="1"/>
    <s v="theater/plays"/>
    <x v="0"/>
    <x v="1"/>
    <n v="142"/>
    <n v="29"/>
  </r>
  <r>
    <n v="3395"/>
    <s v="MIRAMAR"/>
    <s v="Miramar is a a darkly funny play exploring what it is we call â€˜homeâ€™."/>
    <n v="500"/>
    <n v="920"/>
    <x v="1"/>
    <x v="0"/>
    <s v="GBP"/>
    <n v="1433009400"/>
    <n v="1431795944"/>
    <b v="0"/>
    <n v="38"/>
    <b v="1"/>
    <s v="theater/plays"/>
    <x v="0"/>
    <x v="1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x v="0"/>
    <x v="1"/>
    <n v="104"/>
    <n v="55.89"/>
  </r>
  <r>
    <n v="3397"/>
    <s v="Waiting for Godot - Blue Sky Theatre &amp; Arts"/>
    <s v="Help a group of recovering alcoholics bring Samuel Beckett's classic to a seaside town!"/>
    <n v="250"/>
    <n v="280"/>
    <x v="1"/>
    <x v="0"/>
    <s v="GBP"/>
    <n v="1455832800"/>
    <n v="1452338929"/>
    <b v="0"/>
    <n v="24"/>
    <b v="1"/>
    <s v="theater/plays"/>
    <x v="0"/>
    <x v="1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x v="0"/>
    <x v="1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1"/>
    <x v="0"/>
    <s v="GBP"/>
    <n v="1424556325"/>
    <n v="1421964325"/>
    <b v="0"/>
    <n v="46"/>
    <b v="1"/>
    <s v="theater/plays"/>
    <x v="0"/>
    <x v="1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x v="0"/>
    <x v="1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0"/>
    <s v="GBP"/>
    <n v="1438968146"/>
    <n v="1436376146"/>
    <b v="0"/>
    <n v="66"/>
    <b v="1"/>
    <s v="theater/plays"/>
    <x v="0"/>
    <x v="1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x v="0"/>
    <x v="1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0"/>
    <s v="GBP"/>
    <n v="1435230324"/>
    <n v="1432638324"/>
    <b v="0"/>
    <n v="17"/>
    <b v="1"/>
    <s v="theater/plays"/>
    <x v="0"/>
    <x v="1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x v="0"/>
    <x v="1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0"/>
    <s v="GBP"/>
    <n v="1456876740"/>
    <n v="1455063886"/>
    <b v="0"/>
    <n v="17"/>
    <b v="1"/>
    <s v="theater/plays"/>
    <x v="0"/>
    <x v="1"/>
    <n v="138"/>
    <n v="28.32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x v="0"/>
    <x v="1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1"/>
    <x v="0"/>
    <s v="GBP"/>
    <n v="1404641289"/>
    <n v="1402049289"/>
    <b v="0"/>
    <n v="67"/>
    <b v="1"/>
    <s v="theater/plays"/>
    <x v="0"/>
    <x v="1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x v="0"/>
    <x v="1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1"/>
    <x v="0"/>
    <s v="GBP"/>
    <n v="1469998680"/>
    <n v="1466710358"/>
    <b v="0"/>
    <n v="21"/>
    <b v="1"/>
    <s v="theater/plays"/>
    <x v="0"/>
    <x v="1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x v="0"/>
    <x v="1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x v="0"/>
    <x v="1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0"/>
    <s v="GBP"/>
    <n v="1411858862"/>
    <n v="1409266862"/>
    <b v="0"/>
    <n v="26"/>
    <b v="1"/>
    <s v="theater/plays"/>
    <x v="0"/>
    <x v="1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x v="0"/>
    <x v="1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x v="0"/>
    <x v="1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x v="0"/>
    <x v="1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0"/>
    <s v="GBP"/>
    <n v="1429813800"/>
    <n v="1427363645"/>
    <b v="0"/>
    <n v="30"/>
    <b v="1"/>
    <s v="theater/plays"/>
    <x v="0"/>
    <x v="1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x v="0"/>
    <x v="1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x v="0"/>
    <x v="1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3"/>
    <s v="EUR"/>
    <n v="1459978200"/>
    <n v="1458416585"/>
    <b v="0"/>
    <n v="46"/>
    <b v="1"/>
    <s v="theater/plays"/>
    <x v="0"/>
    <x v="1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1"/>
    <x v="0"/>
    <s v="GBP"/>
    <n v="1455408000"/>
    <n v="1454638202"/>
    <b v="0"/>
    <n v="34"/>
    <b v="1"/>
    <s v="theater/plays"/>
    <x v="0"/>
    <x v="1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x v="0"/>
    <x v="1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0"/>
    <s v="GBP"/>
    <n v="1450051200"/>
    <n v="1447594176"/>
    <b v="0"/>
    <n v="46"/>
    <b v="1"/>
    <s v="theater/plays"/>
    <x v="0"/>
    <x v="1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x v="0"/>
    <x v="1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x v="0"/>
    <x v="1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x v="0"/>
    <x v="1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x v="0"/>
    <x v="1"/>
    <n v="108"/>
    <n v="46.61"/>
  </r>
  <r>
    <n v="3427"/>
    <s v="We Were Kings"/>
    <s v="A new play developed in collaboration with graduating theatre makers, premiering at the Edinburgh Fringe Festival 2014."/>
    <n v="1500"/>
    <n v="1500"/>
    <x v="1"/>
    <x v="0"/>
    <s v="GBP"/>
    <n v="1404314952"/>
    <n v="1401722952"/>
    <b v="0"/>
    <n v="29"/>
    <b v="1"/>
    <s v="theater/plays"/>
    <x v="0"/>
    <x v="1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0"/>
    <s v="GBP"/>
    <n v="1425142800"/>
    <n v="1422983847"/>
    <b v="0"/>
    <n v="51"/>
    <b v="1"/>
    <s v="theater/plays"/>
    <x v="0"/>
    <x v="1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0"/>
    <s v="GBP"/>
    <n v="1478046661"/>
    <n v="1476837061"/>
    <b v="0"/>
    <n v="12"/>
    <b v="1"/>
    <s v="theater/plays"/>
    <x v="0"/>
    <x v="1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0"/>
    <s v="GBP"/>
    <n v="1406760101"/>
    <n v="1404168101"/>
    <b v="0"/>
    <n v="72"/>
    <b v="1"/>
    <s v="theater/plays"/>
    <x v="0"/>
    <x v="1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x v="0"/>
    <x v="1"/>
    <n v="100"/>
    <n v="95.24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x v="0"/>
    <x v="1"/>
    <n v="110"/>
    <n v="52.21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x v="0"/>
    <x v="1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x v="0"/>
    <x v="1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x v="0"/>
    <x v="1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x v="0"/>
    <x v="1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x v="0"/>
    <x v="1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1"/>
    <x v="0"/>
    <s v="GBP"/>
    <n v="1430600400"/>
    <n v="1428358567"/>
    <b v="0"/>
    <n v="14"/>
    <b v="1"/>
    <s v="theater/plays"/>
    <x v="0"/>
    <x v="1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x v="0"/>
    <x v="1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x v="0"/>
    <x v="1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x v="0"/>
    <x v="1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x v="0"/>
    <x v="1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x v="0"/>
    <x v="1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2"/>
    <s v="AUD"/>
    <n v="1465394340"/>
    <n v="1464677986"/>
    <b v="0"/>
    <n v="20"/>
    <b v="1"/>
    <s v="theater/plays"/>
    <x v="0"/>
    <x v="1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1"/>
    <x v="0"/>
    <s v="GBP"/>
    <n v="1445604236"/>
    <n v="1443185036"/>
    <b v="0"/>
    <n v="31"/>
    <b v="1"/>
    <s v="theater/plays"/>
    <x v="0"/>
    <x v="1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0"/>
    <s v="GBP"/>
    <n v="1423138800"/>
    <n v="1421092725"/>
    <b v="0"/>
    <n v="25"/>
    <b v="1"/>
    <s v="theater/plays"/>
    <x v="0"/>
    <x v="1"/>
    <n v="108"/>
    <n v="43.28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x v="0"/>
    <x v="1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x v="0"/>
    <x v="1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x v="0"/>
    <x v="1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1"/>
    <x v="0"/>
    <s v="GBP"/>
    <n v="1427990071"/>
    <n v="1422809671"/>
    <b v="0"/>
    <n v="39"/>
    <b v="1"/>
    <s v="theater/plays"/>
    <x v="0"/>
    <x v="1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x v="0"/>
    <x v="1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x v="0"/>
    <x v="1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1"/>
    <x v="0"/>
    <s v="GBP"/>
    <n v="1471130956"/>
    <n v="1465946956"/>
    <b v="0"/>
    <n v="14"/>
    <b v="1"/>
    <s v="theater/plays"/>
    <x v="0"/>
    <x v="1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0"/>
    <s v="GBP"/>
    <n v="1406825159"/>
    <n v="1404233159"/>
    <b v="0"/>
    <n v="21"/>
    <b v="1"/>
    <s v="theater/plays"/>
    <x v="0"/>
    <x v="1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x v="0"/>
    <x v="1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x v="0"/>
    <x v="1"/>
    <n v="191"/>
    <n v="358.69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x v="0"/>
    <x v="1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x v="0"/>
    <x v="1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0"/>
    <s v="GBP"/>
    <n v="1463743860"/>
    <n v="1461151860"/>
    <b v="0"/>
    <n v="36"/>
    <b v="1"/>
    <s v="theater/plays"/>
    <x v="0"/>
    <x v="1"/>
    <n v="126"/>
    <n v="17.53"/>
  </r>
  <r>
    <n v="3460"/>
    <s v="Pushers"/>
    <s v="'Pushers' is an exciting new play and the first project for brand new theatre company, Ain't Got No Home Productions."/>
    <n v="500"/>
    <n v="950"/>
    <x v="1"/>
    <x v="0"/>
    <s v="GBP"/>
    <n v="1408106352"/>
    <n v="1406896752"/>
    <b v="0"/>
    <n v="19"/>
    <b v="1"/>
    <s v="theater/plays"/>
    <x v="0"/>
    <x v="1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x v="0"/>
    <x v="1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x v="0"/>
    <x v="1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4"/>
    <s v="CAD"/>
    <n v="1476158340"/>
    <n v="1472594585"/>
    <b v="0"/>
    <n v="114"/>
    <b v="1"/>
    <s v="theater/plays"/>
    <x v="0"/>
    <x v="1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x v="0"/>
    <x v="1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0"/>
    <s v="GBP"/>
    <n v="1439136000"/>
    <n v="1436972472"/>
    <b v="0"/>
    <n v="36"/>
    <b v="1"/>
    <s v="theater/plays"/>
    <x v="0"/>
    <x v="1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x v="0"/>
    <x v="1"/>
    <n v="127"/>
    <n v="72.95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x v="0"/>
    <x v="1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x v="0"/>
    <x v="1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x v="0"/>
    <x v="1"/>
    <n v="113"/>
    <n v="50.4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x v="0"/>
    <x v="1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1"/>
    <x v="0"/>
    <s v="GBP"/>
    <n v="1409515200"/>
    <n v="1405971690"/>
    <b v="0"/>
    <n v="30"/>
    <b v="1"/>
    <s v="theater/plays"/>
    <x v="0"/>
    <x v="1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x v="0"/>
    <x v="1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x v="0"/>
    <x v="1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1"/>
    <x v="0"/>
    <s v="GBP"/>
    <n v="1469016131"/>
    <n v="1466424131"/>
    <b v="0"/>
    <n v="39"/>
    <b v="1"/>
    <s v="theater/plays"/>
    <x v="0"/>
    <x v="1"/>
    <n v="101"/>
    <n v="51.79"/>
  </r>
  <r>
    <n v="3475"/>
    <s v="Score"/>
    <s v="Score is a musical play inspired by true stories of parents who have recovered from addiction and regained their children."/>
    <n v="300"/>
    <n v="340"/>
    <x v="1"/>
    <x v="0"/>
    <s v="GBP"/>
    <n v="1414972800"/>
    <n v="1412629704"/>
    <b v="0"/>
    <n v="17"/>
    <b v="1"/>
    <s v="theater/plays"/>
    <x v="0"/>
    <x v="1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x v="0"/>
    <x v="1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x v="0"/>
    <x v="1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x v="0"/>
    <x v="1"/>
    <n v="113"/>
    <n v="39.6"/>
  </r>
  <r>
    <n v="3479"/>
    <s v="Civil Rogues"/>
    <s v="A new comedy about what happened to a band of foolhardy actors when the Puritans closed the theatres in the 1640s."/>
    <n v="1500"/>
    <n v="1918"/>
    <x v="1"/>
    <x v="0"/>
    <s v="GBP"/>
    <n v="1403382680"/>
    <n v="1400790680"/>
    <b v="0"/>
    <n v="56"/>
    <b v="1"/>
    <s v="theater/plays"/>
    <x v="0"/>
    <x v="1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x v="0"/>
    <x v="1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1"/>
    <x v="2"/>
    <s v="AUD"/>
    <n v="1420178188"/>
    <n v="1418709388"/>
    <b v="0"/>
    <n v="95"/>
    <b v="1"/>
    <s v="theater/plays"/>
    <x v="0"/>
    <x v="1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1"/>
    <x v="0"/>
    <s v="GBP"/>
    <n v="1404671466"/>
    <n v="1402079466"/>
    <b v="0"/>
    <n v="80"/>
    <b v="1"/>
    <s v="theater/plays"/>
    <x v="0"/>
    <x v="1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x v="0"/>
    <x v="1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x v="0"/>
    <x v="1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x v="0"/>
    <x v="1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x v="0"/>
    <x v="1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1"/>
    <x v="0"/>
    <s v="GBP"/>
    <n v="1435185252"/>
    <n v="1432593252"/>
    <b v="0"/>
    <n v="66"/>
    <b v="1"/>
    <s v="theater/plays"/>
    <x v="0"/>
    <x v="1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x v="0"/>
    <x v="1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0"/>
    <s v="GBP"/>
    <n v="1400965200"/>
    <n v="1398352531"/>
    <b v="0"/>
    <n v="72"/>
    <b v="1"/>
    <s v="theater/plays"/>
    <x v="0"/>
    <x v="1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x v="0"/>
    <x v="1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x v="0"/>
    <x v="1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x v="0"/>
    <x v="1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x v="0"/>
    <x v="1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x v="0"/>
    <x v="1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4"/>
    <s v="CAD"/>
    <n v="1414862280"/>
    <n v="1412360309"/>
    <b v="0"/>
    <n v="72"/>
    <b v="1"/>
    <s v="theater/plays"/>
    <x v="0"/>
    <x v="1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x v="0"/>
    <x v="1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x v="0"/>
    <x v="1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4"/>
    <s v="CAD"/>
    <n v="1464471840"/>
    <n v="1459309704"/>
    <b v="0"/>
    <n v="42"/>
    <b v="1"/>
    <s v="theater/plays"/>
    <x v="0"/>
    <x v="1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x v="0"/>
    <x v="1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x v="0"/>
    <x v="1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0"/>
    <s v="GBP"/>
    <n v="1441995595"/>
    <n v="1439835595"/>
    <b v="0"/>
    <n v="42"/>
    <b v="1"/>
    <s v="theater/plays"/>
    <x v="0"/>
    <x v="1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x v="0"/>
    <x v="1"/>
    <n v="105"/>
    <n v="136"/>
  </r>
  <r>
    <n v="3503"/>
    <s v="Tarantella"/>
    <s v="A group of Sicilian immigrants in New York struggle to deal with conflict from both within the family and from without."/>
    <n v="2500"/>
    <n v="2689"/>
    <x v="1"/>
    <x v="0"/>
    <s v="GBP"/>
    <n v="1469359728"/>
    <n v="1466767728"/>
    <b v="0"/>
    <n v="38"/>
    <b v="1"/>
    <s v="theater/plays"/>
    <x v="0"/>
    <x v="1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x v="0"/>
    <x v="1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x v="0"/>
    <x v="1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x v="0"/>
    <x v="1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x v="0"/>
    <x v="1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1"/>
    <x v="0"/>
    <s v="GBP"/>
    <n v="1462914000"/>
    <n v="1460914253"/>
    <b v="0"/>
    <n v="15"/>
    <b v="1"/>
    <s v="theater/plays"/>
    <x v="0"/>
    <x v="1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x v="0"/>
    <x v="1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x v="0"/>
    <x v="1"/>
    <n v="101"/>
    <n v="60.33"/>
  </r>
  <r>
    <n v="3511"/>
    <s v="Silent Planet"/>
    <s v="The world premiere of the first full-length play by Eve Leigh, at the intimate Finborough Theatre in London."/>
    <n v="1500"/>
    <n v="1518"/>
    <x v="1"/>
    <x v="0"/>
    <s v="GBP"/>
    <n v="1415385000"/>
    <n v="1413406695"/>
    <b v="0"/>
    <n v="19"/>
    <b v="1"/>
    <s v="theater/plays"/>
    <x v="0"/>
    <x v="1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1"/>
    <x v="0"/>
    <s v="GBP"/>
    <n v="1429789992"/>
    <n v="1424609592"/>
    <b v="0"/>
    <n v="17"/>
    <b v="1"/>
    <s v="theater/plays"/>
    <x v="0"/>
    <x v="1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x v="0"/>
    <x v="1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x v="0"/>
    <x v="1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x v="0"/>
    <x v="1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x v="0"/>
    <x v="1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1"/>
    <x v="0"/>
    <s v="GBP"/>
    <n v="1404471600"/>
    <n v="1401910634"/>
    <b v="0"/>
    <n v="13"/>
    <b v="1"/>
    <s v="theater/plays"/>
    <x v="0"/>
    <x v="1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x v="0"/>
    <x v="1"/>
    <n v="110"/>
    <n v="50.02"/>
  </r>
  <r>
    <n v="3519"/>
    <s v="Bookstory"/>
    <s v="Bookstory is a tiny puppet musical with some very big ideas that tells the story of the story in the digital age"/>
    <n v="2000"/>
    <n v="2027"/>
    <x v="1"/>
    <x v="0"/>
    <s v="GBP"/>
    <n v="1425478950"/>
    <n v="1422886950"/>
    <b v="0"/>
    <n v="28"/>
    <b v="1"/>
    <s v="theater/plays"/>
    <x v="0"/>
    <x v="1"/>
    <n v="101"/>
    <n v="72.39"/>
  </r>
  <r>
    <n v="3520"/>
    <s v="Protocols"/>
    <s v="Help us to bring &quot;Protocols&quot; at the 2015 Camden Fringe. The most controversial play of the year."/>
    <n v="2000"/>
    <n v="2015"/>
    <x v="1"/>
    <x v="0"/>
    <s v="GBP"/>
    <n v="1441547220"/>
    <n v="1439322412"/>
    <b v="0"/>
    <n v="21"/>
    <b v="1"/>
    <s v="theater/plays"/>
    <x v="0"/>
    <x v="1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x v="0"/>
    <x v="1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0"/>
    <s v="GBP"/>
    <n v="1442311560"/>
    <n v="1439924246"/>
    <b v="0"/>
    <n v="34"/>
    <b v="1"/>
    <s v="theater/plays"/>
    <x v="0"/>
    <x v="1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1"/>
    <x v="0"/>
    <s v="GBP"/>
    <n v="1474844400"/>
    <n v="1469871148"/>
    <b v="0"/>
    <n v="80"/>
    <b v="1"/>
    <s v="theater/plays"/>
    <x v="0"/>
    <x v="1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x v="0"/>
    <x v="1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x v="0"/>
    <x v="1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x v="0"/>
    <x v="1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x v="0"/>
    <x v="1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0"/>
    <s v="GBP"/>
    <n v="1484740918"/>
    <n v="1483012918"/>
    <b v="0"/>
    <n v="37"/>
    <b v="1"/>
    <s v="theater/plays"/>
    <x v="0"/>
    <x v="1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x v="0"/>
    <x v="1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0"/>
    <s v="GBP"/>
    <n v="1460318400"/>
    <n v="1457881057"/>
    <b v="0"/>
    <n v="22"/>
    <b v="1"/>
    <s v="theater/plays"/>
    <x v="0"/>
    <x v="1"/>
    <n v="100"/>
    <n v="125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x v="0"/>
    <x v="1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x v="0"/>
    <x v="1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x v="0"/>
    <x v="1"/>
    <n v="126"/>
    <n v="78.88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x v="0"/>
    <x v="1"/>
    <n v="156"/>
    <n v="38.28"/>
  </r>
  <r>
    <n v="3535"/>
    <s v="Twelve Angry Women"/>
    <s v="On the 60th anniversary of Twelve Angry Men, 12 female writers create 12 short pieces about what makes them angry."/>
    <n v="2000"/>
    <n v="2063"/>
    <x v="1"/>
    <x v="0"/>
    <s v="GBP"/>
    <n v="1443808800"/>
    <n v="1441120910"/>
    <b v="0"/>
    <n v="46"/>
    <b v="1"/>
    <s v="theater/plays"/>
    <x v="0"/>
    <x v="1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0"/>
    <s v="GBP"/>
    <n v="1450612740"/>
    <n v="1448040425"/>
    <b v="0"/>
    <n v="17"/>
    <b v="1"/>
    <s v="theater/plays"/>
    <x v="0"/>
    <x v="1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4"/>
    <s v="CAD"/>
    <n v="1416211140"/>
    <n v="1413016216"/>
    <b v="0"/>
    <n v="28"/>
    <b v="1"/>
    <s v="theater/plays"/>
    <x v="0"/>
    <x v="1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0"/>
    <s v="GBP"/>
    <n v="1471428340"/>
    <n v="1469009140"/>
    <b v="0"/>
    <n v="83"/>
    <b v="1"/>
    <s v="theater/plays"/>
    <x v="0"/>
    <x v="1"/>
    <n v="128"/>
    <n v="30.95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x v="0"/>
    <x v="1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0"/>
    <s v="GBP"/>
    <n v="1466899491"/>
    <n v="1464307491"/>
    <b v="0"/>
    <n v="8"/>
    <b v="1"/>
    <s v="theater/plays"/>
    <x v="0"/>
    <x v="1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0"/>
    <s v="GBP"/>
    <n v="1441042275"/>
    <n v="1438882275"/>
    <b v="0"/>
    <n v="32"/>
    <b v="1"/>
    <s v="theater/plays"/>
    <x v="0"/>
    <x v="1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x v="0"/>
    <x v="1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6"/>
    <s v="EUR"/>
    <n v="1435255659"/>
    <n v="1432663659"/>
    <b v="0"/>
    <n v="29"/>
    <b v="1"/>
    <s v="theater/plays"/>
    <x v="0"/>
    <x v="1"/>
    <n v="105"/>
    <n v="54.14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x v="0"/>
    <x v="1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x v="0"/>
    <x v="1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x v="0"/>
    <x v="1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x v="0"/>
    <x v="1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x v="0"/>
    <x v="1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1"/>
    <x v="0"/>
    <s v="GBP"/>
    <n v="1441358873"/>
    <n v="1438939673"/>
    <b v="0"/>
    <n v="42"/>
    <b v="1"/>
    <s v="theater/plays"/>
    <x v="0"/>
    <x v="1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1"/>
    <x v="0"/>
    <s v="GBP"/>
    <n v="1462224398"/>
    <n v="1459632398"/>
    <b v="0"/>
    <n v="64"/>
    <b v="1"/>
    <s v="theater/plays"/>
    <x v="0"/>
    <x v="1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x v="0"/>
    <x v="1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0"/>
    <s v="GBP"/>
    <n v="1403964324"/>
    <n v="1401372324"/>
    <b v="0"/>
    <n v="20"/>
    <b v="1"/>
    <s v="theater/plays"/>
    <x v="0"/>
    <x v="1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x v="0"/>
    <x v="1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x v="0"/>
    <x v="1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7"/>
    <s v="EUR"/>
    <n v="1479382594"/>
    <n v="1476786994"/>
    <b v="0"/>
    <n v="14"/>
    <b v="1"/>
    <s v="theater/plays"/>
    <x v="0"/>
    <x v="1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1"/>
    <x v="0"/>
    <s v="GBP"/>
    <n v="1408289724"/>
    <n v="1403105724"/>
    <b v="0"/>
    <n v="20"/>
    <b v="1"/>
    <s v="theater/plays"/>
    <x v="0"/>
    <x v="1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x v="0"/>
    <x v="1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1"/>
    <x v="0"/>
    <s v="GBP"/>
    <n v="1435352400"/>
    <n v="1431718575"/>
    <b v="0"/>
    <n v="22"/>
    <b v="1"/>
    <s v="theater/plays"/>
    <x v="0"/>
    <x v="1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2"/>
    <s v="AUD"/>
    <n v="1438333080"/>
    <n v="1436408308"/>
    <b v="0"/>
    <n v="24"/>
    <b v="1"/>
    <s v="theater/plays"/>
    <x v="0"/>
    <x v="1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4"/>
    <s v="CAD"/>
    <n v="1432694700"/>
    <n v="1429651266"/>
    <b v="0"/>
    <n v="74"/>
    <b v="1"/>
    <s v="theater/plays"/>
    <x v="0"/>
    <x v="1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x v="0"/>
    <x v="1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0"/>
    <s v="GBP"/>
    <n v="1457906400"/>
    <n v="1457115427"/>
    <b v="0"/>
    <n v="31"/>
    <b v="1"/>
    <s v="theater/plays"/>
    <x v="0"/>
    <x v="1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0"/>
    <s v="GBP"/>
    <n v="1470078000"/>
    <n v="1467648456"/>
    <b v="0"/>
    <n v="25"/>
    <b v="1"/>
    <s v="theater/plays"/>
    <x v="0"/>
    <x v="1"/>
    <n v="105"/>
    <n v="21.1"/>
  </r>
  <r>
    <n v="3564"/>
    <s v="The Pillowman Aberdeen"/>
    <s v="Multi Award-Winng play THE PILLOWMAN coming to the Arts Centre Theatre, Aberdeen"/>
    <n v="1000"/>
    <n v="1005"/>
    <x v="1"/>
    <x v="0"/>
    <s v="GBP"/>
    <n v="1444060800"/>
    <n v="1440082649"/>
    <b v="0"/>
    <n v="17"/>
    <b v="1"/>
    <s v="theater/plays"/>
    <x v="0"/>
    <x v="1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x v="0"/>
    <x v="1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0"/>
    <s v="GBP"/>
    <n v="1422015083"/>
    <n v="1419423083"/>
    <b v="0"/>
    <n v="38"/>
    <b v="1"/>
    <s v="theater/plays"/>
    <x v="0"/>
    <x v="1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0"/>
    <s v="GBP"/>
    <n v="1433964444"/>
    <n v="1431372444"/>
    <b v="0"/>
    <n v="41"/>
    <b v="1"/>
    <s v="theater/plays"/>
    <x v="0"/>
    <x v="1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x v="0"/>
    <x v="1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x v="0"/>
    <x v="1"/>
    <n v="100"/>
    <n v="122.54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x v="0"/>
    <x v="1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1"/>
    <x v="0"/>
    <s v="GBP"/>
    <n v="1414701413"/>
    <n v="1412109413"/>
    <b v="0"/>
    <n v="25"/>
    <b v="1"/>
    <s v="theater/plays"/>
    <x v="0"/>
    <x v="1"/>
    <n v="122"/>
    <n v="73.239999999999995"/>
  </r>
  <r>
    <n v="3572"/>
    <s v="Monster"/>
    <s v="A darkly comic one woman show by Abram Rooney as part of The Camden Fringe 2015."/>
    <n v="500"/>
    <n v="500"/>
    <x v="1"/>
    <x v="0"/>
    <s v="GBP"/>
    <n v="1434894082"/>
    <n v="1432302082"/>
    <b v="0"/>
    <n v="9"/>
    <b v="1"/>
    <s v="theater/plays"/>
    <x v="0"/>
    <x v="1"/>
    <n v="100"/>
    <n v="55.56"/>
  </r>
  <r>
    <n v="3573"/>
    <s v="Licensed To Ill"/>
    <s v="London based theatre makers collaborating to create a new show about the history of HipHop."/>
    <n v="3000"/>
    <n v="3084"/>
    <x v="1"/>
    <x v="0"/>
    <s v="GBP"/>
    <n v="1415440846"/>
    <n v="1412845246"/>
    <b v="0"/>
    <n v="78"/>
    <b v="1"/>
    <s v="theater/plays"/>
    <x v="0"/>
    <x v="1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x v="0"/>
    <x v="1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x v="0"/>
    <x v="1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x v="0"/>
    <x v="1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x v="0"/>
    <x v="1"/>
    <n v="130"/>
    <n v="28.89"/>
  </r>
  <r>
    <n v="3578"/>
    <s v="Home"/>
    <s v="An unsparing, slightly surreal look at the effects of the private rented sector on two young women. Based on real events."/>
    <n v="1500"/>
    <n v="1500.2"/>
    <x v="1"/>
    <x v="0"/>
    <s v="GBP"/>
    <n v="1462037777"/>
    <n v="1459445777"/>
    <b v="0"/>
    <n v="37"/>
    <b v="1"/>
    <s v="theater/plays"/>
    <x v="0"/>
    <x v="1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0"/>
    <s v="GBP"/>
    <n v="1459444656"/>
    <n v="1456856256"/>
    <b v="0"/>
    <n v="14"/>
    <b v="1"/>
    <s v="theater/plays"/>
    <x v="0"/>
    <x v="1"/>
    <n v="100"/>
    <n v="35.71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x v="0"/>
    <x v="1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0"/>
    <s v="GBP"/>
    <n v="1406719110"/>
    <n v="1405509510"/>
    <b v="0"/>
    <n v="45"/>
    <b v="1"/>
    <s v="theater/plays"/>
    <x v="0"/>
    <x v="1"/>
    <n v="100"/>
    <n v="33.33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x v="0"/>
    <x v="1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x v="0"/>
    <x v="1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0"/>
    <s v="GBP"/>
    <n v="1436772944"/>
    <n v="1434180944"/>
    <b v="0"/>
    <n v="112"/>
    <b v="1"/>
    <s v="theater/plays"/>
    <x v="0"/>
    <x v="1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x v="0"/>
    <x v="1"/>
    <n v="119"/>
    <n v="176.09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x v="0"/>
    <x v="1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1"/>
    <x v="0"/>
    <s v="GBP"/>
    <n v="1467054000"/>
    <n v="1463144254"/>
    <b v="0"/>
    <n v="28"/>
    <b v="1"/>
    <s v="theater/plays"/>
    <x v="0"/>
    <x v="1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1"/>
    <x v="0"/>
    <s v="GBP"/>
    <n v="1430348400"/>
    <n v="1428436410"/>
    <b v="0"/>
    <n v="11"/>
    <b v="1"/>
    <s v="theater/plays"/>
    <x v="0"/>
    <x v="1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x v="0"/>
    <x v="1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1"/>
    <x v="0"/>
    <s v="GBP"/>
    <n v="1413792034"/>
    <n v="1411200034"/>
    <b v="0"/>
    <n v="73"/>
    <b v="1"/>
    <s v="theater/plays"/>
    <x v="0"/>
    <x v="1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x v="0"/>
    <x v="1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x v="0"/>
    <x v="1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x v="0"/>
    <x v="1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x v="0"/>
    <x v="1"/>
    <n v="126"/>
    <n v="55.97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x v="0"/>
    <x v="1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4"/>
    <s v="CAD"/>
    <n v="1409072982"/>
    <n v="1407258582"/>
    <b v="0"/>
    <n v="15"/>
    <b v="1"/>
    <s v="theater/plays"/>
    <x v="0"/>
    <x v="1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x v="0"/>
    <x v="1"/>
    <n v="103"/>
    <n v="77.73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x v="0"/>
    <x v="1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x v="0"/>
    <x v="1"/>
    <n v="202"/>
    <n v="59.41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x v="0"/>
    <x v="1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0"/>
    <s v="GBP"/>
    <n v="1421452682"/>
    <n v="1418860682"/>
    <b v="0"/>
    <n v="53"/>
    <b v="1"/>
    <s v="theater/plays"/>
    <x v="0"/>
    <x v="1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x v="0"/>
    <x v="1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x v="0"/>
    <x v="1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x v="0"/>
    <x v="1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0"/>
    <s v="GBP"/>
    <n v="1455390126"/>
    <n v="1452798126"/>
    <b v="0"/>
    <n v="15"/>
    <b v="1"/>
    <s v="theater/plays"/>
    <x v="0"/>
    <x v="1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0"/>
    <s v="GBP"/>
    <n v="1471185057"/>
    <n v="1468593057"/>
    <b v="0"/>
    <n v="64"/>
    <b v="1"/>
    <s v="theater/plays"/>
    <x v="0"/>
    <x v="1"/>
    <n v="130"/>
    <n v="61.06"/>
  </r>
  <r>
    <n v="3607"/>
    <s v="E15 at The Pleasance and CPT"/>
    <s v="'E15' is a verbatim project that looks at the story of the Focus E15 Campaign"/>
    <n v="550"/>
    <n v="580"/>
    <x v="1"/>
    <x v="0"/>
    <s v="GBP"/>
    <n v="1450137600"/>
    <n v="1448924882"/>
    <b v="0"/>
    <n v="20"/>
    <b v="1"/>
    <s v="theater/plays"/>
    <x v="0"/>
    <x v="1"/>
    <n v="105"/>
    <n v="29"/>
  </r>
  <r>
    <n v="3608"/>
    <s v="Petrification"/>
    <s v="Help us get the show on the road! Petrification is a new play about home, memory and identity and we need your help to tour."/>
    <n v="800"/>
    <n v="800"/>
    <x v="1"/>
    <x v="0"/>
    <s v="GBP"/>
    <n v="1466172000"/>
    <n v="1463418090"/>
    <b v="0"/>
    <n v="27"/>
    <b v="1"/>
    <s v="theater/plays"/>
    <x v="0"/>
    <x v="1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0"/>
    <s v="GBP"/>
    <n v="1459378085"/>
    <n v="1456789685"/>
    <b v="0"/>
    <n v="21"/>
    <b v="1"/>
    <s v="theater/plays"/>
    <x v="0"/>
    <x v="1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0"/>
    <s v="GBP"/>
    <n v="1439806936"/>
    <n v="1437214936"/>
    <b v="0"/>
    <n v="31"/>
    <b v="1"/>
    <s v="theater/plays"/>
    <x v="0"/>
    <x v="1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0"/>
    <s v="GBP"/>
    <n v="1428483201"/>
    <n v="1425891201"/>
    <b v="0"/>
    <n v="51"/>
    <b v="1"/>
    <s v="theater/plays"/>
    <x v="0"/>
    <x v="1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4"/>
    <s v="CAD"/>
    <n v="1402334811"/>
    <n v="1401470811"/>
    <b v="0"/>
    <n v="57"/>
    <b v="1"/>
    <s v="theater/plays"/>
    <x v="0"/>
    <x v="1"/>
    <n v="144"/>
    <n v="126.67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x v="0"/>
    <x v="1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x v="0"/>
    <x v="1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0"/>
    <s v="GBP"/>
    <n v="1449756896"/>
    <n v="1447164896"/>
    <b v="0"/>
    <n v="72"/>
    <b v="1"/>
    <s v="theater/plays"/>
    <x v="0"/>
    <x v="1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0"/>
    <s v="GBP"/>
    <n v="1426801664"/>
    <n v="1424213264"/>
    <b v="0"/>
    <n v="45"/>
    <b v="1"/>
    <s v="theater/plays"/>
    <x v="0"/>
    <x v="1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0"/>
    <s v="GBP"/>
    <n v="1488240000"/>
    <n v="1486996729"/>
    <b v="0"/>
    <n v="51"/>
    <b v="1"/>
    <s v="theater/plays"/>
    <x v="0"/>
    <x v="1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0"/>
    <s v="GBP"/>
    <n v="1433343850"/>
    <n v="1430751850"/>
    <b v="0"/>
    <n v="56"/>
    <b v="1"/>
    <s v="theater/plays"/>
    <x v="0"/>
    <x v="1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x v="0"/>
    <x v="1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x v="0"/>
    <x v="1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x v="0"/>
    <x v="1"/>
    <n v="110"/>
    <n v="47.03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x v="0"/>
    <x v="1"/>
    <n v="100"/>
    <n v="47.67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x v="0"/>
    <x v="1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x v="0"/>
    <x v="1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0"/>
    <s v="GBP"/>
    <n v="1435851577"/>
    <n v="1433259577"/>
    <b v="0"/>
    <n v="78"/>
    <b v="1"/>
    <s v="theater/plays"/>
    <x v="0"/>
    <x v="1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1"/>
    <x v="0"/>
    <s v="GBP"/>
    <n v="1408204857"/>
    <n v="1406390457"/>
    <b v="0"/>
    <n v="48"/>
    <b v="1"/>
    <s v="theater/plays"/>
    <x v="0"/>
    <x v="1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x v="0"/>
    <x v="1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1"/>
    <s v="USD"/>
    <n v="1450040396"/>
    <n v="1444852796"/>
    <b v="0"/>
    <n v="0"/>
    <b v="0"/>
    <s v="theater/plays"/>
    <x v="0"/>
    <x v="1"/>
    <n v="0"/>
    <s v="No Backer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1"/>
    <s v="USD"/>
    <n v="1462467600"/>
    <n v="1457403364"/>
    <b v="0"/>
    <n v="2"/>
    <b v="0"/>
    <s v="theater/plays"/>
    <x v="0"/>
    <x v="1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0"/>
    <x v="0"/>
    <s v="GBP"/>
    <n v="1417295990"/>
    <n v="1414700390"/>
    <b v="0"/>
    <n v="1"/>
    <b v="0"/>
    <s v="theater/plays"/>
    <x v="0"/>
    <x v="1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1"/>
    <s v="USD"/>
    <n v="1411444740"/>
    <n v="1409335497"/>
    <b v="0"/>
    <n v="59"/>
    <b v="0"/>
    <s v="theater/plays"/>
    <x v="0"/>
    <x v="1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0"/>
    <s v="GBP"/>
    <n v="1416781749"/>
    <n v="1415053749"/>
    <b v="0"/>
    <n v="1"/>
    <b v="0"/>
    <s v="theater/plays"/>
    <x v="0"/>
    <x v="1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0"/>
    <x v="1"/>
    <s v="USD"/>
    <n v="1479517200"/>
    <n v="1475765867"/>
    <b v="0"/>
    <n v="31"/>
    <b v="0"/>
    <s v="theater/plays"/>
    <x v="0"/>
    <x v="1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4"/>
    <s v="CAD"/>
    <n v="1484366340"/>
    <n v="1480219174"/>
    <b v="0"/>
    <n v="18"/>
    <b v="0"/>
    <s v="theater/plays"/>
    <x v="0"/>
    <x v="1"/>
    <n v="4"/>
    <n v="176.94"/>
  </r>
  <r>
    <n v="3635"/>
    <s v="Mary's Son"/>
    <s v="Mary's Son is a pop opera about Jesus and the hope he brings to all people."/>
    <n v="3500"/>
    <n v="1276"/>
    <x v="0"/>
    <x v="1"/>
    <s v="USD"/>
    <n v="1461186676"/>
    <n v="1458594676"/>
    <b v="0"/>
    <n v="10"/>
    <b v="0"/>
    <s v="theater/plays"/>
    <x v="0"/>
    <x v="1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0"/>
    <x v="1"/>
    <s v="USD"/>
    <n v="1442248829"/>
    <n v="1439224829"/>
    <b v="0"/>
    <n v="0"/>
    <b v="0"/>
    <s v="theater/plays"/>
    <x v="0"/>
    <x v="1"/>
    <n v="0"/>
    <s v="No Backers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1"/>
    <s v="USD"/>
    <n v="1420130935"/>
    <n v="1417538935"/>
    <b v="0"/>
    <n v="14"/>
    <b v="0"/>
    <s v="theater/plays"/>
    <x v="0"/>
    <x v="1"/>
    <n v="31"/>
    <n v="66.14"/>
  </r>
  <r>
    <n v="3638"/>
    <s v="Project Hedwig and the Angry Inch"/>
    <s v="A rock and roll journey that explores love, loss, redemption, duality and ascension."/>
    <n v="3300"/>
    <n v="216"/>
    <x v="0"/>
    <x v="4"/>
    <s v="CAD"/>
    <n v="1429456132"/>
    <n v="1424275732"/>
    <b v="0"/>
    <n v="2"/>
    <b v="0"/>
    <s v="theater/plays"/>
    <x v="0"/>
    <x v="1"/>
    <n v="7"/>
    <n v="108"/>
  </r>
  <r>
    <n v="3639"/>
    <s v="POE!"/>
    <s v="POE is a tragicomic musical about the life and works of Edgar Poe, with Death as his therapist helping him find peace in the beyond."/>
    <n v="25000"/>
    <n v="1"/>
    <x v="0"/>
    <x v="1"/>
    <s v="USD"/>
    <n v="1475853060"/>
    <n v="1470672906"/>
    <b v="0"/>
    <n v="1"/>
    <b v="0"/>
    <s v="theater/plays"/>
    <x v="0"/>
    <x v="1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1"/>
    <s v="USD"/>
    <n v="1431283530"/>
    <n v="1428691530"/>
    <b v="0"/>
    <n v="3"/>
    <b v="0"/>
    <s v="theater/plays"/>
    <x v="0"/>
    <x v="1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1"/>
    <s v="USD"/>
    <n v="1412485200"/>
    <n v="1410966179"/>
    <b v="0"/>
    <n v="0"/>
    <b v="0"/>
    <s v="theater/plays"/>
    <x v="0"/>
    <x v="1"/>
    <n v="0"/>
    <s v="No Backers"/>
  </r>
  <r>
    <n v="3642"/>
    <s v="My own musical"/>
    <s v="All the world's a stage..._x000a_It is my biggest dream to perform my own, selfcreated musical with lots of kids as big as I am able to."/>
    <n v="700"/>
    <n v="15"/>
    <x v="0"/>
    <x v="16"/>
    <s v="EUR"/>
    <n v="1448902800"/>
    <n v="1445369727"/>
    <b v="0"/>
    <n v="2"/>
    <b v="0"/>
    <s v="theater/plays"/>
    <x v="0"/>
    <x v="1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0"/>
    <x v="1"/>
    <s v="USD"/>
    <n v="1447734439"/>
    <n v="1444274839"/>
    <b v="0"/>
    <n v="0"/>
    <b v="0"/>
    <s v="theater/plays"/>
    <x v="0"/>
    <x v="1"/>
    <n v="0"/>
    <s v="No Backers"/>
  </r>
  <r>
    <n v="3644"/>
    <s v="SHS presents Rodgers and Hammerstein's Cinderella"/>
    <s v="We are the Saugerties High School drama club. Please help us create our musical to keep theater alive!"/>
    <n v="5000"/>
    <n v="821"/>
    <x v="0"/>
    <x v="1"/>
    <s v="USD"/>
    <n v="1457413140"/>
    <n v="1454996887"/>
    <b v="0"/>
    <n v="12"/>
    <b v="0"/>
    <s v="theater/plays"/>
    <x v="0"/>
    <x v="1"/>
    <n v="16"/>
    <n v="68.42"/>
  </r>
  <r>
    <n v="3645"/>
    <s v="If the Shoe Fits"/>
    <s v="This new musical comedy empowers women and girls of all ages to be themselves in their shoes, whatever shoes they choose."/>
    <n v="1000"/>
    <n v="1"/>
    <x v="0"/>
    <x v="4"/>
    <s v="CAD"/>
    <n v="1479773838"/>
    <n v="1477178238"/>
    <b v="0"/>
    <n v="1"/>
    <b v="0"/>
    <s v="theater/plays"/>
    <x v="0"/>
    <x v="1"/>
    <n v="0"/>
    <n v="1"/>
  </r>
  <r>
    <n v="3646"/>
    <s v="Our Sacred Honor"/>
    <s v="Develop demo materials for new, true story of teen Revolutionary War heroes - for hybrid film/live stage musical"/>
    <n v="10000"/>
    <n v="481"/>
    <x v="0"/>
    <x v="1"/>
    <s v="USD"/>
    <n v="1434497400"/>
    <n v="1431770802"/>
    <b v="0"/>
    <n v="8"/>
    <b v="0"/>
    <s v="theater/plays"/>
    <x v="0"/>
    <x v="1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0"/>
    <s v="GBP"/>
    <n v="1475258327"/>
    <n v="1471370327"/>
    <b v="0"/>
    <n v="2"/>
    <b v="0"/>
    <s v="theater/plays"/>
    <x v="0"/>
    <x v="1"/>
    <n v="6"/>
    <n v="15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x v="0"/>
    <x v="1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4"/>
    <s v="CAD"/>
    <n v="1402938394"/>
    <n v="1400691994"/>
    <b v="0"/>
    <n v="8"/>
    <b v="1"/>
    <s v="theater/plays"/>
    <x v="0"/>
    <x v="1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0"/>
    <s v="GBP"/>
    <n v="1454412584"/>
    <n v="1452598184"/>
    <b v="0"/>
    <n v="17"/>
    <b v="1"/>
    <s v="theater/plays"/>
    <x v="0"/>
    <x v="1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x v="0"/>
    <x v="1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1"/>
    <x v="4"/>
    <s v="CAD"/>
    <n v="1472097540"/>
    <n v="1471188502"/>
    <b v="0"/>
    <n v="17"/>
    <b v="1"/>
    <s v="theater/plays"/>
    <x v="0"/>
    <x v="1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1"/>
    <x v="0"/>
    <s v="GBP"/>
    <n v="1438764207"/>
    <n v="1436172207"/>
    <b v="0"/>
    <n v="33"/>
    <b v="1"/>
    <s v="theater/plays"/>
    <x v="0"/>
    <x v="1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0"/>
    <s v="GBP"/>
    <n v="1459702800"/>
    <n v="1457690386"/>
    <b v="0"/>
    <n v="38"/>
    <b v="1"/>
    <s v="theater/plays"/>
    <x v="0"/>
    <x v="1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x v="0"/>
    <x v="1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x v="0"/>
    <x v="1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3"/>
    <s v="DKK"/>
    <n v="1464817320"/>
    <n v="1462806419"/>
    <b v="0"/>
    <n v="20"/>
    <b v="1"/>
    <s v="theater/plays"/>
    <x v="0"/>
    <x v="1"/>
    <n v="111"/>
    <n v="110.75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x v="0"/>
    <x v="1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x v="0"/>
    <x v="1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0"/>
    <s v="GBP"/>
    <n v="1419368925"/>
    <n v="1417208925"/>
    <b v="0"/>
    <n v="22"/>
    <b v="1"/>
    <s v="theater/plays"/>
    <x v="0"/>
    <x v="1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x v="0"/>
    <x v="1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4"/>
    <s v="CAD"/>
    <n v="1427775414"/>
    <n v="1425187014"/>
    <b v="0"/>
    <n v="40"/>
    <b v="1"/>
    <s v="theater/plays"/>
    <x v="0"/>
    <x v="1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0"/>
    <s v="GBP"/>
    <n v="1482321030"/>
    <n v="1477133430"/>
    <b v="0"/>
    <n v="9"/>
    <b v="1"/>
    <s v="theater/plays"/>
    <x v="0"/>
    <x v="1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x v="0"/>
    <x v="1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5"/>
    <s v="EUR"/>
    <n v="1446062040"/>
    <n v="1445109822"/>
    <b v="0"/>
    <n v="14"/>
    <b v="1"/>
    <s v="theater/plays"/>
    <x v="0"/>
    <x v="1"/>
    <n v="115"/>
    <n v="51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x v="0"/>
    <x v="1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0"/>
    <s v="GBP"/>
    <n v="1437261419"/>
    <n v="1434669419"/>
    <b v="0"/>
    <n v="58"/>
    <b v="1"/>
    <s v="theater/plays"/>
    <x v="0"/>
    <x v="1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x v="0"/>
    <x v="1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1"/>
    <x v="0"/>
    <s v="GBP"/>
    <n v="1434039137"/>
    <n v="1431447137"/>
    <b v="0"/>
    <n v="17"/>
    <b v="1"/>
    <s v="theater/plays"/>
    <x v="0"/>
    <x v="1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0"/>
    <s v="GBP"/>
    <n v="1433113200"/>
    <n v="1431951611"/>
    <b v="0"/>
    <n v="12"/>
    <b v="1"/>
    <s v="theater/plays"/>
    <x v="0"/>
    <x v="1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x v="0"/>
    <x v="1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0"/>
    <s v="GBP"/>
    <n v="1411771384"/>
    <n v="1409179384"/>
    <b v="0"/>
    <n v="57"/>
    <b v="1"/>
    <s v="theater/plays"/>
    <x v="0"/>
    <x v="1"/>
    <n v="102"/>
    <n v="53.44"/>
  </r>
  <r>
    <n v="3673"/>
    <s v="CHILD Z"/>
    <s v="Zoe is a teenage girl growing up in a deeply disturbing society. If those paid to protect her aren't listening, then who is?"/>
    <n v="4000"/>
    <n v="4545"/>
    <x v="1"/>
    <x v="0"/>
    <s v="GBP"/>
    <n v="1415191920"/>
    <n v="1412233497"/>
    <b v="0"/>
    <n v="114"/>
    <b v="1"/>
    <s v="theater/plays"/>
    <x v="0"/>
    <x v="1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6"/>
    <s v="EUR"/>
    <n v="1472936229"/>
    <n v="1467752229"/>
    <b v="0"/>
    <n v="31"/>
    <b v="1"/>
    <s v="theater/plays"/>
    <x v="0"/>
    <x v="1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1"/>
    <x v="0"/>
    <s v="GBP"/>
    <n v="1463353200"/>
    <n v="1462285182"/>
    <b v="0"/>
    <n v="3"/>
    <b v="1"/>
    <s v="theater/plays"/>
    <x v="0"/>
    <x v="1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x v="0"/>
    <x v="1"/>
    <n v="129"/>
    <n v="64.38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x v="0"/>
    <x v="1"/>
    <n v="103"/>
    <n v="62.05"/>
  </r>
  <r>
    <n v="3678"/>
    <s v="Some big Some bang"/>
    <s v="The Ugly Collective takes Some big Some bang to the Underbelly Venues at the Edinburgh Fringe!"/>
    <n v="2000"/>
    <n v="2050"/>
    <x v="1"/>
    <x v="0"/>
    <s v="GBP"/>
    <n v="1433076298"/>
    <n v="1430052298"/>
    <b v="0"/>
    <n v="31"/>
    <b v="1"/>
    <s v="theater/plays"/>
    <x v="0"/>
    <x v="1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x v="0"/>
    <x v="1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x v="0"/>
    <x v="1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x v="0"/>
    <x v="1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x v="0"/>
    <x v="1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x v="0"/>
    <x v="1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x v="0"/>
    <x v="1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x v="0"/>
    <x v="1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x v="0"/>
    <x v="1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x v="0"/>
    <x v="1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1"/>
    <x v="0"/>
    <s v="GBP"/>
    <n v="1407524004"/>
    <n v="1404932004"/>
    <b v="0"/>
    <n v="39"/>
    <b v="1"/>
    <s v="theater/plays"/>
    <x v="0"/>
    <x v="1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x v="0"/>
    <x v="1"/>
    <n v="118"/>
    <n v="57.26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x v="0"/>
    <x v="1"/>
    <n v="120"/>
    <n v="58.06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x v="0"/>
    <x v="1"/>
    <n v="128"/>
    <n v="186.8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x v="0"/>
    <x v="1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0"/>
    <s v="GBP"/>
    <n v="1448922600"/>
    <n v="1446352529"/>
    <b v="0"/>
    <n v="14"/>
    <b v="1"/>
    <s v="theater/plays"/>
    <x v="0"/>
    <x v="1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x v="0"/>
    <x v="1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x v="0"/>
    <x v="1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0"/>
    <s v="GBP"/>
    <n v="1423838916"/>
    <n v="1418654916"/>
    <b v="0"/>
    <n v="78"/>
    <b v="1"/>
    <s v="theater/plays"/>
    <x v="0"/>
    <x v="1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1"/>
    <x v="0"/>
    <s v="GBP"/>
    <n v="1462878648"/>
    <n v="1461064248"/>
    <b v="0"/>
    <n v="30"/>
    <b v="1"/>
    <s v="theater/plays"/>
    <x v="0"/>
    <x v="1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x v="0"/>
    <x v="1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x v="0"/>
    <x v="1"/>
    <n v="101"/>
    <n v="63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x v="0"/>
    <x v="1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1"/>
    <x v="0"/>
    <s v="GBP"/>
    <n v="1433422793"/>
    <n v="1430830793"/>
    <b v="0"/>
    <n v="39"/>
    <b v="1"/>
    <s v="theater/plays"/>
    <x v="0"/>
    <x v="1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0"/>
    <s v="GBP"/>
    <n v="1468191540"/>
    <n v="1464958484"/>
    <b v="0"/>
    <n v="21"/>
    <b v="1"/>
    <s v="theater/plays"/>
    <x v="0"/>
    <x v="1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x v="0"/>
    <x v="1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0"/>
    <s v="GBP"/>
    <n v="1464712394"/>
    <n v="1459528394"/>
    <b v="0"/>
    <n v="27"/>
    <b v="1"/>
    <s v="theater/plays"/>
    <x v="0"/>
    <x v="1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x v="0"/>
    <x v="1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x v="0"/>
    <x v="1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x v="0"/>
    <x v="1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x v="0"/>
    <x v="1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1"/>
    <x v="0"/>
    <s v="GBP"/>
    <n v="1403715546"/>
    <n v="1401123546"/>
    <b v="0"/>
    <n v="35"/>
    <b v="1"/>
    <s v="theater/plays"/>
    <x v="0"/>
    <x v="1"/>
    <n v="108"/>
    <n v="30.93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x v="0"/>
    <x v="1"/>
    <n v="141"/>
    <n v="67.959999999999994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x v="0"/>
    <x v="1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x v="0"/>
    <x v="1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x v="0"/>
    <x v="1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x v="0"/>
    <x v="1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1"/>
    <x v="0"/>
    <s v="GBP"/>
    <n v="1427806320"/>
    <n v="1422834819"/>
    <b v="0"/>
    <n v="27"/>
    <b v="1"/>
    <s v="theater/plays"/>
    <x v="0"/>
    <x v="1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x v="0"/>
    <x v="1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1"/>
    <x v="0"/>
    <s v="GBP"/>
    <n v="1431204449"/>
    <n v="1428526049"/>
    <b v="0"/>
    <n v="13"/>
    <b v="1"/>
    <s v="theater/plays"/>
    <x v="0"/>
    <x v="1"/>
    <n v="101"/>
    <n v="310"/>
  </r>
  <r>
    <n v="3718"/>
    <s v="PUNK ROCK"/>
    <s v="William Carlisle has the world at his feet but its weight on his shoulders. He is intelligent, articulate and fucked."/>
    <n v="500"/>
    <n v="1197"/>
    <x v="1"/>
    <x v="0"/>
    <s v="GBP"/>
    <n v="1425057075"/>
    <n v="1422465075"/>
    <b v="0"/>
    <n v="46"/>
    <b v="1"/>
    <s v="theater/plays"/>
    <x v="0"/>
    <x v="1"/>
    <n v="239"/>
    <n v="26.02"/>
  </r>
  <r>
    <n v="3719"/>
    <s v="Corium"/>
    <s v="A new piece of physical theatre about love, regret and longing."/>
    <n v="200"/>
    <n v="420"/>
    <x v="1"/>
    <x v="0"/>
    <s v="GBP"/>
    <n v="1434994266"/>
    <n v="1432402266"/>
    <b v="0"/>
    <n v="4"/>
    <b v="1"/>
    <s v="theater/plays"/>
    <x v="0"/>
    <x v="1"/>
    <n v="210"/>
    <n v="105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x v="0"/>
    <x v="1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x v="0"/>
    <x v="1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4"/>
    <s v="CAD"/>
    <n v="1455231540"/>
    <n v="1452614847"/>
    <b v="0"/>
    <n v="35"/>
    <b v="1"/>
    <s v="theater/plays"/>
    <x v="0"/>
    <x v="1"/>
    <n v="111"/>
    <n v="47.66"/>
  </r>
  <r>
    <n v="3723"/>
    <s v="Beauty and the Beast"/>
    <s v="Saltmine Theatre Company present Beauty and the Beast:"/>
    <n v="4500"/>
    <n v="4592"/>
    <x v="1"/>
    <x v="0"/>
    <s v="GBP"/>
    <n v="1417374262"/>
    <n v="1414778662"/>
    <b v="0"/>
    <n v="63"/>
    <b v="1"/>
    <s v="theater/plays"/>
    <x v="0"/>
    <x v="1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0"/>
    <s v="GBP"/>
    <n v="1462402800"/>
    <n v="1459856860"/>
    <b v="0"/>
    <n v="89"/>
    <b v="1"/>
    <s v="theater/plays"/>
    <x v="0"/>
    <x v="1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0"/>
    <s v="GBP"/>
    <n v="1455831000"/>
    <n v="1454366467"/>
    <b v="0"/>
    <n v="15"/>
    <b v="1"/>
    <s v="theater/plays"/>
    <x v="0"/>
    <x v="1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x v="0"/>
    <x v="1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x v="0"/>
    <x v="1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0"/>
    <x v="1"/>
    <s v="USD"/>
    <n v="1439957176"/>
    <n v="1437365176"/>
    <b v="0"/>
    <n v="31"/>
    <b v="0"/>
    <s v="theater/plays"/>
    <x v="0"/>
    <x v="1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1"/>
    <s v="USD"/>
    <n v="1427082912"/>
    <n v="1423198512"/>
    <b v="0"/>
    <n v="5"/>
    <b v="0"/>
    <s v="theater/plays"/>
    <x v="0"/>
    <x v="1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1"/>
    <s v="USD"/>
    <n v="1439828159"/>
    <n v="1437236159"/>
    <b v="0"/>
    <n v="1"/>
    <b v="0"/>
    <s v="theater/plays"/>
    <x v="0"/>
    <x v="1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0"/>
    <x v="1"/>
    <s v="USD"/>
    <n v="1420860180"/>
    <n v="1418234646"/>
    <b v="0"/>
    <n v="12"/>
    <b v="0"/>
    <s v="theater/plays"/>
    <x v="0"/>
    <x v="1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0"/>
    <x v="11"/>
    <s v="EUR"/>
    <n v="1422100800"/>
    <n v="1416932133"/>
    <b v="0"/>
    <n v="4"/>
    <b v="0"/>
    <s v="theater/plays"/>
    <x v="0"/>
    <x v="1"/>
    <n v="15"/>
    <n v="32.75"/>
  </r>
  <r>
    <n v="3733"/>
    <s v="laughter in the hood"/>
    <s v="want to donate tickets to residents who live in the community that cant afford the 35.00 price of ticket"/>
    <n v="1500"/>
    <n v="0"/>
    <x v="0"/>
    <x v="1"/>
    <s v="USD"/>
    <n v="1429396200"/>
    <n v="1428539708"/>
    <b v="0"/>
    <n v="0"/>
    <b v="0"/>
    <s v="theater/plays"/>
    <x v="0"/>
    <x v="1"/>
    <n v="0"/>
    <s v="No Backers"/>
  </r>
  <r>
    <n v="3734"/>
    <s v="Shakespeare in Sarajevo"/>
    <s v="Shakespeare's plays have an important message for the world. Bosnia needs to hear. Bring Shakespeare to Sarajevo! Fund performances!"/>
    <n v="1500"/>
    <n v="427"/>
    <x v="0"/>
    <x v="1"/>
    <s v="USD"/>
    <n v="1432589896"/>
    <n v="1427405896"/>
    <b v="0"/>
    <n v="7"/>
    <b v="0"/>
    <s v="theater/plays"/>
    <x v="0"/>
    <x v="1"/>
    <n v="28"/>
    <n v="61"/>
  </r>
  <r>
    <n v="3735"/>
    <s v="Women Beware Women"/>
    <s v="Young Actor's taking on a Jacobean tragedy. Family, betrayal, love, lust, sex and death."/>
    <n v="150"/>
    <n v="20"/>
    <x v="0"/>
    <x v="0"/>
    <s v="GBP"/>
    <n v="1432831089"/>
    <n v="1430239089"/>
    <b v="0"/>
    <n v="2"/>
    <b v="0"/>
    <s v="theater/plays"/>
    <x v="0"/>
    <x v="1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0"/>
    <s v="GBP"/>
    <n v="1427133600"/>
    <n v="1423847093"/>
    <b v="0"/>
    <n v="1"/>
    <b v="0"/>
    <s v="theater/plays"/>
    <x v="0"/>
    <x v="1"/>
    <n v="1"/>
    <n v="10"/>
  </r>
  <r>
    <n v="3737"/>
    <s v="Measure For Measure"/>
    <s v="The ASU Theatre and Shakespeare Club presents Measure For Measure directed by Jordyn Ochser."/>
    <n v="700"/>
    <n v="150"/>
    <x v="0"/>
    <x v="1"/>
    <s v="USD"/>
    <n v="1447311540"/>
    <n v="1445358903"/>
    <b v="0"/>
    <n v="4"/>
    <b v="0"/>
    <s v="theater/plays"/>
    <x v="0"/>
    <x v="1"/>
    <n v="21"/>
    <n v="37.5"/>
  </r>
  <r>
    <n v="3738"/>
    <s v="'GULF' - a new play by PIVOT THEATRE"/>
    <s v="A filmic, fast-paced exploration of trust, making its debut at Camden People's Theatre this July."/>
    <n v="1500"/>
    <n v="270"/>
    <x v="0"/>
    <x v="0"/>
    <s v="GBP"/>
    <n v="1405461600"/>
    <n v="1403562705"/>
    <b v="0"/>
    <n v="6"/>
    <b v="0"/>
    <s v="theater/plays"/>
    <x v="0"/>
    <x v="1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0"/>
    <s v="GBP"/>
    <n v="1468752468"/>
    <n v="1467024468"/>
    <b v="0"/>
    <n v="8"/>
    <b v="0"/>
    <s v="theater/plays"/>
    <x v="0"/>
    <x v="1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1"/>
    <s v="USD"/>
    <n v="1407808438"/>
    <n v="1405217355"/>
    <b v="0"/>
    <n v="14"/>
    <b v="0"/>
    <s v="theater/plays"/>
    <x v="0"/>
    <x v="1"/>
    <n v="18"/>
    <n v="25.57"/>
  </r>
  <r>
    <n v="3741"/>
    <s v="Open House Theater"/>
    <s v="A small community with a love for theater would like to continue. Help the children of this community continue."/>
    <n v="20000"/>
    <n v="0"/>
    <x v="0"/>
    <x v="1"/>
    <s v="USD"/>
    <n v="1450389950"/>
    <n v="1447797950"/>
    <b v="0"/>
    <n v="0"/>
    <b v="0"/>
    <s v="theater/plays"/>
    <x v="0"/>
    <x v="1"/>
    <n v="0"/>
    <s v="No Backers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1"/>
    <s v="USD"/>
    <n v="1409980144"/>
    <n v="1407388144"/>
    <b v="0"/>
    <n v="4"/>
    <b v="0"/>
    <s v="theater/plays"/>
    <x v="0"/>
    <x v="1"/>
    <n v="2"/>
    <n v="25"/>
  </r>
  <r>
    <n v="3743"/>
    <s v="Down the Mississippi"/>
    <s v="I'm taking the Adventures of Huckleberry Finn puppet show down the Mississippi River!"/>
    <n v="2200"/>
    <n v="0"/>
    <x v="0"/>
    <x v="1"/>
    <s v="USD"/>
    <n v="1404406964"/>
    <n v="1401814964"/>
    <b v="0"/>
    <n v="0"/>
    <b v="0"/>
    <s v="theater/plays"/>
    <x v="0"/>
    <x v="1"/>
    <n v="0"/>
    <s v="No Backers"/>
  </r>
  <r>
    <n v="3744"/>
    <s v="The Game's Afoot - Spotlight"/>
    <s v="This summer, The Spotlight Players are celebrating Christmas in July with a presentation of Ken Ludwig's side splitting comedy."/>
    <n v="1200"/>
    <n v="0"/>
    <x v="0"/>
    <x v="1"/>
    <s v="USD"/>
    <n v="1404532740"/>
    <n v="1401823952"/>
    <b v="0"/>
    <n v="0"/>
    <b v="0"/>
    <s v="theater/plays"/>
    <x v="0"/>
    <x v="1"/>
    <n v="0"/>
    <s v="No Backers"/>
  </r>
  <r>
    <n v="3745"/>
    <s v="Tyke Theatre Web Show"/>
    <s v="Tyke wants to expand her puppet theater show to weekly online web shows and is looking for backers."/>
    <n v="100"/>
    <n v="10"/>
    <x v="0"/>
    <x v="1"/>
    <s v="USD"/>
    <n v="1407689102"/>
    <n v="1405097102"/>
    <b v="0"/>
    <n v="1"/>
    <b v="0"/>
    <s v="theater/plays"/>
    <x v="0"/>
    <x v="1"/>
    <n v="10"/>
    <n v="10"/>
  </r>
  <r>
    <n v="3746"/>
    <s v="Stage Play Production - &quot;I Love You to Death&quot;"/>
    <s v="Generational curses CAN be broken...right?"/>
    <n v="8500"/>
    <n v="202"/>
    <x v="0"/>
    <x v="1"/>
    <s v="USD"/>
    <n v="1475918439"/>
    <n v="1473326439"/>
    <b v="0"/>
    <n v="1"/>
    <b v="0"/>
    <s v="theater/plays"/>
    <x v="0"/>
    <x v="1"/>
    <n v="2"/>
    <n v="202"/>
  </r>
  <r>
    <n v="3747"/>
    <s v="Counting Stars"/>
    <s v="The world premiere of an astonishing new play by acclaimed writer Atiha Sen Gupta."/>
    <n v="2500"/>
    <n v="25"/>
    <x v="0"/>
    <x v="0"/>
    <s v="GBP"/>
    <n v="1436137140"/>
    <n v="1433833896"/>
    <b v="0"/>
    <n v="1"/>
    <b v="0"/>
    <s v="theater/plays"/>
    <x v="0"/>
    <x v="1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plays"/>
    <x v="0"/>
    <x v="1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plays"/>
    <x v="0"/>
    <x v="1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plays"/>
    <x v="0"/>
    <x v="1"/>
    <n v="100"/>
    <n v="215.25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plays"/>
    <x v="0"/>
    <x v="1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0"/>
    <s v="GBP"/>
    <n v="1476651600"/>
    <n v="1473189335"/>
    <b v="0"/>
    <n v="15"/>
    <b v="1"/>
    <s v="theater/plays"/>
    <x v="0"/>
    <x v="1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plays"/>
    <x v="0"/>
    <x v="1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plays"/>
    <x v="0"/>
    <x v="1"/>
    <n v="120"/>
    <n v="111.11"/>
  </r>
  <r>
    <n v="3755"/>
    <s v="Retro Rhapsody"/>
    <s v="We have formed an innovative company that aims to create musical comedic performances suitable for a range of venues."/>
    <n v="550"/>
    <n v="713"/>
    <x v="1"/>
    <x v="0"/>
    <s v="GBP"/>
    <n v="1460753307"/>
    <n v="1458161307"/>
    <b v="0"/>
    <n v="28"/>
    <b v="1"/>
    <s v="theater/plays"/>
    <x v="0"/>
    <x v="1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plays"/>
    <x v="0"/>
    <x v="1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plays"/>
    <x v="0"/>
    <x v="1"/>
    <n v="109"/>
    <n v="75.959999999999994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plays"/>
    <x v="0"/>
    <x v="1"/>
    <n v="102"/>
    <n v="59.04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plays"/>
    <x v="0"/>
    <x v="1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plays"/>
    <x v="0"/>
    <x v="1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0"/>
    <s v="GBP"/>
    <n v="1439247600"/>
    <n v="1434625937"/>
    <b v="0"/>
    <n v="3"/>
    <b v="1"/>
    <s v="theater/plays"/>
    <x v="0"/>
    <x v="1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1"/>
    <x v="0"/>
    <s v="GBP"/>
    <n v="1438543889"/>
    <n v="1436383889"/>
    <b v="0"/>
    <n v="28"/>
    <b v="1"/>
    <s v="theater/plays"/>
    <x v="0"/>
    <x v="1"/>
    <n v="106"/>
    <n v="47.43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plays"/>
    <x v="0"/>
    <x v="1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plays"/>
    <x v="0"/>
    <x v="1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plays"/>
    <x v="0"/>
    <x v="1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plays"/>
    <x v="0"/>
    <x v="1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plays"/>
    <x v="0"/>
    <x v="1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plays"/>
    <x v="0"/>
    <x v="1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plays"/>
    <x v="0"/>
    <x v="1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0"/>
    <s v="GBP"/>
    <n v="1434234010"/>
    <n v="1431642010"/>
    <b v="0"/>
    <n v="20"/>
    <b v="1"/>
    <s v="theater/plays"/>
    <x v="0"/>
    <x v="1"/>
    <n v="100"/>
    <n v="10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plays"/>
    <x v="0"/>
    <x v="1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plays"/>
    <x v="0"/>
    <x v="1"/>
    <n v="110"/>
    <n v="166.97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plays"/>
    <x v="0"/>
    <x v="1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4"/>
    <s v="CAD"/>
    <n v="1428606055"/>
    <n v="1427223655"/>
    <b v="0"/>
    <n v="25"/>
    <b v="1"/>
    <s v="theater/plays"/>
    <x v="0"/>
    <x v="1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plays"/>
    <x v="0"/>
    <x v="1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plays"/>
    <x v="0"/>
    <x v="1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plays"/>
    <x v="0"/>
    <x v="1"/>
    <n v="143"/>
    <n v="48.54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plays"/>
    <x v="0"/>
    <x v="1"/>
    <n v="105"/>
    <n v="70.03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plays"/>
    <x v="0"/>
    <x v="1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plays"/>
    <x v="0"/>
    <x v="1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plays"/>
    <x v="0"/>
    <x v="1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0"/>
    <s v="GBP"/>
    <n v="1469401200"/>
    <n v="1466887297"/>
    <b v="0"/>
    <n v="27"/>
    <b v="1"/>
    <s v="theater/plays"/>
    <x v="0"/>
    <x v="1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plays"/>
    <x v="0"/>
    <x v="1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4"/>
    <s v="CAD"/>
    <n v="1468193532"/>
    <n v="1465601532"/>
    <b v="0"/>
    <n v="10"/>
    <b v="1"/>
    <s v="theater/plays"/>
    <x v="0"/>
    <x v="1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0"/>
    <s v="GBP"/>
    <n v="1470132180"/>
    <n v="1467040769"/>
    <b v="0"/>
    <n v="30"/>
    <b v="1"/>
    <s v="theater/plays"/>
    <x v="0"/>
    <x v="1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plays"/>
    <x v="0"/>
    <x v="1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plays"/>
    <x v="0"/>
    <x v="1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1"/>
    <s v="USD"/>
    <n v="1450887480"/>
    <n v="1448469719"/>
    <b v="0"/>
    <n v="1"/>
    <b v="0"/>
    <s v="theater/plays"/>
    <x v="0"/>
    <x v="1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0"/>
    <x v="0"/>
    <s v="GBP"/>
    <n v="1434395418"/>
    <n v="1431630618"/>
    <b v="0"/>
    <n v="4"/>
    <b v="0"/>
    <s v="theater/plays"/>
    <x v="0"/>
    <x v="1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1"/>
    <s v="USD"/>
    <n v="1479834023"/>
    <n v="1477238423"/>
    <b v="0"/>
    <n v="0"/>
    <b v="0"/>
    <s v="theater/plays"/>
    <x v="0"/>
    <x v="1"/>
    <n v="0"/>
    <s v="No Backers"/>
  </r>
  <r>
    <n v="3791"/>
    <s v="Spin! at The Cumming Playhouse"/>
    <s v="Spin! is an original musical comedy-drama presented by Blue Palm Productions."/>
    <n v="1500"/>
    <n v="0"/>
    <x v="0"/>
    <x v="1"/>
    <s v="USD"/>
    <n v="1404664592"/>
    <n v="1399480592"/>
    <b v="0"/>
    <n v="0"/>
    <b v="0"/>
    <s v="theater/plays"/>
    <x v="0"/>
    <x v="1"/>
    <n v="0"/>
    <s v="No Backers"/>
  </r>
  <r>
    <n v="3792"/>
    <s v="BorikÃ©n: The Show"/>
    <s v="A cultural and historic journey through Puerto Rico's music and dance!"/>
    <n v="12500"/>
    <n v="35"/>
    <x v="0"/>
    <x v="1"/>
    <s v="USD"/>
    <n v="1436957022"/>
    <n v="1434365022"/>
    <b v="0"/>
    <n v="2"/>
    <b v="0"/>
    <s v="theater/plays"/>
    <x v="0"/>
    <x v="1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1"/>
    <s v="USD"/>
    <n v="1418769129"/>
    <n v="1416954729"/>
    <b v="0"/>
    <n v="24"/>
    <b v="0"/>
    <s v="theater/plays"/>
    <x v="0"/>
    <x v="1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0"/>
    <s v="GBP"/>
    <n v="1433685354"/>
    <n v="1431093354"/>
    <b v="0"/>
    <n v="1"/>
    <b v="0"/>
    <s v="theater/plays"/>
    <x v="0"/>
    <x v="1"/>
    <n v="1"/>
    <n v="50"/>
  </r>
  <r>
    <n v="3795"/>
    <s v="Duodeca"/>
    <s v="Poppin Productions are currently entering the development stage of their very first production -  &quot;Duodeca&quot;."/>
    <n v="600"/>
    <n v="10"/>
    <x v="0"/>
    <x v="0"/>
    <s v="GBP"/>
    <n v="1440801000"/>
    <n v="1437042490"/>
    <b v="0"/>
    <n v="2"/>
    <b v="0"/>
    <s v="theater/plays"/>
    <x v="0"/>
    <x v="1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1"/>
    <s v="USD"/>
    <n v="1484354556"/>
    <n v="1479170556"/>
    <b v="0"/>
    <n v="1"/>
    <b v="0"/>
    <s v="theater/plays"/>
    <x v="0"/>
    <x v="1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1"/>
    <s v="USD"/>
    <n v="1429564165"/>
    <n v="1426972165"/>
    <b v="0"/>
    <n v="37"/>
    <b v="0"/>
    <s v="theater/plays"/>
    <x v="0"/>
    <x v="1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1"/>
    <s v="USD"/>
    <n v="1407691248"/>
    <n v="1405099248"/>
    <b v="0"/>
    <n v="5"/>
    <b v="0"/>
    <s v="theater/plays"/>
    <x v="0"/>
    <x v="1"/>
    <n v="1"/>
    <n v="205"/>
  </r>
  <r>
    <n v="3799"/>
    <s v="A Story Once Told"/>
    <s v="An original musical on it's way to the stage in Minneapolis, MN. Feel free to ask any questions."/>
    <n v="10000"/>
    <n v="402"/>
    <x v="0"/>
    <x v="1"/>
    <s v="USD"/>
    <n v="1457734843"/>
    <n v="1455142843"/>
    <b v="0"/>
    <n v="4"/>
    <b v="0"/>
    <s v="theater/plays"/>
    <x v="0"/>
    <x v="1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1"/>
    <s v="USD"/>
    <n v="1420952340"/>
    <n v="1418146883"/>
    <b v="0"/>
    <n v="16"/>
    <b v="0"/>
    <s v="theater/plays"/>
    <x v="0"/>
    <x v="1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0"/>
    <x v="1"/>
    <s v="USD"/>
    <n v="1420215216"/>
    <n v="1417536816"/>
    <b v="0"/>
    <n v="9"/>
    <b v="0"/>
    <s v="theater/plays"/>
    <x v="0"/>
    <x v="1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0"/>
    <x v="1"/>
    <s v="USD"/>
    <n v="1445482906"/>
    <n v="1442890906"/>
    <b v="0"/>
    <n v="0"/>
    <b v="0"/>
    <s v="theater/plays"/>
    <x v="0"/>
    <x v="1"/>
    <n v="0"/>
    <s v="No Backers"/>
  </r>
  <r>
    <n v="3803"/>
    <s v="Benjamin Button the Musical Concept Album"/>
    <s v="A fully orchestrated concept album of Benjamin Button the Musical!"/>
    <n v="12000"/>
    <n v="2358"/>
    <x v="0"/>
    <x v="1"/>
    <s v="USD"/>
    <n v="1457133568"/>
    <n v="1454541568"/>
    <b v="0"/>
    <n v="40"/>
    <b v="0"/>
    <s v="theater/plays"/>
    <x v="0"/>
    <x v="1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1"/>
    <s v="USD"/>
    <n v="1469948400"/>
    <n v="1465172024"/>
    <b v="0"/>
    <n v="0"/>
    <b v="0"/>
    <s v="theater/plays"/>
    <x v="0"/>
    <x v="1"/>
    <n v="0"/>
    <s v="No Backers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1"/>
    <s v="USD"/>
    <n v="1411852640"/>
    <n v="1406668640"/>
    <b v="0"/>
    <n v="2"/>
    <b v="0"/>
    <s v="theater/plays"/>
    <x v="0"/>
    <x v="1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2"/>
    <s v="AUD"/>
    <n v="1404022381"/>
    <n v="1402294381"/>
    <b v="0"/>
    <n v="1"/>
    <b v="0"/>
    <s v="theater/plays"/>
    <x v="0"/>
    <x v="1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1"/>
    <s v="USD"/>
    <n v="1428097739"/>
    <n v="1427492939"/>
    <b v="0"/>
    <n v="9"/>
    <b v="0"/>
    <s v="theater/plays"/>
    <x v="0"/>
    <x v="1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0"/>
    <s v="GBP"/>
    <n v="1429955619"/>
    <n v="1424775219"/>
    <b v="0"/>
    <n v="24"/>
    <b v="1"/>
    <s v="theater/plays"/>
    <x v="0"/>
    <x v="1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0"/>
    <s v="GBP"/>
    <n v="1406761200"/>
    <n v="1402403907"/>
    <b v="0"/>
    <n v="38"/>
    <b v="1"/>
    <s v="theater/plays"/>
    <x v="0"/>
    <x v="1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x v="0"/>
    <x v="1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1"/>
    <x v="0"/>
    <s v="GBP"/>
    <n v="1464692400"/>
    <n v="1461769373"/>
    <b v="0"/>
    <n v="19"/>
    <b v="1"/>
    <s v="theater/plays"/>
    <x v="0"/>
    <x v="1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4"/>
    <s v="CAD"/>
    <n v="1433131140"/>
    <n v="1429120908"/>
    <b v="0"/>
    <n v="11"/>
    <b v="1"/>
    <s v="theater/plays"/>
    <x v="0"/>
    <x v="1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x v="0"/>
    <x v="1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x v="0"/>
    <x v="1"/>
    <n v="140"/>
    <n v="61.82"/>
  </r>
  <r>
    <n v="3815"/>
    <s v="The Canterbury Shakespeare Festival - first season"/>
    <s v="Come and help us make the Canterbury Shakespeare Festival a reality"/>
    <n v="1000"/>
    <n v="1000.01"/>
    <x v="1"/>
    <x v="0"/>
    <s v="GBP"/>
    <n v="1440111600"/>
    <n v="1437545657"/>
    <b v="0"/>
    <n v="20"/>
    <b v="1"/>
    <s v="theater/plays"/>
    <x v="0"/>
    <x v="1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x v="0"/>
    <x v="1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x v="0"/>
    <x v="1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x v="0"/>
    <x v="1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x v="0"/>
    <x v="1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1"/>
    <x v="0"/>
    <s v="GBP"/>
    <n v="1436110717"/>
    <n v="1433518717"/>
    <b v="0"/>
    <n v="20"/>
    <b v="1"/>
    <s v="theater/plays"/>
    <x v="0"/>
    <x v="1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x v="0"/>
    <x v="1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6"/>
    <s v="EUR"/>
    <n v="1453244340"/>
    <n v="1448136417"/>
    <b v="0"/>
    <n v="76"/>
    <b v="1"/>
    <s v="theater/plays"/>
    <x v="0"/>
    <x v="1"/>
    <n v="110"/>
    <n v="72.38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x v="0"/>
    <x v="1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0"/>
    <s v="GBP"/>
    <n v="1470058860"/>
    <n v="1469026903"/>
    <b v="0"/>
    <n v="7"/>
    <b v="1"/>
    <s v="theater/plays"/>
    <x v="0"/>
    <x v="1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x v="0"/>
    <x v="1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1"/>
    <x v="0"/>
    <s v="GBP"/>
    <n v="1430993394"/>
    <n v="1428401394"/>
    <b v="0"/>
    <n v="26"/>
    <b v="1"/>
    <s v="theater/plays"/>
    <x v="0"/>
    <x v="1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0"/>
    <s v="GBP"/>
    <n v="1427414400"/>
    <n v="1422656201"/>
    <b v="0"/>
    <n v="65"/>
    <b v="1"/>
    <s v="theater/plays"/>
    <x v="0"/>
    <x v="1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x v="0"/>
    <x v="1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x v="0"/>
    <x v="1"/>
    <n v="100"/>
    <n v="62.63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x v="0"/>
    <x v="1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x v="0"/>
    <x v="1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x v="0"/>
    <x v="1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4"/>
    <s v="CAD"/>
    <n v="1417460940"/>
    <n v="1416516972"/>
    <b v="0"/>
    <n v="20"/>
    <b v="1"/>
    <s v="theater/plays"/>
    <x v="0"/>
    <x v="1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0"/>
    <s v="GBP"/>
    <n v="1434624067"/>
    <n v="1432032067"/>
    <b v="0"/>
    <n v="57"/>
    <b v="1"/>
    <s v="theater/plays"/>
    <x v="0"/>
    <x v="1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0"/>
    <s v="GBP"/>
    <n v="1461278208"/>
    <n v="1459463808"/>
    <b v="0"/>
    <n v="8"/>
    <b v="1"/>
    <s v="theater/plays"/>
    <x v="0"/>
    <x v="1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x v="0"/>
    <x v="1"/>
    <n v="113"/>
    <n v="64.290000000000006"/>
  </r>
  <r>
    <n v="3837"/>
    <s v="Farcical Elements Presents Boeing-Boeing"/>
    <s v="A high-flying French farce with the thrust of a well-tuned jet engine"/>
    <n v="2000"/>
    <n v="2042"/>
    <x v="1"/>
    <x v="0"/>
    <s v="GBP"/>
    <n v="1435947758"/>
    <n v="1432837358"/>
    <b v="0"/>
    <n v="17"/>
    <b v="1"/>
    <s v="theater/plays"/>
    <x v="0"/>
    <x v="1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0"/>
    <s v="SEK"/>
    <n v="1432314209"/>
    <n v="1429722209"/>
    <b v="0"/>
    <n v="100"/>
    <b v="1"/>
    <s v="theater/plays"/>
    <x v="0"/>
    <x v="1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x v="0"/>
    <x v="1"/>
    <n v="101"/>
    <n v="63.28"/>
  </r>
  <r>
    <n v="3840"/>
    <s v="Tonight I'll be April"/>
    <s v="A gritty play looking at a modern day relationship, highlighting issues of mental health and abuse suffered by men."/>
    <n v="1"/>
    <n v="65"/>
    <x v="1"/>
    <x v="0"/>
    <s v="GBP"/>
    <n v="1459180229"/>
    <n v="1457023829"/>
    <b v="0"/>
    <n v="3"/>
    <b v="1"/>
    <s v="theater/plays"/>
    <x v="0"/>
    <x v="1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1"/>
    <s v="USD"/>
    <n v="1405882287"/>
    <n v="1400698287"/>
    <b v="1"/>
    <n v="34"/>
    <b v="0"/>
    <s v="theater/plays"/>
    <x v="0"/>
    <x v="1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0"/>
    <s v="GBP"/>
    <n v="1399809052"/>
    <n v="1397217052"/>
    <b v="1"/>
    <n v="23"/>
    <b v="0"/>
    <s v="theater/plays"/>
    <x v="0"/>
    <x v="1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0"/>
    <x v="1"/>
    <s v="USD"/>
    <n v="1401587064"/>
    <n v="1399427064"/>
    <b v="1"/>
    <n v="19"/>
    <b v="0"/>
    <s v="theater/plays"/>
    <x v="0"/>
    <x v="1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1"/>
    <s v="USD"/>
    <n v="1401778740"/>
    <n v="1399474134"/>
    <b v="1"/>
    <n v="50"/>
    <b v="0"/>
    <s v="theater/plays"/>
    <x v="0"/>
    <x v="1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1"/>
    <s v="USD"/>
    <n v="1443711774"/>
    <n v="1441119774"/>
    <b v="1"/>
    <n v="12"/>
    <b v="0"/>
    <s v="theater/plays"/>
    <x v="0"/>
    <x v="1"/>
    <n v="2"/>
    <n v="70.17"/>
  </r>
  <r>
    <n v="3846"/>
    <s v="My Insane Shakespeare"/>
    <s v="My Insane Shakespeare. An original play by Arthur Elbakyan premiering October 13th at United Solo, New York City."/>
    <n v="7000"/>
    <n v="189"/>
    <x v="0"/>
    <x v="1"/>
    <s v="USD"/>
    <n v="1412405940"/>
    <n v="1409721542"/>
    <b v="1"/>
    <n v="8"/>
    <b v="0"/>
    <s v="theater/plays"/>
    <x v="0"/>
    <x v="1"/>
    <n v="3"/>
    <n v="23.63"/>
  </r>
  <r>
    <n v="3847"/>
    <s v="Madame X"/>
    <s v="The production of the original play &quot;Madame X&quot; by Amanda Davison. Inspired by the painting by John Singer Sargent."/>
    <n v="10500"/>
    <n v="1697"/>
    <x v="0"/>
    <x v="1"/>
    <s v="USD"/>
    <n v="1437283391"/>
    <n v="1433395391"/>
    <b v="1"/>
    <n v="9"/>
    <b v="0"/>
    <s v="theater/plays"/>
    <x v="0"/>
    <x v="1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1"/>
    <s v="USD"/>
    <n v="1445196989"/>
    <n v="1442604989"/>
    <b v="1"/>
    <n v="43"/>
    <b v="0"/>
    <s v="theater/plays"/>
    <x v="0"/>
    <x v="1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16"/>
    <s v="EUR"/>
    <n v="1434047084"/>
    <n v="1431455084"/>
    <b v="1"/>
    <n v="28"/>
    <b v="0"/>
    <s v="theater/plays"/>
    <x v="0"/>
    <x v="1"/>
    <n v="7"/>
    <n v="75.459999999999994"/>
  </r>
  <r>
    <n v="3850"/>
    <s v="The Vagina Monologues 2015"/>
    <s v="V-Day is a global activist movement to end violence against women and girls."/>
    <n v="1000"/>
    <n v="38"/>
    <x v="0"/>
    <x v="1"/>
    <s v="USD"/>
    <n v="1420081143"/>
    <n v="1417489143"/>
    <b v="1"/>
    <n v="4"/>
    <b v="0"/>
    <s v="theater/plays"/>
    <x v="0"/>
    <x v="1"/>
    <n v="4"/>
    <n v="9.5"/>
  </r>
  <r>
    <n v="3851"/>
    <s v="Waving Goodbye"/>
    <s v="A play about the horrible choices we have to make every day. Should we take a risk, or take the road most travelled?"/>
    <n v="2500"/>
    <n v="852"/>
    <x v="0"/>
    <x v="0"/>
    <s v="GBP"/>
    <n v="1437129179"/>
    <n v="1434537179"/>
    <b v="1"/>
    <n v="24"/>
    <b v="0"/>
    <s v="theater/plays"/>
    <x v="0"/>
    <x v="1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1"/>
    <s v="USD"/>
    <n v="1427427276"/>
    <n v="1425270876"/>
    <b v="0"/>
    <n v="2"/>
    <b v="0"/>
    <s v="theater/plays"/>
    <x v="0"/>
    <x v="1"/>
    <n v="0"/>
    <n v="10"/>
  </r>
  <r>
    <n v="3853"/>
    <s v="The Original Laughter Therapist"/>
    <s v="A dose of One-woman &quot;Dramedy&quot; to cure those daily blues is just what the doctor ordered!"/>
    <n v="100000"/>
    <n v="26"/>
    <x v="0"/>
    <x v="1"/>
    <s v="USD"/>
    <n v="1409602178"/>
    <n v="1406578178"/>
    <b v="0"/>
    <n v="2"/>
    <b v="0"/>
    <s v="theater/plays"/>
    <x v="0"/>
    <x v="1"/>
    <n v="0"/>
    <n v="13"/>
  </r>
  <r>
    <n v="3854"/>
    <s v="The Case Of Soghomon Tehlirian"/>
    <s v="A play dedicated to the 100th anniversary of the Armenian Genocide."/>
    <n v="11000"/>
    <n v="1788"/>
    <x v="0"/>
    <x v="1"/>
    <s v="USD"/>
    <n v="1431206058"/>
    <n v="1428614058"/>
    <b v="0"/>
    <n v="20"/>
    <b v="0"/>
    <s v="theater/plays"/>
    <x v="0"/>
    <x v="1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1"/>
    <s v="USD"/>
    <n v="1427408271"/>
    <n v="1424819871"/>
    <b v="0"/>
    <n v="1"/>
    <b v="0"/>
    <s v="theater/plays"/>
    <x v="0"/>
    <x v="1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1"/>
    <s v="USD"/>
    <n v="1425833403"/>
    <n v="1423245003"/>
    <b v="0"/>
    <n v="1"/>
    <b v="0"/>
    <s v="theater/plays"/>
    <x v="0"/>
    <x v="1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0"/>
    <x v="1"/>
    <s v="USD"/>
    <n v="1406913120"/>
    <n v="1404927690"/>
    <b v="0"/>
    <n v="4"/>
    <b v="0"/>
    <s v="theater/plays"/>
    <x v="0"/>
    <x v="1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0"/>
    <s v="GBP"/>
    <n v="1432328400"/>
    <n v="1430734844"/>
    <b v="0"/>
    <n v="1"/>
    <b v="0"/>
    <s v="theater/plays"/>
    <x v="0"/>
    <x v="1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0"/>
    <x v="1"/>
    <s v="USD"/>
    <n v="1403730000"/>
    <n v="1401485207"/>
    <b v="0"/>
    <n v="1"/>
    <b v="0"/>
    <s v="theater/plays"/>
    <x v="0"/>
    <x v="1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1"/>
    <s v="USD"/>
    <n v="1407858710"/>
    <n v="1405266710"/>
    <b v="0"/>
    <n v="13"/>
    <b v="0"/>
    <s v="theater/plays"/>
    <x v="0"/>
    <x v="1"/>
    <n v="18"/>
    <n v="81.540000000000006"/>
  </r>
  <r>
    <n v="3861"/>
    <s v="READY OR NOT HERE I COME"/>
    <s v="THE COMING OF THE LORD!"/>
    <n v="2000"/>
    <n v="100"/>
    <x v="0"/>
    <x v="1"/>
    <s v="USD"/>
    <n v="1415828820"/>
    <n v="1412258977"/>
    <b v="0"/>
    <n v="1"/>
    <b v="0"/>
    <s v="theater/plays"/>
    <x v="0"/>
    <x v="1"/>
    <n v="5"/>
    <n v="100"/>
  </r>
  <r>
    <n v="3862"/>
    <s v="The Container Play"/>
    <s v="The hit immersive theatre experience of England comes to Corpus Christi!"/>
    <n v="7500"/>
    <n v="1"/>
    <x v="0"/>
    <x v="1"/>
    <s v="USD"/>
    <n v="1473699540"/>
    <n v="1472451356"/>
    <b v="0"/>
    <n v="1"/>
    <b v="0"/>
    <s v="theater/plays"/>
    <x v="0"/>
    <x v="1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0"/>
    <x v="1"/>
    <s v="USD"/>
    <n v="1446739905"/>
    <n v="1441552305"/>
    <b v="0"/>
    <n v="0"/>
    <b v="0"/>
    <s v="theater/plays"/>
    <x v="0"/>
    <x v="1"/>
    <n v="0"/>
    <s v="No Backers"/>
  </r>
  <r>
    <n v="3864"/>
    <s v="Grammar Land Performances"/>
    <s v="I want to create a theatrical performance of the book Grammar Land and present it at schools to help children learn proper grammar."/>
    <n v="5000"/>
    <n v="60"/>
    <x v="0"/>
    <x v="1"/>
    <s v="USD"/>
    <n v="1447799054"/>
    <n v="1445203454"/>
    <b v="0"/>
    <n v="3"/>
    <b v="0"/>
    <s v="theater/plays"/>
    <x v="0"/>
    <x v="1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0"/>
    <x v="4"/>
    <s v="CAD"/>
    <n v="1409376600"/>
    <n v="1405957098"/>
    <b v="0"/>
    <n v="14"/>
    <b v="0"/>
    <s v="theater/plays"/>
    <x v="0"/>
    <x v="1"/>
    <n v="27"/>
    <n v="46.43"/>
  </r>
  <r>
    <n v="3866"/>
    <s v="a feminine ending, brought to you by the East End Theatre Co"/>
    <s v="A funny, moving, witty piece about a girl, her oboe, and her dreams."/>
    <n v="2000"/>
    <n v="11"/>
    <x v="0"/>
    <x v="1"/>
    <s v="USD"/>
    <n v="1458703740"/>
    <n v="1454453021"/>
    <b v="0"/>
    <n v="2"/>
    <b v="0"/>
    <s v="theater/plays"/>
    <x v="0"/>
    <x v="1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1"/>
    <s v="USD"/>
    <n v="1466278339"/>
    <n v="1463686339"/>
    <b v="0"/>
    <n v="5"/>
    <b v="0"/>
    <s v="theater/plays"/>
    <x v="0"/>
    <x v="1"/>
    <n v="13"/>
    <n v="50.2"/>
  </r>
  <r>
    <n v="3868"/>
    <s v="1000 words (Canceled)"/>
    <s v="New collection of music by Scott Evan Davis!"/>
    <n v="5000"/>
    <n v="10"/>
    <x v="2"/>
    <x v="0"/>
    <s v="GBP"/>
    <n v="1410191405"/>
    <n v="1408031405"/>
    <b v="0"/>
    <n v="1"/>
    <b v="0"/>
    <s v="theater/plays"/>
    <x v="0"/>
    <x v="1"/>
    <n v="0"/>
    <n v="10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plays"/>
    <x v="0"/>
    <x v="1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plays"/>
    <x v="0"/>
    <x v="1"/>
    <n v="15"/>
    <n v="150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plays"/>
    <x v="0"/>
    <x v="1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plays"/>
    <x v="0"/>
    <x v="1"/>
    <n v="0"/>
    <s v="No Backer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plays"/>
    <x v="0"/>
    <x v="1"/>
    <n v="0"/>
    <s v="No Backer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8"/>
    <s v="NZD"/>
    <n v="1422061200"/>
    <n v="1420244622"/>
    <b v="0"/>
    <n v="0"/>
    <b v="0"/>
    <s v="theater/plays"/>
    <x v="0"/>
    <x v="1"/>
    <n v="0"/>
    <s v="No Backer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b v="0"/>
    <n v="0"/>
    <b v="0"/>
    <s v="theater/plays"/>
    <x v="0"/>
    <x v="1"/>
    <n v="0"/>
    <s v="No Backer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0"/>
    <s v="GBP"/>
    <n v="1454425128"/>
    <n v="1451833128"/>
    <b v="0"/>
    <n v="46"/>
    <b v="0"/>
    <s v="theater/plays"/>
    <x v="0"/>
    <x v="1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plays"/>
    <x v="0"/>
    <x v="1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plays"/>
    <x v="0"/>
    <x v="1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2"/>
    <x v="0"/>
    <s v="GBP"/>
    <n v="1422218396"/>
    <n v="1419626396"/>
    <b v="0"/>
    <n v="0"/>
    <b v="0"/>
    <s v="theater/plays"/>
    <x v="0"/>
    <x v="1"/>
    <n v="0"/>
    <s v="No Backers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0"/>
    <s v="GBP"/>
    <n v="1406761200"/>
    <n v="1403724820"/>
    <b v="0"/>
    <n v="17"/>
    <b v="0"/>
    <s v="theater/plays"/>
    <x v="0"/>
    <x v="1"/>
    <n v="13"/>
    <n v="57.65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plays"/>
    <x v="0"/>
    <x v="1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plays"/>
    <x v="0"/>
    <x v="1"/>
    <n v="0"/>
    <s v="No Backers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0"/>
    <s v="GBP"/>
    <n v="1409668069"/>
    <n v="1407076069"/>
    <b v="0"/>
    <n v="0"/>
    <b v="0"/>
    <s v="theater/plays"/>
    <x v="0"/>
    <x v="1"/>
    <n v="0"/>
    <s v="No Backers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plays"/>
    <x v="0"/>
    <x v="1"/>
    <n v="0"/>
    <s v="No Backers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plays"/>
    <x v="0"/>
    <x v="1"/>
    <n v="0"/>
    <s v="No Backers"/>
  </r>
  <r>
    <n v="3886"/>
    <s v="a (Canceled)"/>
    <n v="1"/>
    <n v="10000"/>
    <n v="0"/>
    <x v="2"/>
    <x v="2"/>
    <s v="AUD"/>
    <n v="1418275702"/>
    <n v="1415683702"/>
    <b v="0"/>
    <n v="0"/>
    <b v="0"/>
    <s v="theater/plays"/>
    <x v="0"/>
    <x v="1"/>
    <n v="0"/>
    <s v="No Backer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plays"/>
    <x v="0"/>
    <x v="1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0"/>
    <s v="GBP"/>
    <n v="1488114358"/>
    <n v="1485522358"/>
    <b v="0"/>
    <n v="14"/>
    <b v="0"/>
    <s v="theater/plays"/>
    <x v="0"/>
    <x v="1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1"/>
    <s v="USD"/>
    <n v="1420413960"/>
    <n v="1417651630"/>
    <b v="0"/>
    <n v="9"/>
    <b v="0"/>
    <s v="theater/plays"/>
    <x v="0"/>
    <x v="1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1"/>
    <s v="USD"/>
    <n v="1439662344"/>
    <n v="1434478344"/>
    <b v="0"/>
    <n v="8"/>
    <b v="0"/>
    <s v="theater/plays"/>
    <x v="0"/>
    <x v="1"/>
    <n v="17"/>
    <n v="315.5"/>
  </r>
  <r>
    <n v="3891"/>
    <s v="Out of the Box: A Mime Story"/>
    <s v="A comedy about a mime who dreams of becoming a stand up comedian."/>
    <n v="800"/>
    <n v="260"/>
    <x v="0"/>
    <x v="1"/>
    <s v="USD"/>
    <n v="1427086740"/>
    <n v="1424488244"/>
    <b v="0"/>
    <n v="7"/>
    <b v="0"/>
    <s v="theater/plays"/>
    <x v="0"/>
    <x v="1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1"/>
    <s v="USD"/>
    <n v="1408863600"/>
    <n v="1408203557"/>
    <b v="0"/>
    <n v="0"/>
    <b v="0"/>
    <s v="theater/plays"/>
    <x v="0"/>
    <x v="1"/>
    <n v="0"/>
    <s v="No Backers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1"/>
    <s v="USD"/>
    <n v="1404194400"/>
    <n v="1400600840"/>
    <b v="0"/>
    <n v="84"/>
    <b v="0"/>
    <s v="theater/plays"/>
    <x v="0"/>
    <x v="1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1"/>
    <s v="USD"/>
    <n v="1481000340"/>
    <n v="1478386812"/>
    <b v="0"/>
    <n v="11"/>
    <b v="0"/>
    <s v="theater/plays"/>
    <x v="0"/>
    <x v="1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0"/>
    <x v="1"/>
    <s v="USD"/>
    <n v="1425103218"/>
    <n v="1422424818"/>
    <b v="0"/>
    <n v="1"/>
    <b v="0"/>
    <s v="theater/plays"/>
    <x v="0"/>
    <x v="1"/>
    <n v="5"/>
    <n v="50"/>
  </r>
  <r>
    <n v="3896"/>
    <s v="Yorick and Company"/>
    <s v="Yorick and Co. is a comedy about a struggling theatre company whose mysterious benefactor starts haunting the show!"/>
    <n v="1600"/>
    <n v="170"/>
    <x v="0"/>
    <x v="1"/>
    <s v="USD"/>
    <n v="1402979778"/>
    <n v="1401770178"/>
    <b v="0"/>
    <n v="4"/>
    <b v="0"/>
    <s v="theater/plays"/>
    <x v="0"/>
    <x v="1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8"/>
    <s v="NZD"/>
    <n v="1420750683"/>
    <n v="1418158683"/>
    <b v="0"/>
    <n v="10"/>
    <b v="0"/>
    <s v="theater/plays"/>
    <x v="0"/>
    <x v="1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0"/>
    <s v="GBP"/>
    <n v="1439827200"/>
    <n v="1436355270"/>
    <b v="0"/>
    <n v="16"/>
    <b v="0"/>
    <s v="theater/plays"/>
    <x v="0"/>
    <x v="1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1"/>
    <s v="USD"/>
    <n v="1407868561"/>
    <n v="1406140561"/>
    <b v="0"/>
    <n v="2"/>
    <b v="0"/>
    <s v="theater/plays"/>
    <x v="0"/>
    <x v="1"/>
    <n v="1"/>
    <n v="62.5"/>
  </r>
  <r>
    <n v="3900"/>
    <s v="HUB Theatre Group presents John Logan's RED"/>
    <s v="HUB Theatre Group collaborates with local artists to present John Logan's RED to the community."/>
    <n v="2500"/>
    <n v="135"/>
    <x v="0"/>
    <x v="1"/>
    <s v="USD"/>
    <n v="1433988791"/>
    <n v="1431396791"/>
    <b v="0"/>
    <n v="5"/>
    <b v="0"/>
    <s v="theater/plays"/>
    <x v="0"/>
    <x v="1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1"/>
    <s v="USD"/>
    <n v="1450554599"/>
    <n v="1447098599"/>
    <b v="0"/>
    <n v="1"/>
    <b v="0"/>
    <s v="theater/plays"/>
    <x v="0"/>
    <x v="1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0"/>
    <s v="GBP"/>
    <n v="1479125642"/>
    <n v="1476962042"/>
    <b v="0"/>
    <n v="31"/>
    <b v="0"/>
    <s v="theater/plays"/>
    <x v="0"/>
    <x v="1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0"/>
    <x v="1"/>
    <s v="USD"/>
    <n v="1439581080"/>
    <n v="1435709765"/>
    <b v="0"/>
    <n v="0"/>
    <b v="0"/>
    <s v="theater/plays"/>
    <x v="0"/>
    <x v="1"/>
    <n v="0"/>
    <s v="No Backers"/>
  </r>
  <r>
    <n v="3904"/>
    <s v="Black America from Prophets to Pimps"/>
    <s v="A play that will cover 4000 years of black history."/>
    <n v="10000"/>
    <n v="3"/>
    <x v="0"/>
    <x v="1"/>
    <s v="USD"/>
    <n v="1429074240"/>
    <n v="1427866200"/>
    <b v="0"/>
    <n v="2"/>
    <b v="0"/>
    <s v="theater/plays"/>
    <x v="0"/>
    <x v="1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0"/>
    <s v="GBP"/>
    <n v="1434063600"/>
    <n v="1430405903"/>
    <b v="0"/>
    <n v="7"/>
    <b v="0"/>
    <s v="theater/plays"/>
    <x v="0"/>
    <x v="1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0"/>
    <x v="0"/>
    <s v="GBP"/>
    <n v="1435325100"/>
    <n v="1432072893"/>
    <b v="0"/>
    <n v="16"/>
    <b v="0"/>
    <s v="theater/plays"/>
    <x v="0"/>
    <x v="1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1"/>
    <s v="USD"/>
    <n v="1414354080"/>
    <n v="1411587606"/>
    <b v="0"/>
    <n v="4"/>
    <b v="0"/>
    <s v="theater/plays"/>
    <x v="0"/>
    <x v="1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0"/>
    <x v="1"/>
    <s v="USD"/>
    <n v="1406603696"/>
    <n v="1405307696"/>
    <b v="0"/>
    <n v="4"/>
    <b v="0"/>
    <s v="theater/plays"/>
    <x v="0"/>
    <x v="1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0"/>
    <x v="1"/>
    <s v="USD"/>
    <n v="1410424642"/>
    <n v="1407832642"/>
    <b v="0"/>
    <n v="4"/>
    <b v="0"/>
    <s v="theater/plays"/>
    <x v="0"/>
    <x v="1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1"/>
    <s v="USD"/>
    <n v="1441649397"/>
    <n v="1439057397"/>
    <b v="0"/>
    <n v="3"/>
    <b v="0"/>
    <s v="theater/plays"/>
    <x v="0"/>
    <x v="1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0"/>
    <x v="1"/>
    <s v="USD"/>
    <n v="1417033777"/>
    <n v="1414438177"/>
    <b v="0"/>
    <n v="36"/>
    <b v="0"/>
    <s v="theater/plays"/>
    <x v="0"/>
    <x v="1"/>
    <n v="37"/>
    <n v="83.14"/>
  </r>
  <r>
    <n v="3912"/>
    <s v="JoLee Productions"/>
    <s v="Producing &amp; directing Jake's Women by Neil Simon opening July 9 and running through July 26 for Sonoma Arts Live"/>
    <n v="15000"/>
    <n v="1"/>
    <x v="0"/>
    <x v="1"/>
    <s v="USD"/>
    <n v="1429936500"/>
    <n v="1424759330"/>
    <b v="0"/>
    <n v="1"/>
    <b v="0"/>
    <s v="theater/plays"/>
    <x v="0"/>
    <x v="1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1"/>
    <s v="USD"/>
    <n v="1448863449"/>
    <n v="1446267849"/>
    <b v="0"/>
    <n v="7"/>
    <b v="0"/>
    <s v="theater/plays"/>
    <x v="0"/>
    <x v="1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0"/>
    <s v="GBP"/>
    <n v="1431298740"/>
    <n v="1429558756"/>
    <b v="0"/>
    <n v="27"/>
    <b v="0"/>
    <s v="theater/plays"/>
    <x v="0"/>
    <x v="1"/>
    <n v="36"/>
    <n v="33.67"/>
  </r>
  <r>
    <n v="3915"/>
    <s v="Hardcross"/>
    <s v="Following the enormous success of Hardcross, we are looking for new ways to bring this wonderful play to a wider audience."/>
    <n v="1500"/>
    <n v="5"/>
    <x v="0"/>
    <x v="0"/>
    <s v="GBP"/>
    <n v="1464824309"/>
    <n v="1462232309"/>
    <b v="0"/>
    <n v="1"/>
    <b v="0"/>
    <s v="theater/plays"/>
    <x v="0"/>
    <x v="1"/>
    <n v="0"/>
    <n v="5"/>
  </r>
  <r>
    <n v="3916"/>
    <s v="Final exam"/>
    <s v="We're a small group of University students who need a little help making our final exam production the best product possible."/>
    <n v="2000"/>
    <n v="0"/>
    <x v="0"/>
    <x v="13"/>
    <s v="DKK"/>
    <n v="1464952752"/>
    <n v="1462360752"/>
    <b v="0"/>
    <n v="0"/>
    <b v="0"/>
    <s v="theater/plays"/>
    <x v="0"/>
    <x v="1"/>
    <n v="0"/>
    <s v="No Backers"/>
  </r>
  <r>
    <n v="3917"/>
    <s v="Romeo and Juliet by Cry of Curs"/>
    <s v="We place the actors and script to the fore, with productions stripped down to barest level, aiming to make theatre accessible."/>
    <n v="3500"/>
    <n v="10"/>
    <x v="0"/>
    <x v="0"/>
    <s v="GBP"/>
    <n v="1410439161"/>
    <n v="1407847161"/>
    <b v="0"/>
    <n v="1"/>
    <b v="0"/>
    <s v="theater/plays"/>
    <x v="0"/>
    <x v="1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0"/>
    <x v="0"/>
    <s v="GBP"/>
    <n v="1407168000"/>
    <n v="1406131023"/>
    <b v="0"/>
    <n v="3"/>
    <b v="0"/>
    <s v="theater/plays"/>
    <x v="0"/>
    <x v="1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0"/>
    <x v="0"/>
    <s v="GBP"/>
    <n v="1453075200"/>
    <n v="1450628773"/>
    <b v="0"/>
    <n v="3"/>
    <b v="0"/>
    <s v="theater/plays"/>
    <x v="0"/>
    <x v="1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0"/>
    <s v="GBP"/>
    <n v="1479032260"/>
    <n v="1476436660"/>
    <b v="0"/>
    <n v="3"/>
    <b v="0"/>
    <s v="theater/plays"/>
    <x v="0"/>
    <x v="1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0"/>
    <s v="GBP"/>
    <n v="1414346400"/>
    <n v="1413291655"/>
    <b v="0"/>
    <n v="0"/>
    <b v="0"/>
    <s v="theater/plays"/>
    <x v="0"/>
    <x v="1"/>
    <n v="0"/>
    <s v="No Backer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1"/>
    <s v="USD"/>
    <n v="1425337200"/>
    <n v="1421432810"/>
    <b v="0"/>
    <n v="6"/>
    <b v="0"/>
    <s v="theater/plays"/>
    <x v="0"/>
    <x v="1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0"/>
    <s v="GBP"/>
    <n v="1428622271"/>
    <n v="1426203071"/>
    <b v="0"/>
    <n v="17"/>
    <b v="0"/>
    <s v="theater/plays"/>
    <x v="0"/>
    <x v="1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1"/>
    <s v="USD"/>
    <n v="1403823722"/>
    <n v="1401231722"/>
    <b v="0"/>
    <n v="40"/>
    <b v="0"/>
    <s v="theater/plays"/>
    <x v="0"/>
    <x v="1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0"/>
    <x v="1"/>
    <s v="USD"/>
    <n v="1406753639"/>
    <n v="1404161639"/>
    <b v="0"/>
    <n v="3"/>
    <b v="0"/>
    <s v="theater/plays"/>
    <x v="0"/>
    <x v="1"/>
    <n v="10"/>
    <n v="5"/>
  </r>
  <r>
    <n v="3926"/>
    <s v="Caryl Churchill's 'Top Girls' - NSW HSC Text"/>
    <s v="Producing syllabus-relevant theatre targeted to HSC students on the NSW Central Coast"/>
    <n v="5000"/>
    <n v="15"/>
    <x v="0"/>
    <x v="2"/>
    <s v="AUD"/>
    <n v="1419645748"/>
    <n v="1417053748"/>
    <b v="0"/>
    <n v="1"/>
    <b v="0"/>
    <s v="theater/plays"/>
    <x v="0"/>
    <x v="1"/>
    <n v="0"/>
    <n v="15"/>
  </r>
  <r>
    <n v="520"/>
    <s v="Darktales The Play"/>
    <s v="Tim Arthur's 21st anniversary sell-out production of his 'chilling' and 'sinister' ghostly thriller returns to the Edinburgh Fringe!"/>
    <n v="5000"/>
    <n v="5105"/>
    <x v="1"/>
    <x v="0"/>
    <s v="GBP"/>
    <n v="1449766261"/>
    <n v="1447174261"/>
    <b v="0"/>
    <n v="34"/>
    <b v="1"/>
    <s v="theater/musical"/>
    <x v="0"/>
    <x v="2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musical"/>
    <x v="0"/>
    <x v="2"/>
    <n v="105"/>
    <n v="93.43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musical"/>
    <x v="0"/>
    <x v="2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musical"/>
    <x v="0"/>
    <x v="2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1"/>
    <x v="0"/>
    <s v="GBP"/>
    <n v="1464801169"/>
    <n v="1462209169"/>
    <b v="0"/>
    <n v="130"/>
    <b v="1"/>
    <s v="theater/musical"/>
    <x v="0"/>
    <x v="2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musical"/>
    <x v="0"/>
    <x v="2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1"/>
    <x v="0"/>
    <s v="GBP"/>
    <n v="1438966800"/>
    <n v="1436278344"/>
    <b v="0"/>
    <n v="23"/>
    <b v="1"/>
    <s v="theater/musical"/>
    <x v="0"/>
    <x v="2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musical"/>
    <x v="0"/>
    <x v="2"/>
    <n v="101"/>
    <n v="63.83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musical"/>
    <x v="0"/>
    <x v="2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4"/>
    <s v="CAD"/>
    <n v="1484110800"/>
    <n v="1482281094"/>
    <b v="0"/>
    <n v="18"/>
    <b v="1"/>
    <s v="theater/musical"/>
    <x v="0"/>
    <x v="2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musical"/>
    <x v="0"/>
    <x v="2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musical"/>
    <x v="0"/>
    <x v="2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musical"/>
    <x v="0"/>
    <x v="2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1"/>
    <x v="0"/>
    <s v="GBP"/>
    <n v="1463394365"/>
    <n v="1461320765"/>
    <b v="0"/>
    <n v="17"/>
    <b v="1"/>
    <s v="theater/musical"/>
    <x v="0"/>
    <x v="2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2"/>
    <s v="NOK"/>
    <n v="1446418800"/>
    <n v="1443036470"/>
    <b v="0"/>
    <n v="48"/>
    <b v="1"/>
    <s v="theater/musical"/>
    <x v="0"/>
    <x v="2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1"/>
    <x v="0"/>
    <s v="GBP"/>
    <n v="1483707905"/>
    <n v="1481115905"/>
    <b v="0"/>
    <n v="59"/>
    <b v="1"/>
    <s v="theater/musical"/>
    <x v="0"/>
    <x v="2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0"/>
    <s v="GBP"/>
    <n v="1438624800"/>
    <n v="1435133807"/>
    <b v="0"/>
    <n v="39"/>
    <b v="1"/>
    <s v="theater/musical"/>
    <x v="0"/>
    <x v="2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musical"/>
    <x v="0"/>
    <x v="2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musical"/>
    <x v="0"/>
    <x v="2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0"/>
    <s v="GBP"/>
    <n v="1467681107"/>
    <n v="1465866707"/>
    <b v="0"/>
    <n v="20"/>
    <b v="1"/>
    <s v="theater/musical"/>
    <x v="0"/>
    <x v="2"/>
    <n v="101"/>
    <n v="25.16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musical"/>
    <x v="0"/>
    <x v="2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1"/>
    <x v="0"/>
    <s v="GBP"/>
    <n v="1434808775"/>
    <n v="1433512775"/>
    <b v="0"/>
    <n v="63"/>
    <b v="1"/>
    <s v="theater/musical"/>
    <x v="0"/>
    <x v="2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1"/>
    <x v="0"/>
    <s v="GBP"/>
    <n v="1424181600"/>
    <n v="1423041227"/>
    <b v="0"/>
    <n v="20"/>
    <b v="1"/>
    <s v="theater/musical"/>
    <x v="0"/>
    <x v="2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0"/>
    <s v="GBP"/>
    <n v="1434120856"/>
    <n v="1428936856"/>
    <b v="0"/>
    <n v="25"/>
    <b v="1"/>
    <s v="theater/musical"/>
    <x v="0"/>
    <x v="2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musical"/>
    <x v="0"/>
    <x v="2"/>
    <n v="100"/>
    <n v="65.87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musical"/>
    <x v="0"/>
    <x v="2"/>
    <n v="125"/>
    <n v="36.08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musical"/>
    <x v="0"/>
    <x v="2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musical"/>
    <x v="0"/>
    <x v="2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1"/>
    <x v="0"/>
    <s v="GBP"/>
    <n v="1444172340"/>
    <n v="1441822828"/>
    <b v="0"/>
    <n v="52"/>
    <b v="1"/>
    <s v="theater/musical"/>
    <x v="0"/>
    <x v="2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musical"/>
    <x v="0"/>
    <x v="2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1"/>
    <x v="0"/>
    <s v="GBP"/>
    <n v="1445252400"/>
    <n v="1443696797"/>
    <b v="0"/>
    <n v="22"/>
    <b v="1"/>
    <s v="theater/musical"/>
    <x v="0"/>
    <x v="2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0"/>
    <s v="GBP"/>
    <n v="1438189200"/>
    <n v="1435585497"/>
    <b v="0"/>
    <n v="64"/>
    <b v="1"/>
    <s v="theater/musical"/>
    <x v="0"/>
    <x v="2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0"/>
    <s v="GBP"/>
    <n v="1457914373"/>
    <n v="1456189973"/>
    <b v="0"/>
    <n v="23"/>
    <b v="1"/>
    <s v="theater/musical"/>
    <x v="0"/>
    <x v="2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musical"/>
    <x v="0"/>
    <x v="2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1"/>
    <x v="0"/>
    <s v="GBP"/>
    <n v="1461860432"/>
    <n v="1459268432"/>
    <b v="0"/>
    <n v="33"/>
    <b v="1"/>
    <s v="theater/musical"/>
    <x v="0"/>
    <x v="2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musical"/>
    <x v="0"/>
    <x v="2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musical"/>
    <x v="0"/>
    <x v="2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musical"/>
    <x v="0"/>
    <x v="2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musical"/>
    <x v="0"/>
    <x v="2"/>
    <n v="100"/>
    <n v="50"/>
  </r>
  <r>
    <n v="1303"/>
    <s v="Forward Arena Theatre Company: Summer Season"/>
    <s v="Groundbreaking queer theatre."/>
    <n v="3500"/>
    <n v="4559.13"/>
    <x v="1"/>
    <x v="0"/>
    <s v="GBP"/>
    <n v="1469962800"/>
    <n v="1468578920"/>
    <b v="0"/>
    <n v="108"/>
    <b v="1"/>
    <s v="theater/musical"/>
    <x v="0"/>
    <x v="2"/>
    <n v="130"/>
    <n v="42.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3"/>
    <s v="EUR"/>
    <n v="1491586534"/>
    <n v="1488911734"/>
    <b v="0"/>
    <n v="46"/>
    <b v="0"/>
    <s v="theater/musical"/>
    <x v="0"/>
    <x v="2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1"/>
    <s v="USD"/>
    <n v="1491416077"/>
    <n v="1488827677"/>
    <b v="1"/>
    <n v="26"/>
    <b v="0"/>
    <s v="theater/musical"/>
    <x v="0"/>
    <x v="2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6"/>
    <s v="MXN"/>
    <n v="1490196830"/>
    <n v="1485016430"/>
    <b v="0"/>
    <n v="45"/>
    <b v="0"/>
    <s v="theater/musical"/>
    <x v="0"/>
    <x v="2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1"/>
    <s v="USD"/>
    <n v="1491421314"/>
    <n v="1487709714"/>
    <b v="0"/>
    <n v="7"/>
    <b v="0"/>
    <s v="theater/musical"/>
    <x v="0"/>
    <x v="2"/>
    <n v="6"/>
    <n v="163.57"/>
  </r>
  <r>
    <n v="2705"/>
    <s v="Fischer Theatre Marquee"/>
    <s v="Help light the lights at the historic Fischer Theatre in Danville, IL."/>
    <n v="16500"/>
    <n v="1739"/>
    <x v="3"/>
    <x v="1"/>
    <s v="USD"/>
    <n v="1490389158"/>
    <n v="1486504758"/>
    <b v="0"/>
    <n v="8"/>
    <b v="0"/>
    <s v="theater/musical"/>
    <x v="0"/>
    <x v="2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musical"/>
    <x v="0"/>
    <x v="2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musical"/>
    <x v="0"/>
    <x v="2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1"/>
    <x v="0"/>
    <s v="GBP"/>
    <n v="1469119526"/>
    <n v="1463935526"/>
    <b v="1"/>
    <n v="1049"/>
    <b v="1"/>
    <s v="theater/musical"/>
    <x v="0"/>
    <x v="2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musical"/>
    <x v="0"/>
    <x v="2"/>
    <n v="102"/>
    <n v="164.94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musical"/>
    <x v="0"/>
    <x v="2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1"/>
    <x v="0"/>
    <s v="GBP"/>
    <n v="1403301660"/>
    <n v="1400694790"/>
    <b v="1"/>
    <n v="73"/>
    <b v="1"/>
    <s v="theater/musical"/>
    <x v="0"/>
    <x v="2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musical"/>
    <x v="0"/>
    <x v="2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musical"/>
    <x v="0"/>
    <x v="2"/>
    <n v="102"/>
    <n v="108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musical"/>
    <x v="0"/>
    <x v="2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musical"/>
    <x v="0"/>
    <x v="2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6"/>
    <s v="EUR"/>
    <n v="1444291193"/>
    <n v="1441699193"/>
    <b v="1"/>
    <n v="187"/>
    <b v="1"/>
    <s v="theater/musical"/>
    <x v="0"/>
    <x v="2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musical"/>
    <x v="0"/>
    <x v="2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musical"/>
    <x v="0"/>
    <x v="2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musical"/>
    <x v="0"/>
    <x v="2"/>
    <n v="109"/>
    <n v="94.6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musical"/>
    <x v="0"/>
    <x v="2"/>
    <n v="118"/>
    <n v="170.7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musical"/>
    <x v="0"/>
    <x v="2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musical"/>
    <x v="0"/>
    <x v="2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0"/>
    <s v="GBP"/>
    <n v="1429793446"/>
    <n v="1428583846"/>
    <b v="0"/>
    <n v="61"/>
    <b v="1"/>
    <s v="theater/musical"/>
    <x v="0"/>
    <x v="2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musical"/>
    <x v="0"/>
    <x v="2"/>
    <n v="119"/>
    <n v="66.11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musical"/>
    <x v="0"/>
    <x v="2"/>
    <n v="105"/>
    <n v="36.86"/>
  </r>
  <r>
    <n v="2786"/>
    <s v="Fierce"/>
    <s v="A heart-melting farce about sex, art and the lovelorn lay-abouts of London-town."/>
    <n v="2500"/>
    <n v="2946"/>
    <x v="1"/>
    <x v="0"/>
    <s v="GBP"/>
    <n v="1404913180"/>
    <n v="1403703580"/>
    <b v="0"/>
    <n v="74"/>
    <b v="1"/>
    <s v="theater/musical"/>
    <x v="0"/>
    <x v="2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musical"/>
    <x v="0"/>
    <x v="2"/>
    <n v="120"/>
    <n v="31.5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musical"/>
    <x v="0"/>
    <x v="2"/>
    <n v="103"/>
    <n v="102.5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musical"/>
    <x v="0"/>
    <x v="2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musical"/>
    <x v="0"/>
    <x v="2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musical"/>
    <x v="0"/>
    <x v="2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musical"/>
    <x v="0"/>
    <x v="2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2"/>
    <s v="AUD"/>
    <n v="1437473005"/>
    <n v="1434881005"/>
    <b v="0"/>
    <n v="73"/>
    <b v="1"/>
    <s v="theater/musical"/>
    <x v="0"/>
    <x v="2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0"/>
    <s v="GBP"/>
    <n v="1457031600"/>
    <n v="1455640559"/>
    <b v="0"/>
    <n v="3"/>
    <b v="1"/>
    <s v="theater/musical"/>
    <x v="0"/>
    <x v="2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musical"/>
    <x v="0"/>
    <x v="2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1"/>
    <x v="0"/>
    <s v="GBP"/>
    <n v="1404564028"/>
    <n v="1401972028"/>
    <b v="0"/>
    <n v="21"/>
    <b v="1"/>
    <s v="theater/musical"/>
    <x v="0"/>
    <x v="2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0"/>
    <s v="GBP"/>
    <n v="1404858840"/>
    <n v="1402266840"/>
    <b v="0"/>
    <n v="94"/>
    <b v="1"/>
    <s v="theater/musical"/>
    <x v="0"/>
    <x v="2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0"/>
    <s v="GBP"/>
    <n v="1438358400"/>
    <n v="1437063121"/>
    <b v="0"/>
    <n v="139"/>
    <b v="1"/>
    <s v="theater/musical"/>
    <x v="0"/>
    <x v="2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1"/>
    <x v="0"/>
    <s v="GBP"/>
    <n v="1466179200"/>
    <n v="1463466070"/>
    <b v="0"/>
    <n v="130"/>
    <b v="1"/>
    <s v="theater/musical"/>
    <x v="0"/>
    <x v="2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0"/>
    <s v="GBP"/>
    <n v="1420377366"/>
    <n v="1415193366"/>
    <b v="0"/>
    <n v="31"/>
    <b v="1"/>
    <s v="theater/musical"/>
    <x v="0"/>
    <x v="2"/>
    <n v="133"/>
    <n v="42.9"/>
  </r>
  <r>
    <n v="2801"/>
    <s v="A Dream Play"/>
    <s v="Arise Theatre Company's production of August Strindberg's expressionist masterpiece 'A Dream Play'."/>
    <n v="500"/>
    <n v="666"/>
    <x v="1"/>
    <x v="2"/>
    <s v="AUD"/>
    <n v="1412938800"/>
    <n v="1411019409"/>
    <b v="0"/>
    <n v="13"/>
    <b v="1"/>
    <s v="theater/musical"/>
    <x v="0"/>
    <x v="2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0"/>
    <s v="GBP"/>
    <n v="1438875107"/>
    <n v="1436283107"/>
    <b v="0"/>
    <n v="90"/>
    <b v="1"/>
    <s v="theater/musical"/>
    <x v="0"/>
    <x v="2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musical"/>
    <x v="0"/>
    <x v="2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1"/>
    <x v="0"/>
    <s v="GBP"/>
    <n v="1411987990"/>
    <n v="1409395990"/>
    <b v="0"/>
    <n v="23"/>
    <b v="1"/>
    <s v="theater/musical"/>
    <x v="0"/>
    <x v="2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0"/>
    <s v="GBP"/>
    <n v="1440245273"/>
    <n v="1438085273"/>
    <b v="0"/>
    <n v="18"/>
    <b v="1"/>
    <s v="theater/musical"/>
    <x v="0"/>
    <x v="2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1"/>
    <x v="0"/>
    <s v="GBP"/>
    <n v="1438772400"/>
    <n v="1435645490"/>
    <b v="0"/>
    <n v="76"/>
    <b v="1"/>
    <s v="theater/musical"/>
    <x v="0"/>
    <x v="2"/>
    <n v="112"/>
    <n v="44.25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musical"/>
    <x v="0"/>
    <x v="2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musical"/>
    <x v="0"/>
    <x v="2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musical"/>
    <x v="0"/>
    <x v="2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musical"/>
    <x v="0"/>
    <x v="2"/>
    <n v="108"/>
    <n v="47.46"/>
  </r>
  <r>
    <n v="2811"/>
    <s v="Ray Gunn and Starburst"/>
    <s v="Ray Gunn and Starburst is an audio sci-fi/comedy sending up the tropes of classic and pulp science-fiction."/>
    <n v="10000"/>
    <n v="10027"/>
    <x v="1"/>
    <x v="0"/>
    <s v="GBP"/>
    <n v="1424692503"/>
    <n v="1422100503"/>
    <b v="0"/>
    <n v="108"/>
    <b v="1"/>
    <s v="theater/musical"/>
    <x v="0"/>
    <x v="2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4"/>
    <s v="CAD"/>
    <n v="1428292800"/>
    <n v="1424368298"/>
    <b v="0"/>
    <n v="83"/>
    <b v="1"/>
    <s v="theater/musical"/>
    <x v="0"/>
    <x v="2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musical"/>
    <x v="0"/>
    <x v="2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0"/>
    <s v="GBP"/>
    <n v="1431164115"/>
    <n v="1428572115"/>
    <b v="0"/>
    <n v="64"/>
    <b v="1"/>
    <s v="theater/musical"/>
    <x v="0"/>
    <x v="2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1"/>
    <x v="4"/>
    <s v="CAD"/>
    <n v="1470595109"/>
    <n v="1468003109"/>
    <b v="0"/>
    <n v="14"/>
    <b v="1"/>
    <s v="theater/musical"/>
    <x v="0"/>
    <x v="2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0"/>
    <s v="GBP"/>
    <n v="1438531200"/>
    <n v="1435921992"/>
    <b v="0"/>
    <n v="169"/>
    <b v="1"/>
    <s v="theater/musical"/>
    <x v="0"/>
    <x v="2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1"/>
    <x v="0"/>
    <s v="GBP"/>
    <n v="1425136462"/>
    <n v="1421680462"/>
    <b v="0"/>
    <n v="33"/>
    <b v="1"/>
    <s v="theater/musical"/>
    <x v="0"/>
    <x v="2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musical"/>
    <x v="0"/>
    <x v="2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0"/>
    <s v="GBP"/>
    <n v="1434285409"/>
    <n v="1431693409"/>
    <b v="0"/>
    <n v="104"/>
    <b v="1"/>
    <s v="theater/musical"/>
    <x v="0"/>
    <x v="2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0"/>
    <s v="GBP"/>
    <n v="1456444800"/>
    <n v="1454337589"/>
    <b v="0"/>
    <n v="20"/>
    <b v="1"/>
    <s v="theater/musical"/>
    <x v="0"/>
    <x v="2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0"/>
    <s v="GBP"/>
    <n v="1411510135"/>
    <n v="1408918135"/>
    <b v="0"/>
    <n v="35"/>
    <b v="1"/>
    <s v="theater/musical"/>
    <x v="0"/>
    <x v="2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musical"/>
    <x v="0"/>
    <x v="2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0"/>
    <s v="GBP"/>
    <n v="1427842740"/>
    <n v="1425428206"/>
    <b v="0"/>
    <n v="14"/>
    <b v="1"/>
    <s v="theater/musical"/>
    <x v="0"/>
    <x v="2"/>
    <n v="124"/>
    <n v="8.86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musical"/>
    <x v="0"/>
    <x v="2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0"/>
    <s v="GBP"/>
    <n v="1449255686"/>
    <n v="1446663686"/>
    <b v="0"/>
    <n v="51"/>
    <b v="1"/>
    <s v="theater/musical"/>
    <x v="0"/>
    <x v="2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musical"/>
    <x v="0"/>
    <x v="2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musical"/>
    <x v="0"/>
    <x v="2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1"/>
    <x v="0"/>
    <s v="GBP"/>
    <n v="1443826800"/>
    <n v="1441606869"/>
    <b v="0"/>
    <n v="97"/>
    <b v="1"/>
    <s v="theater/musical"/>
    <x v="0"/>
    <x v="2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0"/>
    <s v="GBP"/>
    <n v="1464863118"/>
    <n v="1462443918"/>
    <b v="0"/>
    <n v="76"/>
    <b v="1"/>
    <s v="theater/musical"/>
    <x v="0"/>
    <x v="2"/>
    <n v="107"/>
    <n v="35.04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musical"/>
    <x v="0"/>
    <x v="2"/>
    <n v="100"/>
    <n v="272.73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musical"/>
    <x v="0"/>
    <x v="2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1"/>
    <x v="0"/>
    <s v="GBP"/>
    <n v="1416780000"/>
    <n v="1414342894"/>
    <b v="0"/>
    <n v="95"/>
    <b v="1"/>
    <s v="theater/musical"/>
    <x v="0"/>
    <x v="2"/>
    <n v="115"/>
    <n v="30.19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musical"/>
    <x v="0"/>
    <x v="2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1"/>
    <x v="0"/>
    <s v="GBP"/>
    <n v="1422658930"/>
    <n v="1421362930"/>
    <b v="0"/>
    <n v="21"/>
    <b v="1"/>
    <s v="theater/musical"/>
    <x v="0"/>
    <x v="2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1"/>
    <x v="0"/>
    <s v="GBP"/>
    <n v="1449273600"/>
    <n v="1446742417"/>
    <b v="0"/>
    <n v="93"/>
    <b v="1"/>
    <s v="theater/musical"/>
    <x v="0"/>
    <x v="2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musical"/>
    <x v="0"/>
    <x v="2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4"/>
    <s v="CAD"/>
    <n v="1449701284"/>
    <n v="1446241684"/>
    <b v="0"/>
    <n v="21"/>
    <b v="1"/>
    <s v="theater/musical"/>
    <x v="0"/>
    <x v="2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musical"/>
    <x v="0"/>
    <x v="2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musical"/>
    <x v="0"/>
    <x v="2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0"/>
    <s v="GBP"/>
    <n v="1426698000"/>
    <n v="1424825479"/>
    <b v="0"/>
    <n v="132"/>
    <b v="1"/>
    <s v="theater/musical"/>
    <x v="0"/>
    <x v="2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0"/>
    <x v="0"/>
    <s v="GBP"/>
    <n v="1450032297"/>
    <n v="1444844697"/>
    <b v="0"/>
    <n v="1"/>
    <b v="0"/>
    <s v="theater/musical"/>
    <x v="0"/>
    <x v="2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0"/>
    <x v="0"/>
    <s v="GBP"/>
    <n v="1403348400"/>
    <n v="1401058295"/>
    <b v="0"/>
    <n v="0"/>
    <b v="0"/>
    <s v="theater/musical"/>
    <x v="0"/>
    <x v="2"/>
    <n v="0"/>
    <s v="No Backers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1"/>
    <s v="USD"/>
    <n v="1465790400"/>
    <n v="1462210950"/>
    <b v="0"/>
    <n v="0"/>
    <b v="0"/>
    <s v="theater/musical"/>
    <x v="0"/>
    <x v="2"/>
    <n v="0"/>
    <s v="No Backers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musical"/>
    <x v="0"/>
    <x v="2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1"/>
    <s v="USD"/>
    <n v="1433723033"/>
    <n v="1428539033"/>
    <b v="0"/>
    <n v="39"/>
    <b v="0"/>
    <s v="theater/musical"/>
    <x v="0"/>
    <x v="2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1"/>
    <s v="USD"/>
    <n v="1432917394"/>
    <n v="1429029394"/>
    <b v="0"/>
    <n v="0"/>
    <b v="0"/>
    <s v="theater/musical"/>
    <x v="0"/>
    <x v="2"/>
    <n v="0"/>
    <s v="No Backers"/>
  </r>
  <r>
    <n v="2847"/>
    <s v="COLOR ME"/>
    <s v="Dark secrets come to light when Mariah meets Stella. They find a way to face the south's largest elephant in the room: RACISM."/>
    <n v="2000"/>
    <n v="0"/>
    <x v="0"/>
    <x v="1"/>
    <s v="USD"/>
    <n v="1464031265"/>
    <n v="1458847265"/>
    <b v="0"/>
    <n v="0"/>
    <b v="0"/>
    <s v="theater/musical"/>
    <x v="0"/>
    <x v="2"/>
    <n v="0"/>
    <s v="No Backer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1"/>
    <s v="USD"/>
    <n v="1432913659"/>
    <n v="1430321659"/>
    <b v="0"/>
    <n v="3"/>
    <b v="0"/>
    <s v="theater/musical"/>
    <x v="0"/>
    <x v="2"/>
    <n v="0"/>
    <n v="23.33"/>
  </r>
  <r>
    <n v="2849"/>
    <s v="100, Acre Wood"/>
    <s v="NonSens!cal tackles the struggles of four people with mental health issues/disorders inspired by A.A Milne's Winnie the Pooh"/>
    <n v="500"/>
    <n v="5"/>
    <x v="0"/>
    <x v="0"/>
    <s v="GBP"/>
    <n v="1461406600"/>
    <n v="1458814600"/>
    <b v="0"/>
    <n v="1"/>
    <b v="0"/>
    <s v="theater/musical"/>
    <x v="0"/>
    <x v="2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1"/>
    <s v="USD"/>
    <n v="1409962211"/>
    <n v="1407370211"/>
    <b v="0"/>
    <n v="13"/>
    <b v="0"/>
    <s v="theater/musical"/>
    <x v="0"/>
    <x v="2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3"/>
    <s v="EUR"/>
    <n v="1454109420"/>
    <n v="1453334629"/>
    <b v="0"/>
    <n v="0"/>
    <b v="0"/>
    <s v="theater/musical"/>
    <x v="0"/>
    <x v="2"/>
    <n v="0"/>
    <s v="No Backers"/>
  </r>
  <r>
    <n v="2852"/>
    <s v="Freedom Train"/>
    <s v="Just one time back to the past on the Freedom Train will open your eyes and your lives will never ever be the same!"/>
    <n v="5000"/>
    <n v="95"/>
    <x v="0"/>
    <x v="1"/>
    <s v="USD"/>
    <n v="1403312703"/>
    <n v="1400720703"/>
    <b v="0"/>
    <n v="6"/>
    <b v="0"/>
    <s v="theater/musical"/>
    <x v="0"/>
    <x v="2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4"/>
    <s v="CAD"/>
    <n v="1410669297"/>
    <n v="1405485297"/>
    <b v="0"/>
    <n v="0"/>
    <b v="0"/>
    <s v="theater/musical"/>
    <x v="0"/>
    <x v="2"/>
    <n v="0"/>
    <s v="No Backers"/>
  </r>
  <r>
    <n v="2854"/>
    <s v="Ultimate Political Selfie!"/>
    <s v="Almost Random Theatre's play about a candidate - with no policies - who is seeking election in May 2015"/>
    <n v="1000"/>
    <n v="417"/>
    <x v="0"/>
    <x v="0"/>
    <s v="GBP"/>
    <n v="1431018719"/>
    <n v="1429290719"/>
    <b v="0"/>
    <n v="14"/>
    <b v="0"/>
    <s v="theater/musical"/>
    <x v="0"/>
    <x v="2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0"/>
    <x v="1"/>
    <s v="USD"/>
    <n v="1454110440"/>
    <n v="1451607071"/>
    <b v="0"/>
    <n v="5"/>
    <b v="0"/>
    <s v="theater/musical"/>
    <x v="0"/>
    <x v="2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0"/>
    <x v="1"/>
    <s v="USD"/>
    <n v="1439069640"/>
    <n v="1433897647"/>
    <b v="0"/>
    <n v="6"/>
    <b v="0"/>
    <s v="theater/musical"/>
    <x v="0"/>
    <x v="2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0"/>
    <x v="6"/>
    <s v="MXN"/>
    <n v="1487613600"/>
    <n v="1482444295"/>
    <b v="0"/>
    <n v="15"/>
    <b v="0"/>
    <s v="theater/musical"/>
    <x v="0"/>
    <x v="2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0"/>
    <x v="11"/>
    <s v="EUR"/>
    <n v="1417778880"/>
    <n v="1415711095"/>
    <b v="0"/>
    <n v="0"/>
    <b v="0"/>
    <s v="theater/musical"/>
    <x v="0"/>
    <x v="2"/>
    <n v="0"/>
    <s v="No Backers"/>
  </r>
  <r>
    <n v="2859"/>
    <s v="Grover Theatre Company (GTC)"/>
    <s v="A theatre company that will create works to inspire young people and get everyone involved."/>
    <n v="2000"/>
    <n v="35"/>
    <x v="0"/>
    <x v="2"/>
    <s v="AUD"/>
    <n v="1444984904"/>
    <n v="1439800904"/>
    <b v="0"/>
    <n v="1"/>
    <b v="0"/>
    <s v="theater/musical"/>
    <x v="0"/>
    <x v="2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1"/>
    <s v="USD"/>
    <n v="1466363576"/>
    <n v="1461179576"/>
    <b v="0"/>
    <n v="9"/>
    <b v="0"/>
    <s v="theater/musical"/>
    <x v="0"/>
    <x v="2"/>
    <n v="7"/>
    <n v="29.5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1"/>
    <s v="USD"/>
    <n v="1423078606"/>
    <n v="1420486606"/>
    <b v="0"/>
    <n v="1"/>
    <b v="0"/>
    <s v="technology/web"/>
    <x v="1"/>
    <x v="3"/>
    <n v="0"/>
    <n v="1"/>
  </r>
  <r>
    <n v="541"/>
    <s v="Deviations"/>
    <s v="A website dedicated to local Kink Communities; to find others with matching interests and bring them together."/>
    <n v="4500"/>
    <n v="25"/>
    <x v="0"/>
    <x v="1"/>
    <s v="USD"/>
    <n v="1446080834"/>
    <n v="1443488834"/>
    <b v="0"/>
    <n v="1"/>
    <b v="0"/>
    <s v="technology/web"/>
    <x v="1"/>
    <x v="3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1"/>
    <s v="USD"/>
    <n v="1462293716"/>
    <n v="1457113316"/>
    <b v="0"/>
    <n v="1"/>
    <b v="0"/>
    <s v="technology/web"/>
    <x v="1"/>
    <x v="3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2"/>
    <s v="AUD"/>
    <n v="1414807962"/>
    <n v="1412215962"/>
    <b v="0"/>
    <n v="2"/>
    <b v="0"/>
    <s v="technology/web"/>
    <x v="1"/>
    <x v="3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1"/>
    <s v="USD"/>
    <n v="1467647160"/>
    <n v="1465055160"/>
    <b v="0"/>
    <n v="2"/>
    <b v="0"/>
    <s v="technology/web"/>
    <x v="1"/>
    <x v="3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5"/>
    <s v="EUR"/>
    <n v="1447600389"/>
    <n v="1444140789"/>
    <b v="0"/>
    <n v="34"/>
    <b v="0"/>
    <s v="technology/web"/>
    <x v="1"/>
    <x v="3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1"/>
    <s v="USD"/>
    <n v="1445097715"/>
    <n v="1441209715"/>
    <b v="0"/>
    <n v="2"/>
    <b v="0"/>
    <s v="technology/web"/>
    <x v="1"/>
    <x v="3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0"/>
    <s v="GBP"/>
    <n v="1455122564"/>
    <n v="1452530564"/>
    <b v="0"/>
    <n v="0"/>
    <b v="0"/>
    <s v="technology/web"/>
    <x v="1"/>
    <x v="3"/>
    <n v="0"/>
    <s v="No Backer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0"/>
    <s v="GBP"/>
    <n v="1446154848"/>
    <n v="1443562848"/>
    <b v="0"/>
    <n v="1"/>
    <b v="0"/>
    <s v="technology/web"/>
    <x v="1"/>
    <x v="3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0"/>
    <s v="GBP"/>
    <n v="1436368622"/>
    <n v="1433776622"/>
    <b v="0"/>
    <n v="8"/>
    <b v="0"/>
    <s v="technology/web"/>
    <x v="1"/>
    <x v="3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4"/>
    <s v="CAD"/>
    <n v="1485838800"/>
    <n v="1484756245"/>
    <b v="0"/>
    <n v="4"/>
    <b v="0"/>
    <s v="technology/web"/>
    <x v="1"/>
    <x v="3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1"/>
    <s v="USD"/>
    <n v="1438451580"/>
    <n v="1434609424"/>
    <b v="0"/>
    <n v="28"/>
    <b v="0"/>
    <s v="technology/web"/>
    <x v="1"/>
    <x v="3"/>
    <n v="5"/>
    <n v="135.04"/>
  </r>
  <r>
    <n v="552"/>
    <s v="Spinnable Social Media"/>
    <s v="Axoral is a 3d interactive social media interface, with the potential to be so much more, but we need your help!"/>
    <n v="45000"/>
    <n v="0"/>
    <x v="0"/>
    <x v="4"/>
    <s v="CAD"/>
    <n v="1452350896"/>
    <n v="1447166896"/>
    <b v="0"/>
    <n v="0"/>
    <b v="0"/>
    <s v="technology/web"/>
    <x v="1"/>
    <x v="3"/>
    <n v="0"/>
    <s v="No Backers"/>
  </r>
  <r>
    <n v="553"/>
    <s v="sellorshopusa.com"/>
    <s v="Groundbreaking New Classifieds Website Grows Into Largest Nationwide Coverage By Turning Users Into Entrepreneurs"/>
    <n v="25000"/>
    <n v="123"/>
    <x v="0"/>
    <x v="1"/>
    <s v="USD"/>
    <n v="1415988991"/>
    <n v="1413393391"/>
    <b v="0"/>
    <n v="6"/>
    <b v="0"/>
    <s v="technology/web"/>
    <x v="1"/>
    <x v="3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1"/>
    <s v="USD"/>
    <n v="1413735972"/>
    <n v="1411143972"/>
    <b v="0"/>
    <n v="22"/>
    <b v="0"/>
    <s v="technology/web"/>
    <x v="1"/>
    <x v="3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0"/>
    <s v="GBP"/>
    <n v="1465720143"/>
    <n v="1463128143"/>
    <b v="0"/>
    <n v="0"/>
    <b v="0"/>
    <s v="technology/web"/>
    <x v="1"/>
    <x v="3"/>
    <n v="0"/>
    <s v="No Backers"/>
  </r>
  <r>
    <n v="556"/>
    <s v="Braille Academy"/>
    <s v="An educational platform for learning Unified English Braille Code"/>
    <n v="8000"/>
    <n v="200"/>
    <x v="0"/>
    <x v="1"/>
    <s v="USD"/>
    <n v="1452112717"/>
    <n v="1449520717"/>
    <b v="0"/>
    <n v="1"/>
    <b v="0"/>
    <s v="technology/web"/>
    <x v="1"/>
    <x v="3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6"/>
    <s v="EUR"/>
    <n v="1480721803"/>
    <n v="1478126203"/>
    <b v="0"/>
    <n v="20"/>
    <b v="0"/>
    <s v="technology/web"/>
    <x v="1"/>
    <x v="3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1"/>
    <s v="USD"/>
    <n v="1427227905"/>
    <n v="1424639505"/>
    <b v="0"/>
    <n v="0"/>
    <b v="0"/>
    <s v="technology/web"/>
    <x v="1"/>
    <x v="3"/>
    <n v="0"/>
    <s v="No Backer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1"/>
    <s v="USD"/>
    <n v="1449989260"/>
    <n v="1447397260"/>
    <b v="0"/>
    <n v="1"/>
    <b v="0"/>
    <s v="technology/web"/>
    <x v="1"/>
    <x v="3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4"/>
    <s v="CAD"/>
    <n v="1418841045"/>
    <n v="1416249045"/>
    <b v="0"/>
    <n v="3"/>
    <b v="0"/>
    <s v="technology/web"/>
    <x v="1"/>
    <x v="3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0"/>
    <x v="1"/>
    <s v="USD"/>
    <n v="1445874513"/>
    <n v="1442850513"/>
    <b v="0"/>
    <n v="2"/>
    <b v="0"/>
    <s v="technology/web"/>
    <x v="1"/>
    <x v="3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1"/>
    <s v="EUR"/>
    <n v="1482052815"/>
    <n v="1479460815"/>
    <b v="0"/>
    <n v="0"/>
    <b v="0"/>
    <s v="technology/web"/>
    <x v="1"/>
    <x v="3"/>
    <n v="0"/>
    <s v="No Backer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2"/>
    <s v="AUD"/>
    <n v="1424137247"/>
    <n v="1421545247"/>
    <b v="0"/>
    <n v="2"/>
    <b v="0"/>
    <s v="technology/web"/>
    <x v="1"/>
    <x v="3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0"/>
    <x v="5"/>
    <s v="EUR"/>
    <n v="1457822275"/>
    <n v="1455230275"/>
    <b v="0"/>
    <n v="1"/>
    <b v="0"/>
    <s v="technology/web"/>
    <x v="1"/>
    <x v="3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0"/>
    <x v="0"/>
    <s v="GBP"/>
    <n v="1436554249"/>
    <n v="1433962249"/>
    <b v="0"/>
    <n v="0"/>
    <b v="0"/>
    <s v="technology/web"/>
    <x v="1"/>
    <x v="3"/>
    <n v="0"/>
    <s v="No Backers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1"/>
    <s v="USD"/>
    <n v="1468513533"/>
    <n v="1465921533"/>
    <b v="0"/>
    <n v="1"/>
    <b v="0"/>
    <s v="technology/web"/>
    <x v="1"/>
    <x v="3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1"/>
    <s v="USD"/>
    <n v="1420143194"/>
    <n v="1417551194"/>
    <b v="0"/>
    <n v="0"/>
    <b v="0"/>
    <s v="technology/web"/>
    <x v="1"/>
    <x v="3"/>
    <n v="0"/>
    <s v="No Backer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8"/>
    <s v="NZD"/>
    <n v="1452942000"/>
    <n v="1449785223"/>
    <b v="0"/>
    <n v="5"/>
    <b v="0"/>
    <s v="technology/web"/>
    <x v="1"/>
    <x v="3"/>
    <n v="1"/>
    <n v="49"/>
  </r>
  <r>
    <n v="569"/>
    <s v="Mioti"/>
    <s v="Mioti is an indie game marketplace that doubles as a community for developers to join networks and discuss projects."/>
    <n v="2500"/>
    <n v="20"/>
    <x v="0"/>
    <x v="4"/>
    <s v="CAD"/>
    <n v="1451679612"/>
    <n v="1449087612"/>
    <b v="0"/>
    <n v="1"/>
    <b v="0"/>
    <s v="technology/web"/>
    <x v="1"/>
    <x v="3"/>
    <n v="1"/>
    <n v="20"/>
  </r>
  <r>
    <n v="570"/>
    <s v="Relaunching in May"/>
    <s v="Humans have AM/FM/Satellite radio, kids have radio Disney, pets have DogCatRadio."/>
    <n v="85000"/>
    <n v="142"/>
    <x v="0"/>
    <x v="1"/>
    <s v="USD"/>
    <n v="1455822569"/>
    <n v="1453230569"/>
    <b v="0"/>
    <n v="1"/>
    <b v="0"/>
    <s v="technology/web"/>
    <x v="1"/>
    <x v="3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0"/>
    <x v="1"/>
    <s v="USD"/>
    <n v="1437969540"/>
    <n v="1436297723"/>
    <b v="0"/>
    <n v="2"/>
    <b v="0"/>
    <s v="technology/web"/>
    <x v="1"/>
    <x v="3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1"/>
    <s v="USD"/>
    <n v="1446660688"/>
    <n v="1444065088"/>
    <b v="0"/>
    <n v="0"/>
    <b v="0"/>
    <s v="technology/web"/>
    <x v="1"/>
    <x v="3"/>
    <n v="0"/>
    <s v="No Backer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1"/>
    <s v="USD"/>
    <n v="1421543520"/>
    <n v="1416445931"/>
    <b v="0"/>
    <n v="9"/>
    <b v="0"/>
    <s v="technology/web"/>
    <x v="1"/>
    <x v="3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0"/>
    <s v="GBP"/>
    <n v="1476873507"/>
    <n v="1474281507"/>
    <b v="0"/>
    <n v="4"/>
    <b v="0"/>
    <s v="technology/web"/>
    <x v="1"/>
    <x v="3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6"/>
    <s v="EUR"/>
    <n v="1434213443"/>
    <n v="1431621443"/>
    <b v="0"/>
    <n v="4"/>
    <b v="0"/>
    <s v="technology/web"/>
    <x v="1"/>
    <x v="3"/>
    <n v="0"/>
    <n v="64.75"/>
  </r>
  <r>
    <n v="576"/>
    <s v="Uthtopia"/>
    <s v="UthTopia Is a social media organization that believes in positive online usage, youth mentorship, and youth empowerment."/>
    <n v="80000"/>
    <n v="1"/>
    <x v="0"/>
    <x v="1"/>
    <s v="USD"/>
    <n v="1427537952"/>
    <n v="1422357552"/>
    <b v="0"/>
    <n v="1"/>
    <b v="0"/>
    <s v="technology/web"/>
    <x v="1"/>
    <x v="3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0"/>
    <x v="1"/>
    <s v="USD"/>
    <n v="1463753302"/>
    <n v="1458569302"/>
    <b v="0"/>
    <n v="1"/>
    <b v="0"/>
    <s v="technology/web"/>
    <x v="1"/>
    <x v="3"/>
    <n v="0"/>
    <n v="10"/>
  </r>
  <r>
    <n v="578"/>
    <s v="weBuy Crowdsourced Shopping"/>
    <s v="weBuy trade built on technology and Crowd Sourced Power"/>
    <n v="125000"/>
    <n v="14"/>
    <x v="0"/>
    <x v="0"/>
    <s v="GBP"/>
    <n v="1441633993"/>
    <n v="1439560393"/>
    <b v="0"/>
    <n v="7"/>
    <b v="0"/>
    <s v="technology/web"/>
    <x v="1"/>
    <x v="3"/>
    <n v="0"/>
    <n v="2"/>
  </r>
  <r>
    <n v="579"/>
    <s v="Course: Learn Cryptography"/>
    <s v="Learn classic and public key cryptography with a full proof-of-concept system in JavaScript."/>
    <n v="12000"/>
    <n v="175"/>
    <x v="0"/>
    <x v="1"/>
    <s v="USD"/>
    <n v="1419539223"/>
    <n v="1416947223"/>
    <b v="0"/>
    <n v="5"/>
    <b v="0"/>
    <s v="technology/web"/>
    <x v="1"/>
    <x v="3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0"/>
    <x v="1"/>
    <s v="USD"/>
    <n v="1474580867"/>
    <n v="1471988867"/>
    <b v="0"/>
    <n v="1"/>
    <b v="0"/>
    <s v="technology/web"/>
    <x v="1"/>
    <x v="3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0"/>
    <x v="1"/>
    <s v="USD"/>
    <n v="1438474704"/>
    <n v="1435882704"/>
    <b v="0"/>
    <n v="0"/>
    <b v="0"/>
    <s v="technology/web"/>
    <x v="1"/>
    <x v="3"/>
    <n v="0"/>
    <s v="No Backers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1"/>
    <s v="USD"/>
    <n v="1426442400"/>
    <n v="1424454319"/>
    <b v="0"/>
    <n v="0"/>
    <b v="0"/>
    <s v="technology/web"/>
    <x v="1"/>
    <x v="3"/>
    <n v="0"/>
    <s v="No Backers"/>
  </r>
  <r>
    <n v="583"/>
    <s v="HackersArchive.com"/>
    <s v="HackersArchive.com will help rid the web of viruses and scams found everywhere else you look!"/>
    <n v="9000"/>
    <n v="1"/>
    <x v="0"/>
    <x v="1"/>
    <s v="USD"/>
    <n v="1426800687"/>
    <n v="1424212287"/>
    <b v="0"/>
    <n v="1"/>
    <b v="0"/>
    <s v="technology/web"/>
    <x v="1"/>
    <x v="3"/>
    <n v="0"/>
    <n v="1"/>
  </r>
  <r>
    <n v="584"/>
    <s v="scriptCall - The Personal Presentation Platform"/>
    <s v="Script Call takes your presentation from the wall to your audience; from your device to theirs."/>
    <n v="1000"/>
    <n v="10"/>
    <x v="0"/>
    <x v="1"/>
    <s v="USD"/>
    <n v="1426522316"/>
    <n v="1423933916"/>
    <b v="0"/>
    <n v="2"/>
    <b v="0"/>
    <s v="technology/web"/>
    <x v="1"/>
    <x v="3"/>
    <n v="1"/>
    <n v="5"/>
  </r>
  <r>
    <n v="585"/>
    <s v="Link Card"/>
    <s v="SAVE UP TO 40% WHEN YOU SPEND!_x000a__x000a_PRE-ORDER YOUR LINK CARD TODAY"/>
    <n v="9000"/>
    <n v="0"/>
    <x v="0"/>
    <x v="0"/>
    <s v="GBP"/>
    <n v="1448928000"/>
    <n v="1444123377"/>
    <b v="0"/>
    <n v="0"/>
    <b v="0"/>
    <s v="technology/web"/>
    <x v="1"/>
    <x v="3"/>
    <n v="0"/>
    <s v="No Backers"/>
  </r>
  <r>
    <n v="586"/>
    <s v="Employ College 2K"/>
    <s v="Employ College is a movement for companies to hire college graduates from their respected institutions."/>
    <n v="10000"/>
    <n v="56"/>
    <x v="0"/>
    <x v="1"/>
    <s v="USD"/>
    <n v="1424032207"/>
    <n v="1421440207"/>
    <b v="0"/>
    <n v="4"/>
    <b v="0"/>
    <s v="technology/web"/>
    <x v="1"/>
    <x v="3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4"/>
    <s v="CAD"/>
    <n v="1429207833"/>
    <n v="1426615833"/>
    <b v="0"/>
    <n v="7"/>
    <b v="0"/>
    <s v="technology/web"/>
    <x v="1"/>
    <x v="3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7"/>
    <s v="EUR"/>
    <n v="1479410886"/>
    <n v="1474223286"/>
    <b v="0"/>
    <n v="2"/>
    <b v="0"/>
    <s v="technology/web"/>
    <x v="1"/>
    <x v="3"/>
    <n v="3"/>
    <n v="150.5"/>
  </r>
  <r>
    <n v="589"/>
    <s v="Get Neighborly"/>
    <s v="Services closer than you think..."/>
    <n v="7500"/>
    <n v="1"/>
    <x v="0"/>
    <x v="1"/>
    <s v="USD"/>
    <n v="1436366699"/>
    <n v="1435070699"/>
    <b v="0"/>
    <n v="1"/>
    <b v="0"/>
    <s v="technology/web"/>
    <x v="1"/>
    <x v="3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0"/>
    <s v="GBP"/>
    <n v="1454936460"/>
    <n v="1452259131"/>
    <b v="0"/>
    <n v="9"/>
    <b v="0"/>
    <s v="technology/web"/>
    <x v="1"/>
    <x v="3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1"/>
    <s v="USD"/>
    <n v="1437570130"/>
    <n v="1434978130"/>
    <b v="0"/>
    <n v="2"/>
    <b v="0"/>
    <s v="technology/web"/>
    <x v="1"/>
    <x v="3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0"/>
    <x v="1"/>
    <s v="USD"/>
    <n v="1417584860"/>
    <n v="1414992860"/>
    <b v="0"/>
    <n v="1"/>
    <b v="0"/>
    <s v="technology/web"/>
    <x v="1"/>
    <x v="3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0"/>
    <s v="GBP"/>
    <n v="1428333345"/>
    <n v="1425744945"/>
    <b v="0"/>
    <n v="7"/>
    <b v="0"/>
    <s v="technology/web"/>
    <x v="1"/>
    <x v="3"/>
    <n v="23"/>
    <n v="16.43"/>
  </r>
  <r>
    <n v="594"/>
    <s v="Unleashed Fitness"/>
    <s v="Creating a fitness site that will change the fitness game forever!"/>
    <n v="25000"/>
    <n v="26"/>
    <x v="0"/>
    <x v="1"/>
    <s v="USD"/>
    <n v="1460832206"/>
    <n v="1458240206"/>
    <b v="0"/>
    <n v="2"/>
    <b v="0"/>
    <s v="technology/web"/>
    <x v="1"/>
    <x v="3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0"/>
    <x v="1"/>
    <s v="USD"/>
    <n v="1430703638"/>
    <n v="1426815638"/>
    <b v="0"/>
    <n v="8"/>
    <b v="0"/>
    <s v="technology/web"/>
    <x v="1"/>
    <x v="3"/>
    <n v="0"/>
    <n v="53.25"/>
  </r>
  <r>
    <n v="596"/>
    <s v="DigitaliBook free library"/>
    <s v="We present digitaibook,com site which can become a free electronic library with your help,"/>
    <n v="20000"/>
    <n v="6"/>
    <x v="0"/>
    <x v="1"/>
    <s v="USD"/>
    <n v="1478122292"/>
    <n v="1475530292"/>
    <b v="0"/>
    <n v="2"/>
    <b v="0"/>
    <s v="technology/web"/>
    <x v="1"/>
    <x v="3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1"/>
    <s v="USD"/>
    <n v="1469980800"/>
    <n v="1466787335"/>
    <b v="0"/>
    <n v="2"/>
    <b v="0"/>
    <s v="technology/web"/>
    <x v="1"/>
    <x v="3"/>
    <n v="0"/>
    <n v="10"/>
  </r>
  <r>
    <n v="598"/>
    <s v="Goals not creeds"/>
    <s v="This is a project to create a crowd-funding site for Urantia Book readers worldwide."/>
    <n v="2500"/>
    <n v="850"/>
    <x v="0"/>
    <x v="1"/>
    <s v="USD"/>
    <n v="1417737781"/>
    <n v="1415145781"/>
    <b v="0"/>
    <n v="7"/>
    <b v="0"/>
    <s v="technology/web"/>
    <x v="1"/>
    <x v="3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0"/>
    <x v="1"/>
    <s v="USD"/>
    <n v="1425827760"/>
    <n v="1423769402"/>
    <b v="0"/>
    <n v="2"/>
    <b v="0"/>
    <s v="technology/web"/>
    <x v="1"/>
    <x v="3"/>
    <n v="0"/>
    <n v="15.5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x v="1"/>
    <x v="3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4"/>
    <s v="CAD"/>
    <n v="1419626139"/>
    <n v="1417034139"/>
    <b v="0"/>
    <n v="6"/>
    <b v="0"/>
    <s v="technology/web"/>
    <x v="1"/>
    <x v="3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x v="1"/>
    <x v="3"/>
    <n v="0"/>
    <s v="No Backer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x v="1"/>
    <x v="3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x v="1"/>
    <x v="3"/>
    <n v="0"/>
    <s v="No Backers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x v="1"/>
    <x v="3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1"/>
    <s v="EUR"/>
    <n v="1432479600"/>
    <n v="1428507409"/>
    <b v="0"/>
    <n v="1"/>
    <b v="0"/>
    <s v="technology/web"/>
    <x v="1"/>
    <x v="3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x v="1"/>
    <x v="3"/>
    <n v="0"/>
    <s v="No Backer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x v="1"/>
    <x v="3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2"/>
    <x v="0"/>
    <s v="GBP"/>
    <n v="1448761744"/>
    <n v="1446166144"/>
    <b v="0"/>
    <n v="1"/>
    <b v="0"/>
    <s v="technology/web"/>
    <x v="1"/>
    <x v="3"/>
    <n v="1"/>
    <n v="5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x v="1"/>
    <x v="3"/>
    <n v="0"/>
    <s v="No Backers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5"/>
    <s v="EUR"/>
    <n v="1453210037"/>
    <n v="1448026037"/>
    <b v="0"/>
    <n v="0"/>
    <b v="0"/>
    <s v="technology/web"/>
    <x v="1"/>
    <x v="3"/>
    <n v="0"/>
    <s v="No Backers"/>
  </r>
  <r>
    <n v="612"/>
    <s v="Web Streaming 2.0 (Canceled)"/>
    <s v="A Fast and Reliable new Web platform to stream videos from Internet"/>
    <n v="10000"/>
    <n v="0"/>
    <x v="2"/>
    <x v="7"/>
    <s v="EUR"/>
    <n v="1472777146"/>
    <n v="1470185146"/>
    <b v="0"/>
    <n v="0"/>
    <b v="0"/>
    <s v="technology/web"/>
    <x v="1"/>
    <x v="3"/>
    <n v="0"/>
    <s v="No Backer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x v="1"/>
    <x v="3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x v="1"/>
    <x v="3"/>
    <n v="0"/>
    <s v="No Backers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8"/>
    <s v="NZD"/>
    <n v="1443149759"/>
    <n v="1440557759"/>
    <b v="0"/>
    <n v="0"/>
    <b v="0"/>
    <s v="technology/web"/>
    <x v="1"/>
    <x v="3"/>
    <n v="0"/>
    <s v="No Backers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5"/>
    <s v="EUR"/>
    <n v="1488013307"/>
    <n v="1485421307"/>
    <b v="0"/>
    <n v="0"/>
    <b v="0"/>
    <s v="technology/web"/>
    <x v="1"/>
    <x v="3"/>
    <n v="0"/>
    <s v="No Backer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0"/>
    <s v="GBP"/>
    <n v="1431072843"/>
    <n v="1427184843"/>
    <b v="0"/>
    <n v="3"/>
    <b v="0"/>
    <s v="technology/web"/>
    <x v="1"/>
    <x v="3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x v="1"/>
    <x v="3"/>
    <n v="0"/>
    <s v="No Backers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x v="1"/>
    <x v="3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4"/>
    <s v="CAD"/>
    <n v="1408986738"/>
    <n v="1405098738"/>
    <b v="0"/>
    <n v="1"/>
    <b v="0"/>
    <s v="technology/web"/>
    <x v="1"/>
    <x v="3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x v="1"/>
    <x v="3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x v="1"/>
    <x v="3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s v="technology/web"/>
    <x v="1"/>
    <x v="3"/>
    <n v="0"/>
    <s v="No Backers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x v="1"/>
    <x v="3"/>
    <n v="0"/>
    <s v="No Backers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4"/>
    <s v="CAD"/>
    <n v="1490560177"/>
    <n v="1487971777"/>
    <b v="0"/>
    <n v="0"/>
    <b v="0"/>
    <s v="technology/web"/>
    <x v="1"/>
    <x v="3"/>
    <n v="0"/>
    <s v="No Backer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x v="1"/>
    <x v="3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0"/>
    <s v="SEK"/>
    <n v="1457996400"/>
    <n v="1452842511"/>
    <b v="0"/>
    <n v="1"/>
    <b v="0"/>
    <s v="technology/web"/>
    <x v="1"/>
    <x v="3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x v="1"/>
    <x v="3"/>
    <n v="0"/>
    <s v="No Backer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s v="technology/web"/>
    <x v="1"/>
    <x v="3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x v="1"/>
    <x v="3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2"/>
    <x v="4"/>
    <s v="CAD"/>
    <n v="1464460329"/>
    <n v="1461954729"/>
    <b v="0"/>
    <n v="9"/>
    <b v="0"/>
    <s v="technology/web"/>
    <x v="1"/>
    <x v="3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2"/>
    <x v="11"/>
    <s v="EUR"/>
    <n v="1448470165"/>
    <n v="1445874565"/>
    <b v="0"/>
    <n v="0"/>
    <b v="0"/>
    <s v="technology/web"/>
    <x v="1"/>
    <x v="3"/>
    <n v="0"/>
    <s v="No Backer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x v="1"/>
    <x v="3"/>
    <n v="12"/>
    <n v="49.8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x v="1"/>
    <x v="3"/>
    <n v="0"/>
    <n v="1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x v="1"/>
    <x v="3"/>
    <n v="0"/>
    <n v="2"/>
  </r>
  <r>
    <n v="636"/>
    <s v="Keto Advice (Canceled)"/>
    <s v="With no central location for keto knowledge, keto advice will be a community run knowledge base."/>
    <n v="2000"/>
    <n v="4"/>
    <x v="2"/>
    <x v="0"/>
    <s v="GBP"/>
    <n v="1433587620"/>
    <n v="1430996150"/>
    <b v="0"/>
    <n v="1"/>
    <b v="0"/>
    <s v="technology/web"/>
    <x v="1"/>
    <x v="3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0"/>
    <s v="GBP"/>
    <n v="1488063840"/>
    <n v="1485558318"/>
    <b v="0"/>
    <n v="0"/>
    <b v="0"/>
    <s v="technology/web"/>
    <x v="1"/>
    <x v="3"/>
    <n v="0"/>
    <s v="No Backers"/>
  </r>
  <r>
    <n v="638"/>
    <s v="W (Canceled)"/>
    <s v="O0"/>
    <n v="200000"/>
    <n v="18"/>
    <x v="2"/>
    <x v="16"/>
    <s v="EUR"/>
    <n v="1490447662"/>
    <n v="1485267262"/>
    <b v="0"/>
    <n v="6"/>
    <b v="0"/>
    <s v="technology/web"/>
    <x v="1"/>
    <x v="3"/>
    <n v="0"/>
    <n v="3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x v="1"/>
    <x v="3"/>
    <n v="0"/>
    <n v="1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x v="1"/>
    <x v="3"/>
    <n v="0"/>
    <s v="No Backers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x v="1"/>
    <x v="3"/>
    <n v="0"/>
    <s v="No Backers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x v="1"/>
    <x v="3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4"/>
    <s v="CAD"/>
    <n v="1466789269"/>
    <n v="1464197269"/>
    <b v="0"/>
    <n v="1"/>
    <b v="0"/>
    <s v="technology/web"/>
    <x v="1"/>
    <x v="3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x v="1"/>
    <x v="3"/>
    <n v="0"/>
    <s v="No Backers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x v="1"/>
    <x v="3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x v="1"/>
    <x v="3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x v="1"/>
    <x v="3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0"/>
    <s v="SEK"/>
    <n v="1439318228"/>
    <n v="1436812628"/>
    <b v="0"/>
    <n v="0"/>
    <b v="0"/>
    <s v="technology/web"/>
    <x v="1"/>
    <x v="3"/>
    <n v="0"/>
    <s v="No Backers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3"/>
    <s v="EUR"/>
    <n v="1483474370"/>
    <n v="1480882370"/>
    <b v="0"/>
    <n v="0"/>
    <b v="0"/>
    <s v="technology/web"/>
    <x v="1"/>
    <x v="3"/>
    <n v="0"/>
    <s v="No Backers"/>
  </r>
  <r>
    <n v="2351"/>
    <s v="NZ Auction site.  No listing or success fees. Only $2 p/m"/>
    <s v="Donate $30 or more and receive a free selfie stick."/>
    <n v="18900"/>
    <n v="108"/>
    <x v="2"/>
    <x v="8"/>
    <s v="NZD"/>
    <n v="1430360739"/>
    <n v="1427768739"/>
    <b v="0"/>
    <n v="7"/>
    <b v="0"/>
    <s v="technology/web"/>
    <x v="1"/>
    <x v="3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x v="1"/>
    <x v="3"/>
    <n v="0"/>
    <s v="No Backers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x v="1"/>
    <x v="3"/>
    <n v="0"/>
    <s v="No Backers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x v="1"/>
    <x v="3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x v="1"/>
    <x v="3"/>
    <n v="1"/>
    <n v="27.5"/>
  </r>
  <r>
    <n v="2356"/>
    <s v="HardstyleUnited.com (Canceled)"/>
    <s v="HardstyleUnited.com The Global Hardstyle community. Your Hardstyle community."/>
    <n v="10000"/>
    <n v="0"/>
    <x v="2"/>
    <x v="11"/>
    <s v="EUR"/>
    <n v="1433530104"/>
    <n v="1430938104"/>
    <b v="0"/>
    <n v="0"/>
    <b v="0"/>
    <s v="technology/web"/>
    <x v="1"/>
    <x v="3"/>
    <n v="0"/>
    <s v="No Backers"/>
  </r>
  <r>
    <n v="2357"/>
    <s v="Online therapist directory - Click For Therapy (Canceled)"/>
    <s v="Click For Therapy is a website that was created to connect consumers and therapists across the UK."/>
    <n v="27000"/>
    <n v="0"/>
    <x v="2"/>
    <x v="0"/>
    <s v="GBP"/>
    <n v="1445093578"/>
    <n v="1442501578"/>
    <b v="0"/>
    <n v="0"/>
    <b v="0"/>
    <s v="technology/web"/>
    <x v="1"/>
    <x v="3"/>
    <n v="0"/>
    <s v="No Backers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0"/>
    <s v="GBP"/>
    <n v="1422664740"/>
    <n v="1417818036"/>
    <b v="0"/>
    <n v="0"/>
    <b v="0"/>
    <s v="technology/web"/>
    <x v="1"/>
    <x v="3"/>
    <n v="0"/>
    <s v="No Backers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x v="1"/>
    <x v="3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2"/>
    <x v="4"/>
    <s v="CAD"/>
    <n v="1454864280"/>
    <n v="1452272280"/>
    <b v="0"/>
    <n v="1"/>
    <b v="0"/>
    <s v="technology/web"/>
    <x v="1"/>
    <x v="3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2"/>
    <x v="4"/>
    <s v="CAD"/>
    <n v="1462053600"/>
    <n v="1459975008"/>
    <b v="0"/>
    <n v="0"/>
    <b v="0"/>
    <s v="technology/web"/>
    <x v="1"/>
    <x v="3"/>
    <n v="0"/>
    <s v="No Backers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x v="1"/>
    <x v="3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x v="1"/>
    <x v="3"/>
    <n v="0"/>
    <s v="No Backers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x v="1"/>
    <x v="3"/>
    <n v="0"/>
    <s v="No Backers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7"/>
    <s v="EUR"/>
    <n v="1453071600"/>
    <n v="1449596425"/>
    <b v="0"/>
    <n v="0"/>
    <b v="0"/>
    <s v="technology/web"/>
    <x v="1"/>
    <x v="3"/>
    <n v="0"/>
    <s v="No Backer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0"/>
    <s v="GBP"/>
    <n v="1445431533"/>
    <n v="1442839533"/>
    <b v="0"/>
    <n v="27"/>
    <b v="0"/>
    <s v="technology/web"/>
    <x v="1"/>
    <x v="3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x v="1"/>
    <x v="3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x v="1"/>
    <x v="3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x v="1"/>
    <x v="3"/>
    <n v="0"/>
    <s v="No Backer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x v="1"/>
    <x v="3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x v="1"/>
    <x v="3"/>
    <n v="0"/>
    <s v="No Backer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x v="1"/>
    <x v="3"/>
    <n v="3"/>
    <n v="30"/>
  </r>
  <r>
    <n v="2373"/>
    <s v="Cykelauktion.com (Canceled)"/>
    <s v="We want to create a safe marketplace for buying and selling bicycles."/>
    <n v="850000"/>
    <n v="50"/>
    <x v="2"/>
    <x v="10"/>
    <s v="SEK"/>
    <n v="1440863624"/>
    <n v="1438271624"/>
    <b v="0"/>
    <n v="1"/>
    <b v="0"/>
    <s v="technology/web"/>
    <x v="1"/>
    <x v="3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x v="1"/>
    <x v="3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x v="1"/>
    <x v="3"/>
    <n v="0"/>
    <s v="No Backers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x v="1"/>
    <x v="3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4"/>
    <s v="CAD"/>
    <n v="1480110783"/>
    <n v="1477515183"/>
    <b v="0"/>
    <n v="0"/>
    <b v="0"/>
    <s v="technology/web"/>
    <x v="1"/>
    <x v="3"/>
    <n v="0"/>
    <s v="No Backers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x v="1"/>
    <x v="3"/>
    <n v="0"/>
    <s v="No Backers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x v="1"/>
    <x v="3"/>
    <n v="0"/>
    <s v="No Backers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x v="1"/>
    <x v="3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x v="1"/>
    <x v="3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x v="1"/>
    <x v="3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8"/>
    <s v="NZD"/>
    <n v="1424568107"/>
    <n v="1421976107"/>
    <b v="0"/>
    <n v="3"/>
    <b v="0"/>
    <s v="technology/web"/>
    <x v="1"/>
    <x v="3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x v="1"/>
    <x v="3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x v="1"/>
    <x v="3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2"/>
    <x v="4"/>
    <s v="CAD"/>
    <n v="1420920424"/>
    <n v="1415736424"/>
    <b v="0"/>
    <n v="0"/>
    <b v="0"/>
    <s v="technology/web"/>
    <x v="1"/>
    <x v="3"/>
    <n v="0"/>
    <s v="No Backer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x v="1"/>
    <x v="3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x v="1"/>
    <x v="3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5"/>
    <s v="EUR"/>
    <n v="1437861540"/>
    <n v="1435160452"/>
    <b v="0"/>
    <n v="1"/>
    <b v="0"/>
    <s v="technology/web"/>
    <x v="1"/>
    <x v="3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x v="1"/>
    <x v="3"/>
    <n v="0"/>
    <s v="No Backers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x v="1"/>
    <x v="3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x v="1"/>
    <x v="3"/>
    <n v="0"/>
    <s v="No Backers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x v="1"/>
    <x v="3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3"/>
    <s v="EUR"/>
    <n v="1424940093"/>
    <n v="1422348093"/>
    <b v="0"/>
    <n v="2"/>
    <b v="0"/>
    <s v="technology/web"/>
    <x v="1"/>
    <x v="3"/>
    <n v="0"/>
    <n v="1.5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x v="1"/>
    <x v="3"/>
    <n v="0"/>
    <s v="No Backers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x v="1"/>
    <x v="3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x v="1"/>
    <x v="3"/>
    <n v="0"/>
    <s v="No Backers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x v="1"/>
    <x v="3"/>
    <n v="0"/>
    <s v="No Backer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0"/>
    <s v="SEK"/>
    <n v="1418934506"/>
    <n v="1415910506"/>
    <b v="0"/>
    <n v="0"/>
    <b v="0"/>
    <s v="technology/web"/>
    <x v="1"/>
    <x v="3"/>
    <n v="0"/>
    <s v="No Backers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x v="1"/>
    <x v="3"/>
    <n v="0"/>
    <s v="No Backer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5"/>
    <s v="EUR"/>
    <n v="1480028400"/>
    <n v="1478685915"/>
    <b v="0"/>
    <n v="2"/>
    <b v="1"/>
    <s v="technology/wearables"/>
    <x v="1"/>
    <x v="4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x v="1"/>
    <x v="4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6"/>
    <s v="EUR"/>
    <n v="1439998674"/>
    <n v="1436888274"/>
    <b v="0"/>
    <n v="2174"/>
    <b v="1"/>
    <s v="technology/wearables"/>
    <x v="1"/>
    <x v="4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x v="1"/>
    <x v="4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x v="1"/>
    <x v="4"/>
    <n v="300"/>
    <n v="73.489999999999995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x v="1"/>
    <x v="4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x v="1"/>
    <x v="4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4"/>
    <s v="CAD"/>
    <n v="1458235549"/>
    <n v="1455647149"/>
    <b v="0"/>
    <n v="17"/>
    <b v="1"/>
    <s v="technology/wearables"/>
    <x v="1"/>
    <x v="4"/>
    <n v="107"/>
    <n v="125.94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x v="1"/>
    <x v="4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x v="1"/>
    <x v="4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x v="1"/>
    <x v="4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x v="1"/>
    <x v="4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x v="1"/>
    <x v="4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x v="1"/>
    <x v="4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x v="1"/>
    <x v="4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x v="1"/>
    <x v="4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x v="1"/>
    <x v="4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x v="1"/>
    <x v="4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x v="1"/>
    <x v="4"/>
    <n v="104"/>
    <n v="109.34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x v="1"/>
    <x v="4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1"/>
    <s v="USD"/>
    <n v="1415558879"/>
    <n v="1412963279"/>
    <b v="0"/>
    <n v="18"/>
    <b v="0"/>
    <s v="technology/wearables"/>
    <x v="1"/>
    <x v="4"/>
    <n v="3"/>
    <n v="84.94"/>
  </r>
  <r>
    <n v="661"/>
    <s v="AirString"/>
    <s v="AirString keeps your AirPods from getting lost by keeping the pair together with a  durable and premium quality string."/>
    <n v="10000"/>
    <n v="95"/>
    <x v="0"/>
    <x v="1"/>
    <s v="USD"/>
    <n v="1477236559"/>
    <n v="1474644559"/>
    <b v="0"/>
    <n v="9"/>
    <b v="0"/>
    <s v="technology/wearables"/>
    <x v="1"/>
    <x v="4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0"/>
    <x v="1"/>
    <s v="USD"/>
    <n v="1421404247"/>
    <n v="1418812247"/>
    <b v="0"/>
    <n v="4"/>
    <b v="0"/>
    <s v="technology/wearables"/>
    <x v="1"/>
    <x v="4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3"/>
    <s v="DKK"/>
    <n v="1437250456"/>
    <n v="1434658456"/>
    <b v="0"/>
    <n v="7"/>
    <b v="0"/>
    <s v="technology/wearables"/>
    <x v="1"/>
    <x v="4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0"/>
    <x v="1"/>
    <s v="USD"/>
    <n v="1428940775"/>
    <n v="1426348775"/>
    <b v="0"/>
    <n v="29"/>
    <b v="0"/>
    <s v="technology/wearables"/>
    <x v="1"/>
    <x v="4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1"/>
    <s v="USD"/>
    <n v="1484327061"/>
    <n v="1479143061"/>
    <b v="0"/>
    <n v="12"/>
    <b v="0"/>
    <s v="technology/wearables"/>
    <x v="1"/>
    <x v="4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0"/>
    <x v="1"/>
    <s v="USD"/>
    <n v="1408305498"/>
    <n v="1405713498"/>
    <b v="0"/>
    <n v="4"/>
    <b v="0"/>
    <s v="technology/wearables"/>
    <x v="1"/>
    <x v="4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7"/>
    <s v="EUR"/>
    <n v="1477731463"/>
    <n v="1474275463"/>
    <b v="0"/>
    <n v="28"/>
    <b v="0"/>
    <s v="technology/wearables"/>
    <x v="1"/>
    <x v="4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1"/>
    <s v="USD"/>
    <n v="1431374222"/>
    <n v="1427486222"/>
    <b v="0"/>
    <n v="25"/>
    <b v="0"/>
    <s v="technology/wearables"/>
    <x v="1"/>
    <x v="4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0"/>
    <x v="10"/>
    <s v="SEK"/>
    <n v="1467817258"/>
    <n v="1465225258"/>
    <b v="0"/>
    <n v="28"/>
    <b v="0"/>
    <s v="technology/wearables"/>
    <x v="1"/>
    <x v="4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7"/>
    <s v="EUR"/>
    <n v="1466323800"/>
    <n v="1463418120"/>
    <b v="0"/>
    <n v="310"/>
    <b v="0"/>
    <s v="technology/wearables"/>
    <x v="1"/>
    <x v="4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1"/>
    <s v="USD"/>
    <n v="1421208000"/>
    <n v="1418315852"/>
    <b v="0"/>
    <n v="15"/>
    <b v="0"/>
    <s v="technology/wearables"/>
    <x v="1"/>
    <x v="4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1"/>
    <s v="USD"/>
    <n v="1420088340"/>
    <n v="1417410964"/>
    <b v="0"/>
    <n v="215"/>
    <b v="0"/>
    <s v="technology/wearables"/>
    <x v="1"/>
    <x v="4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1"/>
    <s v="USD"/>
    <n v="1409602217"/>
    <n v="1405714217"/>
    <b v="0"/>
    <n v="3"/>
    <b v="0"/>
    <s v="technology/wearables"/>
    <x v="1"/>
    <x v="4"/>
    <n v="0"/>
    <n v="68.33"/>
  </r>
  <r>
    <n v="674"/>
    <s v="Something To Wear For Hearing Sounds By Feeling Vibrations"/>
    <s v="Listen to sounds by feeling an array of vibrational patterns against your body."/>
    <n v="50000"/>
    <n v="15"/>
    <x v="0"/>
    <x v="1"/>
    <s v="USD"/>
    <n v="1407811627"/>
    <n v="1402627627"/>
    <b v="0"/>
    <n v="2"/>
    <b v="0"/>
    <s v="technology/wearables"/>
    <x v="1"/>
    <x v="4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1"/>
    <s v="USD"/>
    <n v="1420095540"/>
    <n v="1417558804"/>
    <b v="0"/>
    <n v="26"/>
    <b v="0"/>
    <s v="technology/wearables"/>
    <x v="1"/>
    <x v="4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4"/>
    <s v="CAD"/>
    <n v="1423333581"/>
    <n v="1420741581"/>
    <b v="0"/>
    <n v="24"/>
    <b v="0"/>
    <s v="technology/wearables"/>
    <x v="1"/>
    <x v="4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7"/>
    <s v="EUR"/>
    <n v="1467106895"/>
    <n v="1463218895"/>
    <b v="0"/>
    <n v="96"/>
    <b v="0"/>
    <s v="technology/wearables"/>
    <x v="1"/>
    <x v="4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1"/>
    <s v="USD"/>
    <n v="1463821338"/>
    <n v="1461229338"/>
    <b v="0"/>
    <n v="17"/>
    <b v="0"/>
    <s v="technology/wearables"/>
    <x v="1"/>
    <x v="4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1"/>
    <s v="USD"/>
    <n v="1472920909"/>
    <n v="1467736909"/>
    <b v="0"/>
    <n v="94"/>
    <b v="0"/>
    <s v="technology/wearables"/>
    <x v="1"/>
    <x v="4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1"/>
    <s v="USD"/>
    <n v="1410955331"/>
    <n v="1407931331"/>
    <b v="0"/>
    <n v="129"/>
    <b v="0"/>
    <s v="technology/wearables"/>
    <x v="1"/>
    <x v="4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1"/>
    <s v="USD"/>
    <n v="1477509604"/>
    <n v="1474917604"/>
    <b v="0"/>
    <n v="1"/>
    <b v="0"/>
    <s v="technology/wearables"/>
    <x v="1"/>
    <x v="4"/>
    <n v="0"/>
    <n v="1"/>
  </r>
  <r>
    <n v="682"/>
    <s v="Deception Belt"/>
    <s v="The Deception Belt is an innovative belt with app capability, designed to assist any user gain control over their appetite."/>
    <n v="50000"/>
    <n v="53"/>
    <x v="0"/>
    <x v="1"/>
    <s v="USD"/>
    <n v="1489512122"/>
    <n v="1486923722"/>
    <b v="0"/>
    <n v="4"/>
    <b v="0"/>
    <s v="technology/wearables"/>
    <x v="1"/>
    <x v="4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1"/>
    <s v="USD"/>
    <n v="1477949764"/>
    <n v="1474493764"/>
    <b v="0"/>
    <n v="3"/>
    <b v="0"/>
    <s v="technology/wearables"/>
    <x v="1"/>
    <x v="4"/>
    <n v="1"/>
    <n v="99.33"/>
  </r>
  <r>
    <n v="684"/>
    <s v="Arcus Motion Analyzer | The Versatile Smart Ring"/>
    <s v="Arcus gives your fingers super powers."/>
    <n v="320000"/>
    <n v="23948"/>
    <x v="0"/>
    <x v="1"/>
    <s v="USD"/>
    <n v="1406257200"/>
    <n v="1403176891"/>
    <b v="0"/>
    <n v="135"/>
    <b v="0"/>
    <s v="technology/wearables"/>
    <x v="1"/>
    <x v="4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1"/>
    <s v="USD"/>
    <n v="1421095672"/>
    <n v="1417207672"/>
    <b v="0"/>
    <n v="10"/>
    <b v="0"/>
    <s v="technology/wearables"/>
    <x v="1"/>
    <x v="4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0"/>
    <x v="7"/>
    <s v="EUR"/>
    <n v="1438618170"/>
    <n v="1436026170"/>
    <b v="0"/>
    <n v="0"/>
    <b v="0"/>
    <s v="technology/wearables"/>
    <x v="1"/>
    <x v="4"/>
    <n v="0"/>
    <s v="No Backer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6"/>
    <s v="MXN"/>
    <n v="1486317653"/>
    <n v="1481133653"/>
    <b v="0"/>
    <n v="6"/>
    <b v="0"/>
    <s v="technology/wearables"/>
    <x v="1"/>
    <x v="4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1"/>
    <s v="USD"/>
    <n v="1444876253"/>
    <n v="1442284253"/>
    <b v="0"/>
    <n v="36"/>
    <b v="0"/>
    <s v="technology/wearables"/>
    <x v="1"/>
    <x v="4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1"/>
    <s v="USD"/>
    <n v="1481173140"/>
    <n v="1478016097"/>
    <b v="0"/>
    <n v="336"/>
    <b v="0"/>
    <s v="technology/wearables"/>
    <x v="1"/>
    <x v="4"/>
    <n v="58"/>
    <n v="343.15"/>
  </r>
  <r>
    <n v="690"/>
    <s v="BLOXSHIELD"/>
    <s v="A radiation shield for your fitness tracker, smartwatch or other wearable smart device"/>
    <n v="20000"/>
    <n v="2468"/>
    <x v="0"/>
    <x v="1"/>
    <s v="USD"/>
    <n v="1473400800"/>
    <n v="1469718841"/>
    <b v="0"/>
    <n v="34"/>
    <b v="0"/>
    <s v="technology/wearables"/>
    <x v="1"/>
    <x v="4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1"/>
    <s v="USD"/>
    <n v="1435711246"/>
    <n v="1433292046"/>
    <b v="0"/>
    <n v="10"/>
    <b v="0"/>
    <s v="technology/wearables"/>
    <x v="1"/>
    <x v="4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0"/>
    <s v="GBP"/>
    <n v="1482397263"/>
    <n v="1479805263"/>
    <b v="0"/>
    <n v="201"/>
    <b v="0"/>
    <s v="technology/wearables"/>
    <x v="1"/>
    <x v="4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0"/>
    <x v="1"/>
    <s v="USD"/>
    <n v="1430421827"/>
    <n v="1427829827"/>
    <b v="0"/>
    <n v="296"/>
    <b v="0"/>
    <s v="technology/wearables"/>
    <x v="1"/>
    <x v="4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0"/>
    <x v="1"/>
    <s v="USD"/>
    <n v="1485964559"/>
    <n v="1483372559"/>
    <b v="0"/>
    <n v="7"/>
    <b v="0"/>
    <s v="technology/wearables"/>
    <x v="1"/>
    <x v="4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1"/>
    <s v="USD"/>
    <n v="1414758620"/>
    <n v="1412166620"/>
    <b v="0"/>
    <n v="7"/>
    <b v="0"/>
    <s v="technology/wearables"/>
    <x v="1"/>
    <x v="4"/>
    <n v="1"/>
    <n v="90.86"/>
  </r>
  <r>
    <n v="696"/>
    <s v="trustee"/>
    <s v="Show your fidelity by wearing the Trustee rings! Show where you are (at)!"/>
    <n v="175000"/>
    <n v="1"/>
    <x v="0"/>
    <x v="11"/>
    <s v="EUR"/>
    <n v="1406326502"/>
    <n v="1403734502"/>
    <b v="0"/>
    <n v="1"/>
    <b v="0"/>
    <s v="technology/wearables"/>
    <x v="1"/>
    <x v="4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6"/>
    <s v="EUR"/>
    <n v="1454502789"/>
    <n v="1453206789"/>
    <b v="0"/>
    <n v="114"/>
    <b v="0"/>
    <s v="technology/wearables"/>
    <x v="1"/>
    <x v="4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1"/>
    <s v="USD"/>
    <n v="1411005600"/>
    <n v="1408141245"/>
    <b v="0"/>
    <n v="29"/>
    <b v="0"/>
    <s v="technology/wearables"/>
    <x v="1"/>
    <x v="4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1"/>
    <s v="USD"/>
    <n v="1385136000"/>
    <n v="1381923548"/>
    <b v="0"/>
    <n v="890"/>
    <b v="0"/>
    <s v="technology/wearables"/>
    <x v="1"/>
    <x v="4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9"/>
    <s v="EUR"/>
    <n v="1484065881"/>
    <n v="1481473881"/>
    <b v="0"/>
    <n v="31"/>
    <b v="0"/>
    <s v="technology/wearables"/>
    <x v="1"/>
    <x v="4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0"/>
    <s v="GBP"/>
    <n v="1406130880"/>
    <n v="1403538880"/>
    <b v="0"/>
    <n v="21"/>
    <b v="0"/>
    <s v="technology/wearables"/>
    <x v="1"/>
    <x v="4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1"/>
    <s v="USD"/>
    <n v="1480011987"/>
    <n v="1477416387"/>
    <b v="0"/>
    <n v="37"/>
    <b v="0"/>
    <s v="technology/wearables"/>
    <x v="1"/>
    <x v="4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1"/>
    <s v="USD"/>
    <n v="1485905520"/>
    <n v="1481150949"/>
    <b v="0"/>
    <n v="7"/>
    <b v="0"/>
    <s v="technology/wearables"/>
    <x v="1"/>
    <x v="4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0"/>
    <x v="4"/>
    <s v="CAD"/>
    <n v="1487565468"/>
    <n v="1482381468"/>
    <b v="0"/>
    <n v="4"/>
    <b v="0"/>
    <s v="technology/wearables"/>
    <x v="1"/>
    <x v="4"/>
    <n v="1"/>
    <n v="120.25"/>
  </r>
  <r>
    <n v="705"/>
    <s v="SomnoScope"/>
    <s v="The closest thing ever to the Holy Grail of wearables technology"/>
    <n v="100000"/>
    <n v="977"/>
    <x v="0"/>
    <x v="11"/>
    <s v="EUR"/>
    <n v="1484999278"/>
    <n v="1482407278"/>
    <b v="0"/>
    <n v="5"/>
    <b v="0"/>
    <s v="technology/wearables"/>
    <x v="1"/>
    <x v="4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0"/>
    <x v="9"/>
    <s v="EUR"/>
    <n v="1481740740"/>
    <n v="1478130783"/>
    <b v="0"/>
    <n v="0"/>
    <b v="0"/>
    <s v="technology/wearables"/>
    <x v="1"/>
    <x v="4"/>
    <n v="0"/>
    <s v="No Backer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0"/>
    <s v="GBP"/>
    <n v="1483286127"/>
    <n v="1479830127"/>
    <b v="0"/>
    <n v="456"/>
    <b v="0"/>
    <s v="technology/wearables"/>
    <x v="1"/>
    <x v="4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0"/>
    <s v="GBP"/>
    <n v="1410616600"/>
    <n v="1405432600"/>
    <b v="0"/>
    <n v="369"/>
    <b v="0"/>
    <s v="technology/wearables"/>
    <x v="1"/>
    <x v="4"/>
    <n v="22"/>
    <n v="23.95"/>
  </r>
  <r>
    <n v="709"/>
    <s v="lumiglove"/>
    <s v="A &quot;handheld&quot; light, which eases the way you illuminate objects and/or paths."/>
    <n v="15000"/>
    <n v="61"/>
    <x v="0"/>
    <x v="1"/>
    <s v="USD"/>
    <n v="1417741159"/>
    <n v="1415149159"/>
    <b v="0"/>
    <n v="2"/>
    <b v="0"/>
    <s v="technology/wearables"/>
    <x v="1"/>
    <x v="4"/>
    <n v="0"/>
    <n v="30.5"/>
  </r>
  <r>
    <n v="710"/>
    <s v="Hate York Shirt 2.0"/>
    <s v="Shirts, so technologically advanced, they connect mentally to their audience upon sight."/>
    <n v="1200"/>
    <n v="0"/>
    <x v="0"/>
    <x v="4"/>
    <s v="CAD"/>
    <n v="1408495440"/>
    <n v="1405640302"/>
    <b v="0"/>
    <n v="0"/>
    <b v="0"/>
    <s v="technology/wearables"/>
    <x v="1"/>
    <x v="4"/>
    <n v="0"/>
    <s v="No Backers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1"/>
    <s v="EUR"/>
    <n v="1481716868"/>
    <n v="1478257268"/>
    <b v="0"/>
    <n v="338"/>
    <b v="0"/>
    <s v="technology/wearables"/>
    <x v="1"/>
    <x v="4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1"/>
    <s v="USD"/>
    <n v="1455466832"/>
    <n v="1452874832"/>
    <b v="0"/>
    <n v="4"/>
    <b v="0"/>
    <s v="technology/wearables"/>
    <x v="1"/>
    <x v="4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7"/>
    <s v="EUR"/>
    <n v="1465130532"/>
    <n v="1462538532"/>
    <b v="0"/>
    <n v="1"/>
    <b v="0"/>
    <s v="technology/wearables"/>
    <x v="1"/>
    <x v="4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0"/>
    <x v="1"/>
    <s v="USD"/>
    <n v="1488308082"/>
    <n v="1483124082"/>
    <b v="0"/>
    <n v="28"/>
    <b v="0"/>
    <s v="technology/wearables"/>
    <x v="1"/>
    <x v="4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0"/>
    <x v="1"/>
    <s v="USD"/>
    <n v="1446693040"/>
    <n v="1443233440"/>
    <b v="0"/>
    <n v="12"/>
    <b v="0"/>
    <s v="technology/wearables"/>
    <x v="1"/>
    <x v="4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0"/>
    <x v="1"/>
    <s v="USD"/>
    <n v="1417392000"/>
    <n v="1414511307"/>
    <b v="0"/>
    <n v="16"/>
    <b v="0"/>
    <s v="technology/wearables"/>
    <x v="1"/>
    <x v="4"/>
    <n v="10"/>
    <n v="44.69"/>
  </r>
  <r>
    <n v="717"/>
    <s v="cool air belt"/>
    <s v="Cool air flowing under clothing keeps you cool."/>
    <n v="100000"/>
    <n v="305"/>
    <x v="0"/>
    <x v="1"/>
    <s v="USD"/>
    <n v="1409949002"/>
    <n v="1407357002"/>
    <b v="0"/>
    <n v="4"/>
    <b v="0"/>
    <s v="technology/wearables"/>
    <x v="1"/>
    <x v="4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1"/>
    <s v="USD"/>
    <n v="1487397540"/>
    <n v="1484684247"/>
    <b v="0"/>
    <n v="4"/>
    <b v="0"/>
    <s v="technology/wearables"/>
    <x v="1"/>
    <x v="4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1"/>
    <s v="USD"/>
    <n v="1456189076"/>
    <n v="1454979476"/>
    <b v="0"/>
    <n v="10"/>
    <b v="0"/>
    <s v="technology/wearables"/>
    <x v="1"/>
    <x v="4"/>
    <n v="1"/>
    <n v="19.39999999999999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1"/>
    <s v="USD"/>
    <n v="1439251926"/>
    <n v="1435363926"/>
    <b v="0"/>
    <n v="14"/>
    <b v="0"/>
    <s v="technology/wearables"/>
    <x v="1"/>
    <x v="4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1"/>
    <s v="USD"/>
    <n v="1486693145"/>
    <n v="1484101145"/>
    <b v="0"/>
    <n v="31"/>
    <b v="0"/>
    <s v="technology/wearables"/>
    <x v="1"/>
    <x v="4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1"/>
    <s v="USD"/>
    <n v="1455826460"/>
    <n v="1452716060"/>
    <b v="0"/>
    <n v="16"/>
    <b v="0"/>
    <s v="technology/wearables"/>
    <x v="1"/>
    <x v="4"/>
    <n v="9"/>
    <n v="41.75"/>
  </r>
  <r>
    <n v="943"/>
    <s v="SleepMode"/>
    <s v="A mask for home or travel that will give you the best, undisturbed sleep of your life."/>
    <n v="3000"/>
    <n v="289"/>
    <x v="0"/>
    <x v="1"/>
    <s v="USD"/>
    <n v="1480438905"/>
    <n v="1477843305"/>
    <b v="0"/>
    <n v="12"/>
    <b v="0"/>
    <s v="technology/wearables"/>
    <x v="1"/>
    <x v="4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1"/>
    <s v="USD"/>
    <n v="1460988000"/>
    <n v="1458050450"/>
    <b v="0"/>
    <n v="96"/>
    <b v="0"/>
    <s v="technology/wearables"/>
    <x v="1"/>
    <x v="4"/>
    <n v="13"/>
    <n v="69.41"/>
  </r>
  <r>
    <n v="945"/>
    <s v="CT BAND"/>
    <s v="Make your watch Smart ! CT Band is an ultra-thin, high-tech smart watch-strap awarded twice at CES 2017 las vegas"/>
    <n v="100000"/>
    <n v="2484"/>
    <x v="0"/>
    <x v="5"/>
    <s v="EUR"/>
    <n v="1487462340"/>
    <n v="1482958626"/>
    <b v="0"/>
    <n v="16"/>
    <b v="0"/>
    <s v="technology/wearables"/>
    <x v="1"/>
    <x v="4"/>
    <n v="2"/>
    <n v="155.25"/>
  </r>
  <r>
    <n v="946"/>
    <s v="OmniTrade Apron"/>
    <s v="Soft edged-Hard working. The perfect wearable organization for the home and professional shop."/>
    <n v="15000"/>
    <n v="286"/>
    <x v="0"/>
    <x v="1"/>
    <s v="USD"/>
    <n v="1473444048"/>
    <n v="1470852048"/>
    <b v="0"/>
    <n v="5"/>
    <b v="0"/>
    <s v="technology/wearables"/>
    <x v="1"/>
    <x v="4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1"/>
    <s v="USD"/>
    <n v="1467312306"/>
    <n v="1462128306"/>
    <b v="0"/>
    <n v="0"/>
    <b v="0"/>
    <s v="technology/wearables"/>
    <x v="1"/>
    <x v="4"/>
    <n v="0"/>
    <s v="No Backers"/>
  </r>
  <r>
    <n v="948"/>
    <s v="Led Shirt - WiFi Controlled"/>
    <s v="T-Shirt with Led panel controlled by Android app over WiFi. _x000a_Multiple shirts, games, text, video effects support,"/>
    <n v="4000"/>
    <n v="480"/>
    <x v="0"/>
    <x v="11"/>
    <s v="EUR"/>
    <n v="1457812364"/>
    <n v="1455220364"/>
    <b v="0"/>
    <n v="8"/>
    <b v="0"/>
    <s v="technology/wearables"/>
    <x v="1"/>
    <x v="4"/>
    <n v="12"/>
    <n v="60"/>
  </r>
  <r>
    <n v="949"/>
    <s v="INBED"/>
    <s v="Der INBED ist ein innovatives Multisensor-Wearable fÃ¼r die SturzprÃ¤vention motorisch eingeschrÃ¤nkter Personen."/>
    <n v="20000"/>
    <n v="273"/>
    <x v="0"/>
    <x v="16"/>
    <s v="EUR"/>
    <n v="1456016576"/>
    <n v="1450832576"/>
    <b v="0"/>
    <n v="7"/>
    <b v="0"/>
    <s v="technology/wearables"/>
    <x v="1"/>
    <x v="4"/>
    <n v="1"/>
    <n v="39"/>
  </r>
  <r>
    <n v="950"/>
    <s v="EZC Smartlight"/>
    <s v="Rider worn tail light brake light. Adheres to virtually any coat, jacket or vest. Stays on even when you get off."/>
    <n v="5000"/>
    <n v="1402"/>
    <x v="0"/>
    <x v="4"/>
    <s v="CAD"/>
    <n v="1453053661"/>
    <n v="1450461661"/>
    <b v="0"/>
    <n v="24"/>
    <b v="0"/>
    <s v="technology/wearables"/>
    <x v="1"/>
    <x v="4"/>
    <n v="28"/>
    <n v="58.42"/>
  </r>
  <r>
    <n v="951"/>
    <s v="Smart Harness"/>
    <s v="Revolutionizing the way we walk our dogs!"/>
    <n v="50000"/>
    <n v="19195"/>
    <x v="0"/>
    <x v="1"/>
    <s v="USD"/>
    <n v="1465054872"/>
    <n v="1461166872"/>
    <b v="0"/>
    <n v="121"/>
    <b v="0"/>
    <s v="technology/wearables"/>
    <x v="1"/>
    <x v="4"/>
    <n v="38"/>
    <n v="158.63999999999999"/>
  </r>
  <r>
    <n v="952"/>
    <s v="Audionoggin - Join the Earvolution"/>
    <s v="Audionoggin: Wireless personal surround sound for the athlete in everyone."/>
    <n v="49000"/>
    <n v="19572"/>
    <x v="0"/>
    <x v="1"/>
    <s v="USD"/>
    <n v="1479483812"/>
    <n v="1476888212"/>
    <b v="0"/>
    <n v="196"/>
    <b v="0"/>
    <s v="technology/wearables"/>
    <x v="1"/>
    <x v="4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1"/>
    <s v="USD"/>
    <n v="1422158199"/>
    <n v="1419566199"/>
    <b v="0"/>
    <n v="5"/>
    <b v="0"/>
    <s v="technology/wearables"/>
    <x v="1"/>
    <x v="4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1"/>
    <s v="USD"/>
    <n v="1440100839"/>
    <n v="1436472039"/>
    <b v="0"/>
    <n v="73"/>
    <b v="0"/>
    <s v="technology/wearables"/>
    <x v="1"/>
    <x v="4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1"/>
    <s v="USD"/>
    <n v="1473750300"/>
    <n v="1470294300"/>
    <b v="0"/>
    <n v="93"/>
    <b v="0"/>
    <s v="technology/wearables"/>
    <x v="1"/>
    <x v="4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0"/>
    <x v="1"/>
    <s v="USD"/>
    <n v="1430081759"/>
    <n v="1424901359"/>
    <b v="0"/>
    <n v="17"/>
    <b v="0"/>
    <s v="technology/wearables"/>
    <x v="1"/>
    <x v="4"/>
    <n v="2"/>
    <n v="50.65"/>
  </r>
  <r>
    <n v="957"/>
    <s v="DUALBAND, the Leather NFC Smart Watch Band"/>
    <s v="A Leather Smart watch Band, that NEVER needs to be charged for only $37!"/>
    <n v="12000"/>
    <n v="233"/>
    <x v="0"/>
    <x v="1"/>
    <s v="USD"/>
    <n v="1479392133"/>
    <n v="1476710133"/>
    <b v="0"/>
    <n v="7"/>
    <b v="0"/>
    <s v="technology/wearables"/>
    <x v="1"/>
    <x v="4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1"/>
    <s v="USD"/>
    <n v="1428641940"/>
    <n v="1426792563"/>
    <b v="0"/>
    <n v="17"/>
    <b v="0"/>
    <s v="technology/wearables"/>
    <x v="1"/>
    <x v="4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1"/>
    <s v="USD"/>
    <n v="1421640665"/>
    <n v="1419048665"/>
    <b v="0"/>
    <n v="171"/>
    <b v="0"/>
    <s v="technology/wearables"/>
    <x v="1"/>
    <x v="4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1"/>
    <s v="USD"/>
    <n v="1489500155"/>
    <n v="1485874955"/>
    <b v="0"/>
    <n v="188"/>
    <b v="0"/>
    <s v="technology/wearables"/>
    <x v="1"/>
    <x v="4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1"/>
    <s v="USD"/>
    <n v="1487617200"/>
    <n v="1483634335"/>
    <b v="0"/>
    <n v="110"/>
    <b v="0"/>
    <s v="technology/wearables"/>
    <x v="1"/>
    <x v="4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1"/>
    <s v="USD"/>
    <n v="1455210353"/>
    <n v="1451927153"/>
    <b v="0"/>
    <n v="37"/>
    <b v="0"/>
    <s v="technology/wearables"/>
    <x v="1"/>
    <x v="4"/>
    <n v="28"/>
    <n v="19.239999999999998"/>
  </r>
  <r>
    <n v="963"/>
    <s v="The Ultimate Learning Center"/>
    <s v="WE are molding an educated, motivated, non violent GENERATION!"/>
    <n v="35000"/>
    <n v="377"/>
    <x v="0"/>
    <x v="1"/>
    <s v="USD"/>
    <n v="1476717319"/>
    <n v="1473693319"/>
    <b v="0"/>
    <n v="9"/>
    <b v="0"/>
    <s v="technology/wearables"/>
    <x v="1"/>
    <x v="4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4"/>
    <s v="CAD"/>
    <n v="1441119919"/>
    <n v="1437663919"/>
    <b v="0"/>
    <n v="29"/>
    <b v="0"/>
    <s v="technology/wearables"/>
    <x v="1"/>
    <x v="4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1"/>
    <s v="USD"/>
    <n v="1477454340"/>
    <n v="1474676646"/>
    <b v="0"/>
    <n v="6"/>
    <b v="0"/>
    <s v="technology/wearables"/>
    <x v="1"/>
    <x v="4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1"/>
    <s v="USD"/>
    <n v="1475766932"/>
    <n v="1473174932"/>
    <b v="0"/>
    <n v="30"/>
    <b v="0"/>
    <s v="technology/wearables"/>
    <x v="1"/>
    <x v="4"/>
    <n v="15"/>
    <n v="59.2"/>
  </r>
  <r>
    <n v="967"/>
    <s v="Better Beanie"/>
    <s v="Better Beanie is the new therapeutic wearable designed to assist you while keeping your hands free."/>
    <n v="20000"/>
    <n v="3562"/>
    <x v="0"/>
    <x v="1"/>
    <s v="USD"/>
    <n v="1461301574"/>
    <n v="1456121174"/>
    <b v="0"/>
    <n v="81"/>
    <b v="0"/>
    <s v="technology/wearables"/>
    <x v="1"/>
    <x v="4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1"/>
    <s v="USD"/>
    <n v="1408134034"/>
    <n v="1405542034"/>
    <b v="0"/>
    <n v="4"/>
    <b v="0"/>
    <s v="technology/wearables"/>
    <x v="1"/>
    <x v="4"/>
    <n v="1"/>
    <n v="26.5"/>
  </r>
  <r>
    <n v="969"/>
    <s v="Make 100 | Geek &amp; Chic: Smart Safety Jewelry."/>
    <s v="Geek &amp; Chic Smart Jewelry Collection, Wearables Meet Style!"/>
    <n v="30000"/>
    <n v="14000"/>
    <x v="0"/>
    <x v="6"/>
    <s v="MXN"/>
    <n v="1486624607"/>
    <n v="1483773407"/>
    <b v="0"/>
    <n v="11"/>
    <b v="0"/>
    <s v="technology/wearables"/>
    <x v="1"/>
    <x v="4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4"/>
    <s v="CAD"/>
    <n v="1485147540"/>
    <n v="1481951853"/>
    <b v="0"/>
    <n v="14"/>
    <b v="0"/>
    <s v="technology/wearables"/>
    <x v="1"/>
    <x v="4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1"/>
    <s v="USD"/>
    <n v="1433178060"/>
    <n v="1429290060"/>
    <b v="0"/>
    <n v="5"/>
    <b v="0"/>
    <s v="technology/wearables"/>
    <x v="1"/>
    <x v="4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1"/>
    <s v="USD"/>
    <n v="1409813940"/>
    <n v="1407271598"/>
    <b v="0"/>
    <n v="45"/>
    <b v="0"/>
    <s v="technology/wearables"/>
    <x v="1"/>
    <x v="4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1"/>
    <s v="USD"/>
    <n v="1447032093"/>
    <n v="1441844493"/>
    <b v="0"/>
    <n v="8"/>
    <b v="0"/>
    <s v="technology/wearables"/>
    <x v="1"/>
    <x v="4"/>
    <n v="2"/>
    <n v="51.38"/>
  </r>
  <r>
    <n v="974"/>
    <s v="KneeJack"/>
    <s v="The device that allows those with artificial knees or arthritic knees to kneel down without putting pressure on their knees."/>
    <n v="50000"/>
    <n v="280"/>
    <x v="0"/>
    <x v="1"/>
    <s v="USD"/>
    <n v="1458925156"/>
    <n v="1456336756"/>
    <b v="0"/>
    <n v="3"/>
    <b v="0"/>
    <s v="technology/wearables"/>
    <x v="1"/>
    <x v="4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1"/>
    <s v="USD"/>
    <n v="1467132185"/>
    <n v="1461948185"/>
    <b v="0"/>
    <n v="24"/>
    <b v="0"/>
    <s v="technology/wearables"/>
    <x v="1"/>
    <x v="4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2"/>
    <s v="AUD"/>
    <n v="1439515497"/>
    <n v="1435627497"/>
    <b v="0"/>
    <n v="18"/>
    <b v="0"/>
    <s v="technology/wearables"/>
    <x v="1"/>
    <x v="4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x v="1"/>
    <x v="4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0"/>
    <x v="10"/>
    <s v="SEK"/>
    <n v="1456385101"/>
    <n v="1453793101"/>
    <b v="0"/>
    <n v="123"/>
    <b v="0"/>
    <s v="technology/wearables"/>
    <x v="1"/>
    <x v="4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1"/>
    <s v="USD"/>
    <n v="1466449140"/>
    <n v="1463392828"/>
    <b v="0"/>
    <n v="96"/>
    <b v="0"/>
    <s v="technology/wearables"/>
    <x v="1"/>
    <x v="4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1"/>
    <s v="USD"/>
    <n v="1417387322"/>
    <n v="1413495722"/>
    <b v="0"/>
    <n v="31"/>
    <b v="0"/>
    <s v="technology/wearables"/>
    <x v="1"/>
    <x v="4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1"/>
    <s v="USD"/>
    <n v="1407624222"/>
    <n v="1405032222"/>
    <b v="0"/>
    <n v="4"/>
    <b v="0"/>
    <s v="technology/wearables"/>
    <x v="1"/>
    <x v="4"/>
    <n v="0"/>
    <n v="2.75"/>
  </r>
  <r>
    <n v="982"/>
    <s v="Smart 2-in-1 I-PHONE HANDLE/WALLETtm"/>
    <s v="revolutonary ultra-slim 2-in-1 Smart  2-in-1 I-PHONE handle/WALLETtm with 360 rotatiion"/>
    <n v="17500"/>
    <n v="3"/>
    <x v="0"/>
    <x v="1"/>
    <s v="USD"/>
    <n v="1475431486"/>
    <n v="1472839486"/>
    <b v="0"/>
    <n v="3"/>
    <b v="0"/>
    <s v="technology/wearables"/>
    <x v="1"/>
    <x v="4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9"/>
    <s v="EUR"/>
    <n v="1471985640"/>
    <n v="1469289685"/>
    <b v="0"/>
    <n v="179"/>
    <b v="0"/>
    <s v="technology/wearables"/>
    <x v="1"/>
    <x v="4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1"/>
    <s v="USD"/>
    <n v="1427507208"/>
    <n v="1424918808"/>
    <b v="0"/>
    <n v="3"/>
    <b v="0"/>
    <s v="technology/wearables"/>
    <x v="1"/>
    <x v="4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16"/>
    <s v="EUR"/>
    <n v="1451602800"/>
    <n v="1449011610"/>
    <b v="0"/>
    <n v="23"/>
    <b v="0"/>
    <s v="technology/wearables"/>
    <x v="1"/>
    <x v="4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0"/>
    <s v="GBP"/>
    <n v="1452384000"/>
    <n v="1447698300"/>
    <b v="0"/>
    <n v="23"/>
    <b v="0"/>
    <s v="technology/wearables"/>
    <x v="1"/>
    <x v="4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0"/>
    <x v="11"/>
    <s v="EUR"/>
    <n v="1403507050"/>
    <n v="1400051050"/>
    <b v="0"/>
    <n v="41"/>
    <b v="0"/>
    <s v="technology/wearables"/>
    <x v="1"/>
    <x v="4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7"/>
    <s v="EUR"/>
    <n v="1475310825"/>
    <n v="1472718825"/>
    <b v="0"/>
    <n v="0"/>
    <b v="0"/>
    <s v="technology/wearables"/>
    <x v="1"/>
    <x v="4"/>
    <n v="0"/>
    <s v="No Backers"/>
  </r>
  <r>
    <n v="989"/>
    <s v="Power Rope"/>
    <s v="The most useful phone charger you will ever buy"/>
    <n v="10000"/>
    <n v="1677"/>
    <x v="0"/>
    <x v="1"/>
    <s v="USD"/>
    <n v="1475101495"/>
    <n v="1472509495"/>
    <b v="0"/>
    <n v="32"/>
    <b v="0"/>
    <s v="technology/wearables"/>
    <x v="1"/>
    <x v="4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1"/>
    <s v="USD"/>
    <n v="1409770164"/>
    <n v="1407178164"/>
    <b v="0"/>
    <n v="2"/>
    <b v="0"/>
    <s v="technology/wearables"/>
    <x v="1"/>
    <x v="4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0"/>
    <s v="GBP"/>
    <n v="1468349460"/>
    <n v="1466186988"/>
    <b v="0"/>
    <n v="7"/>
    <b v="0"/>
    <s v="technology/wearables"/>
    <x v="1"/>
    <x v="4"/>
    <n v="4"/>
    <n v="30.29"/>
  </r>
  <r>
    <n v="992"/>
    <s v="WairConditioning"/>
    <s v="The HOTTEST and COOLEST thing yet! WairConditioning... an entirely new level of comfortability!"/>
    <n v="100000"/>
    <n v="467"/>
    <x v="0"/>
    <x v="1"/>
    <s v="USD"/>
    <n v="1462655519"/>
    <n v="1457475119"/>
    <b v="0"/>
    <n v="4"/>
    <b v="0"/>
    <s v="technology/wearables"/>
    <x v="1"/>
    <x v="4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1"/>
    <s v="USD"/>
    <n v="1478926800"/>
    <n v="1476054568"/>
    <b v="0"/>
    <n v="196"/>
    <b v="0"/>
    <s v="technology/wearables"/>
    <x v="1"/>
    <x v="4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1"/>
    <s v="USD"/>
    <n v="1417388340"/>
    <n v="1412835530"/>
    <b v="0"/>
    <n v="11"/>
    <b v="0"/>
    <s v="technology/wearables"/>
    <x v="1"/>
    <x v="4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1"/>
    <s v="USD"/>
    <n v="1417276800"/>
    <n v="1415140480"/>
    <b v="0"/>
    <n v="9"/>
    <b v="0"/>
    <s v="technology/wearables"/>
    <x v="1"/>
    <x v="4"/>
    <n v="7"/>
    <n v="80.67"/>
  </r>
  <r>
    <n v="996"/>
    <s v="Social behavior in technical communities"/>
    <s v="Study the behaviour of technical communities by tracking their movement  through wearables"/>
    <n v="4000"/>
    <n v="65"/>
    <x v="0"/>
    <x v="1"/>
    <s v="USD"/>
    <n v="1406474820"/>
    <n v="1403902060"/>
    <b v="0"/>
    <n v="5"/>
    <b v="0"/>
    <s v="technology/wearables"/>
    <x v="1"/>
    <x v="4"/>
    <n v="2"/>
    <n v="13"/>
  </r>
  <r>
    <n v="997"/>
    <s v="iPhanny"/>
    <s v="The iPhanny keeps your iPhone 6 safe from bending in those dangerous pants pockets."/>
    <n v="5000"/>
    <n v="65"/>
    <x v="0"/>
    <x v="1"/>
    <s v="USD"/>
    <n v="1417145297"/>
    <n v="1414549697"/>
    <b v="0"/>
    <n v="8"/>
    <b v="0"/>
    <s v="technology/wearables"/>
    <x v="1"/>
    <x v="4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0"/>
    <x v="4"/>
    <s v="CAD"/>
    <n v="1447909401"/>
    <n v="1444017801"/>
    <b v="0"/>
    <n v="229"/>
    <b v="0"/>
    <s v="technology/wearables"/>
    <x v="1"/>
    <x v="4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4"/>
    <s v="CAD"/>
    <n v="1415865720"/>
    <n v="1413270690"/>
    <b v="0"/>
    <n v="40"/>
    <b v="0"/>
    <s v="technology/wearables"/>
    <x v="1"/>
    <x v="4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x v="1"/>
    <x v="4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0"/>
    <s v="GBP"/>
    <n v="1485796613"/>
    <n v="1481908613"/>
    <b v="0"/>
    <n v="4"/>
    <b v="0"/>
    <s v="technology/wearables"/>
    <x v="1"/>
    <x v="4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x v="1"/>
    <x v="4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5"/>
    <s v="EUR"/>
    <n v="1489680061"/>
    <n v="1487091661"/>
    <b v="0"/>
    <n v="15"/>
    <b v="0"/>
    <s v="technology/wearables"/>
    <x v="1"/>
    <x v="4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x v="1"/>
    <x v="4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x v="1"/>
    <x v="4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x v="1"/>
    <x v="4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x v="1"/>
    <x v="4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6"/>
    <s v="MXN"/>
    <n v="1482953115"/>
    <n v="1480361115"/>
    <b v="0"/>
    <n v="1"/>
    <b v="0"/>
    <s v="technology/wearables"/>
    <x v="1"/>
    <x v="4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x v="1"/>
    <x v="4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x v="1"/>
    <x v="4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x v="1"/>
    <x v="4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x v="1"/>
    <x v="4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x v="1"/>
    <x v="4"/>
    <n v="35"/>
    <n v="95.91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x v="1"/>
    <x v="4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x v="1"/>
    <x v="4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x v="1"/>
    <x v="4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x v="1"/>
    <x v="4"/>
    <n v="23"/>
    <n v="161.12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x v="1"/>
    <x v="4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x v="1"/>
    <x v="4"/>
    <n v="47"/>
    <n v="53.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0"/>
    <s v="GBP"/>
    <n v="1489376405"/>
    <n v="1484196005"/>
    <b v="0"/>
    <n v="104"/>
    <b v="0"/>
    <s v="technology/wearables"/>
    <x v="1"/>
    <x v="4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x v="1"/>
    <x v="4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x v="1"/>
    <x v="4"/>
    <n v="65"/>
    <n v="201.6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x v="1"/>
    <x v="4"/>
    <n v="12"/>
    <n v="127.93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x v="1"/>
    <x v="4"/>
    <n v="11"/>
    <n v="29.89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x v="1"/>
    <x v="4"/>
    <n v="112"/>
    <n v="367.97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x v="1"/>
    <x v="4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x v="1"/>
    <x v="4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x v="1"/>
    <x v="4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x v="1"/>
    <x v="4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x v="1"/>
    <x v="4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x v="1"/>
    <x v="4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x v="1"/>
    <x v="4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n v="1464586746"/>
    <b v="0"/>
    <n v="19"/>
    <b v="0"/>
    <s v="technology/wearables"/>
    <x v="1"/>
    <x v="4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x v="1"/>
    <x v="4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0"/>
    <s v="GBP"/>
    <n v="1405094400"/>
    <n v="1403810965"/>
    <b v="0"/>
    <n v="9"/>
    <b v="0"/>
    <s v="technology/wearables"/>
    <x v="1"/>
    <x v="4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1"/>
    <s v="EUR"/>
    <n v="1483138800"/>
    <n v="1480610046"/>
    <b v="0"/>
    <n v="3"/>
    <b v="0"/>
    <s v="technology/wearables"/>
    <x v="1"/>
    <x v="4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0"/>
    <s v="SEK"/>
    <n v="1482515937"/>
    <n v="1479923937"/>
    <b v="0"/>
    <n v="7"/>
    <b v="0"/>
    <s v="technology/wearables"/>
    <x v="1"/>
    <x v="4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0"/>
    <s v="GBP"/>
    <n v="1432223125"/>
    <n v="1429631125"/>
    <b v="0"/>
    <n v="4"/>
    <b v="0"/>
    <s v="technology/wearables"/>
    <x v="1"/>
    <x v="4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x v="1"/>
    <x v="4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x v="1"/>
    <x v="4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x v="1"/>
    <x v="4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x v="1"/>
    <x v="4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x v="1"/>
    <x v="4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x v="1"/>
    <x v="4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x v="1"/>
    <x v="4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x v="1"/>
    <x v="4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x v="1"/>
    <x v="4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x v="1"/>
    <x v="4"/>
    <n v="0"/>
    <s v="No Backer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x v="1"/>
    <x v="4"/>
    <n v="0"/>
    <s v="No Backer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x v="1"/>
    <x v="4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x v="1"/>
    <x v="4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x v="1"/>
    <x v="4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x v="1"/>
    <x v="4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x v="1"/>
    <x v="4"/>
    <n v="3"/>
    <n v="66.06999999999999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x v="1"/>
    <x v="4"/>
    <n v="7"/>
    <n v="89.6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x v="1"/>
    <x v="4"/>
    <n v="0"/>
    <s v="No Backer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0"/>
    <s v="GBP"/>
    <n v="1475333917"/>
    <n v="1472569117"/>
    <b v="0"/>
    <n v="46"/>
    <b v="0"/>
    <s v="technology/wearables"/>
    <x v="1"/>
    <x v="4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x v="1"/>
    <x v="4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x v="1"/>
    <x v="4"/>
    <n v="102"/>
    <n v="158.36000000000001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x v="1"/>
    <x v="5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x v="1"/>
    <x v="5"/>
    <n v="326"/>
    <n v="80.02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x v="1"/>
    <x v="5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x v="1"/>
    <x v="5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x v="1"/>
    <x v="5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x v="1"/>
    <x v="5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x v="1"/>
    <x v="5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x v="1"/>
    <x v="5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x v="1"/>
    <x v="5"/>
    <n v="304"/>
    <n v="157.29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x v="1"/>
    <x v="5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6"/>
    <s v="EUR"/>
    <n v="1483397940"/>
    <n v="1480493014"/>
    <b v="1"/>
    <n v="3663"/>
    <b v="1"/>
    <s v="technology/space exploration"/>
    <x v="1"/>
    <x v="5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x v="1"/>
    <x v="5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x v="1"/>
    <x v="5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x v="1"/>
    <x v="5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0"/>
    <s v="GBP"/>
    <n v="1462017600"/>
    <n v="1458820564"/>
    <b v="0"/>
    <n v="72"/>
    <b v="1"/>
    <s v="technology/space exploration"/>
    <x v="1"/>
    <x v="5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x v="1"/>
    <x v="5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x v="1"/>
    <x v="5"/>
    <n v="878"/>
    <n v="27.6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x v="1"/>
    <x v="5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x v="1"/>
    <x v="5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2"/>
    <s v="AUD"/>
    <n v="1444525200"/>
    <n v="1441339242"/>
    <b v="1"/>
    <n v="1251"/>
    <b v="1"/>
    <s v="technology/space exploration"/>
    <x v="1"/>
    <x v="5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x v="1"/>
    <x v="5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7"/>
    <s v="EUR"/>
    <n v="1483120216"/>
    <n v="1479232216"/>
    <b v="0"/>
    <n v="74"/>
    <b v="1"/>
    <s v="technology/space exploration"/>
    <x v="1"/>
    <x v="5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x v="1"/>
    <x v="5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x v="1"/>
    <x v="5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6"/>
    <s v="EUR"/>
    <n v="1478723208"/>
    <n v="1476559608"/>
    <b v="0"/>
    <n v="52"/>
    <b v="1"/>
    <s v="technology/space exploration"/>
    <x v="1"/>
    <x v="5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x v="1"/>
    <x v="5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x v="1"/>
    <x v="5"/>
    <n v="647"/>
    <n v="21.56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x v="1"/>
    <x v="5"/>
    <n v="110"/>
    <n v="44.1"/>
  </r>
  <r>
    <n v="2629"/>
    <s v="Project Dragonfly - Sail to the Stars"/>
    <s v="The first international contest to let students shape the future of interstellar travel."/>
    <n v="5000"/>
    <n v="6387"/>
    <x v="1"/>
    <x v="0"/>
    <s v="GBP"/>
    <n v="1431608122"/>
    <n v="1429016122"/>
    <b v="0"/>
    <n v="100"/>
    <b v="1"/>
    <s v="technology/space exploration"/>
    <x v="1"/>
    <x v="5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2"/>
    <s v="AUD"/>
    <n v="1467280800"/>
    <n v="1464921112"/>
    <b v="0"/>
    <n v="81"/>
    <b v="1"/>
    <s v="technology/space exploration"/>
    <x v="1"/>
    <x v="5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x v="1"/>
    <x v="5"/>
    <n v="115"/>
    <n v="80.19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x v="1"/>
    <x v="5"/>
    <n v="137"/>
    <n v="34.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x v="1"/>
    <x v="5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x v="1"/>
    <x v="5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4"/>
    <s v="CAD"/>
    <n v="1425937761"/>
    <n v="1422917361"/>
    <b v="0"/>
    <n v="84"/>
    <b v="1"/>
    <s v="technology/space exploration"/>
    <x v="1"/>
    <x v="5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x v="1"/>
    <x v="5"/>
    <n v="187"/>
    <n v="37.46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x v="1"/>
    <x v="5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x v="1"/>
    <x v="5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1"/>
    <x v="0"/>
    <s v="GBP"/>
    <n v="1424378748"/>
    <n v="1421786748"/>
    <b v="0"/>
    <n v="49"/>
    <b v="1"/>
    <s v="technology/space exploration"/>
    <x v="1"/>
    <x v="5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x v="1"/>
    <x v="5"/>
    <n v="106"/>
    <n v="45.94"/>
  </r>
  <r>
    <n v="2641"/>
    <s v="Build Flying Saucer Artificial Intelligent from sea shell"/>
    <s v="Building a Flying saucer that has Artificial Intelligent made from sea shell."/>
    <n v="1500"/>
    <n v="15"/>
    <x v="0"/>
    <x v="1"/>
    <s v="USD"/>
    <n v="1410811740"/>
    <n v="1409341863"/>
    <b v="0"/>
    <n v="1"/>
    <b v="0"/>
    <s v="technology/space exploration"/>
    <x v="1"/>
    <x v="5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16"/>
    <s v="EUR"/>
    <n v="1468565820"/>
    <n v="1465970108"/>
    <b v="0"/>
    <n v="0"/>
    <b v="0"/>
    <s v="technology/space exploration"/>
    <x v="1"/>
    <x v="5"/>
    <n v="0"/>
    <s v="No Backer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x v="1"/>
    <x v="5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x v="1"/>
    <x v="5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x v="1"/>
    <x v="5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x v="1"/>
    <x v="5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4"/>
    <s v="CAD"/>
    <n v="1439533019"/>
    <n v="1436941019"/>
    <b v="0"/>
    <n v="3"/>
    <b v="0"/>
    <s v="technology/space exploration"/>
    <x v="1"/>
    <x v="5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x v="1"/>
    <x v="5"/>
    <n v="1"/>
    <n v="17.670000000000002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x v="1"/>
    <x v="5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x v="1"/>
    <x v="5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x v="1"/>
    <x v="5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x v="1"/>
    <x v="5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x v="1"/>
    <x v="5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x v="1"/>
    <x v="5"/>
    <n v="0"/>
    <n v="8.5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x v="1"/>
    <x v="5"/>
    <n v="21"/>
    <n v="73.37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x v="1"/>
    <x v="5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x v="1"/>
    <x v="5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x v="1"/>
    <x v="5"/>
    <n v="0"/>
    <n v="22.75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x v="1"/>
    <x v="5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x v="1"/>
    <x v="5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x v="1"/>
    <x v="6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x v="1"/>
    <x v="6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4"/>
    <s v="CAD"/>
    <n v="1441378800"/>
    <n v="1438873007"/>
    <b v="0"/>
    <n v="56"/>
    <b v="1"/>
    <s v="technology/makerspaces"/>
    <x v="1"/>
    <x v="6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x v="1"/>
    <x v="6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x v="1"/>
    <x v="6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x v="1"/>
    <x v="6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x v="1"/>
    <x v="6"/>
    <n v="111"/>
    <n v="92.22"/>
  </r>
  <r>
    <n v="2668"/>
    <s v="UOttawa Makermobile"/>
    <s v="Creativity on the go! |_x000a_CrÃ©ativitÃ© en mouvement !"/>
    <n v="1000"/>
    <n v="1707"/>
    <x v="1"/>
    <x v="4"/>
    <s v="CAD"/>
    <n v="1447079520"/>
    <n v="1443449265"/>
    <b v="0"/>
    <n v="28"/>
    <b v="1"/>
    <s v="technology/makerspaces"/>
    <x v="1"/>
    <x v="6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x v="1"/>
    <x v="6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2"/>
    <s v="AUD"/>
    <n v="1406593780"/>
    <n v="1404174580"/>
    <b v="1"/>
    <n v="60"/>
    <b v="0"/>
    <s v="technology/makerspaces"/>
    <x v="1"/>
    <x v="6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1"/>
    <s v="USD"/>
    <n v="1419017880"/>
    <n v="1416419916"/>
    <b v="1"/>
    <n v="84"/>
    <b v="0"/>
    <s v="technology/makerspaces"/>
    <x v="1"/>
    <x v="6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1"/>
    <s v="USD"/>
    <n v="1451282400"/>
    <n v="1449436390"/>
    <b v="1"/>
    <n v="47"/>
    <b v="0"/>
    <s v="technology/makerspaces"/>
    <x v="1"/>
    <x v="6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1"/>
    <s v="USD"/>
    <n v="1414622700"/>
    <n v="1412081999"/>
    <b v="1"/>
    <n v="66"/>
    <b v="0"/>
    <s v="technology/makerspaces"/>
    <x v="1"/>
    <x v="6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1"/>
    <s v="USD"/>
    <n v="1467694740"/>
    <n v="1465398670"/>
    <b v="1"/>
    <n v="171"/>
    <b v="0"/>
    <s v="technology/makerspaces"/>
    <x v="1"/>
    <x v="6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1"/>
    <s v="USD"/>
    <n v="1415655289"/>
    <n v="1413059689"/>
    <b v="1"/>
    <n v="29"/>
    <b v="0"/>
    <s v="technology/makerspaces"/>
    <x v="1"/>
    <x v="6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0"/>
    <x v="4"/>
    <s v="CAD"/>
    <n v="1463929174"/>
    <n v="1461337174"/>
    <b v="0"/>
    <n v="9"/>
    <b v="0"/>
    <s v="technology/makerspaces"/>
    <x v="1"/>
    <x v="6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1"/>
    <s v="USD"/>
    <n v="1404348143"/>
    <n v="1401756143"/>
    <b v="0"/>
    <n v="27"/>
    <b v="0"/>
    <s v="technology/makerspaces"/>
    <x v="1"/>
    <x v="6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9"/>
    <s v="EUR"/>
    <n v="1443121765"/>
    <n v="1440529765"/>
    <b v="0"/>
    <n v="2"/>
    <b v="0"/>
    <s v="technology/makerspaces"/>
    <x v="1"/>
    <x v="6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0"/>
    <x v="1"/>
    <s v="USD"/>
    <n v="1425081694"/>
    <n v="1422489694"/>
    <b v="0"/>
    <n v="3"/>
    <b v="0"/>
    <s v="technology/makerspaces"/>
    <x v="1"/>
    <x v="6"/>
    <n v="0"/>
    <n v="44"/>
  </r>
  <r>
    <n v="2680"/>
    <s v="iHeart Pillow"/>
    <s v="iHeartPillow, Connecting loved ones"/>
    <n v="32000"/>
    <n v="276"/>
    <x v="0"/>
    <x v="9"/>
    <s v="EUR"/>
    <n v="1459915491"/>
    <n v="1457327091"/>
    <b v="0"/>
    <n v="4"/>
    <b v="0"/>
    <s v="technology/makerspaces"/>
    <x v="1"/>
    <x v="6"/>
    <n v="1"/>
    <n v="69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x v="1"/>
    <x v="7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x v="1"/>
    <x v="7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x v="1"/>
    <x v="7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x v="1"/>
    <x v="7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1"/>
    <x v="9"/>
    <s v="EUR"/>
    <n v="1436680958"/>
    <n v="1433224958"/>
    <b v="1"/>
    <n v="680"/>
    <b v="1"/>
    <s v="technology/hardware"/>
    <x v="1"/>
    <x v="7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x v="1"/>
    <x v="7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x v="1"/>
    <x v="7"/>
    <n v="101"/>
    <n v="35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x v="1"/>
    <x v="7"/>
    <n v="800"/>
    <n v="188.51"/>
  </r>
  <r>
    <n v="1949"/>
    <s v="Shake Your Power"/>
    <s v="#ShakeYourPower brings clean energy to places in the world without electricity through the power of music."/>
    <n v="50000"/>
    <n v="53001.3"/>
    <x v="1"/>
    <x v="0"/>
    <s v="GBP"/>
    <n v="1404986951"/>
    <n v="1402394951"/>
    <b v="1"/>
    <n v="943"/>
    <b v="1"/>
    <s v="technology/hardware"/>
    <x v="1"/>
    <x v="7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x v="1"/>
    <x v="7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x v="1"/>
    <x v="7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1"/>
    <x v="4"/>
    <s v="CAD"/>
    <n v="1381934015"/>
    <n v="1378737215"/>
    <b v="1"/>
    <n v="682"/>
    <b v="1"/>
    <s v="technology/hardware"/>
    <x v="1"/>
    <x v="7"/>
    <n v="198"/>
    <n v="101.86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x v="1"/>
    <x v="7"/>
    <n v="226"/>
    <n v="230.56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x v="1"/>
    <x v="7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x v="1"/>
    <x v="7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x v="1"/>
    <x v="7"/>
    <n v="294"/>
    <n v="483.34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x v="1"/>
    <x v="7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x v="1"/>
    <x v="7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x v="1"/>
    <x v="7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1"/>
    <x v="10"/>
    <s v="SEK"/>
    <n v="1419151341"/>
    <n v="1416559341"/>
    <b v="1"/>
    <n v="33"/>
    <b v="1"/>
    <s v="technology/hardware"/>
    <x v="1"/>
    <x v="7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x v="1"/>
    <x v="7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x v="1"/>
    <x v="7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0"/>
    <s v="GBP"/>
    <n v="1410862734"/>
    <n v="1407838734"/>
    <b v="1"/>
    <n v="205"/>
    <b v="1"/>
    <s v="technology/hardware"/>
    <x v="1"/>
    <x v="7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7"/>
    <s v="EUR"/>
    <n v="1461306772"/>
    <n v="1458714772"/>
    <b v="1"/>
    <n v="1281"/>
    <b v="1"/>
    <s v="technology/hardware"/>
    <x v="1"/>
    <x v="7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x v="1"/>
    <x v="7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x v="1"/>
    <x v="7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x v="1"/>
    <x v="7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x v="1"/>
    <x v="7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0"/>
    <s v="GBP"/>
    <n v="1470423668"/>
    <n v="1467831668"/>
    <b v="1"/>
    <n v="1887"/>
    <b v="1"/>
    <s v="technology/hardware"/>
    <x v="1"/>
    <x v="7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x v="1"/>
    <x v="7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x v="1"/>
    <x v="7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x v="1"/>
    <x v="7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x v="1"/>
    <x v="7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0"/>
    <s v="GBP"/>
    <n v="1376899269"/>
    <n v="1371715269"/>
    <b v="1"/>
    <n v="402"/>
    <b v="1"/>
    <s v="technology/hardware"/>
    <x v="1"/>
    <x v="7"/>
    <n v="375"/>
    <n v="186.81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x v="1"/>
    <x v="7"/>
    <n v="209"/>
    <n v="131.99"/>
  </r>
  <r>
    <n v="1976"/>
    <s v="Pi Lite white - Bright white LED display for Raspberry Pi"/>
    <s v="Can you help us make an ultra bright white one a reality?"/>
    <n v="4000"/>
    <n v="13864"/>
    <x v="1"/>
    <x v="0"/>
    <s v="GBP"/>
    <n v="1373751325"/>
    <n v="1371159325"/>
    <b v="1"/>
    <n v="473"/>
    <b v="1"/>
    <s v="technology/hardware"/>
    <x v="1"/>
    <x v="7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x v="1"/>
    <x v="7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x v="1"/>
    <x v="7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x v="1"/>
    <x v="7"/>
    <n v="115"/>
    <n v="282.66000000000003"/>
  </r>
  <r>
    <n v="1980"/>
    <s v="YOUMO - Your Smart Modular Power Strip"/>
    <s v="Multi-power charging that is smarter, stylish and designed for you."/>
    <n v="50000"/>
    <n v="177412.01"/>
    <x v="1"/>
    <x v="16"/>
    <s v="EUR"/>
    <n v="1459684862"/>
    <n v="1456232462"/>
    <b v="1"/>
    <n v="1945"/>
    <b v="1"/>
    <s v="technology/hardware"/>
    <x v="1"/>
    <x v="7"/>
    <n v="355"/>
    <n v="91.21"/>
  </r>
  <r>
    <n v="2001"/>
    <s v="Nuimo: Seamless Smart Home Interface"/>
    <s v="Nuimo is a universal controller for the internet of things. Control your music, lights, locks and more."/>
    <n v="55000"/>
    <n v="210171"/>
    <x v="1"/>
    <x v="16"/>
    <s v="EUR"/>
    <n v="1434139200"/>
    <n v="1431406916"/>
    <b v="1"/>
    <n v="1637"/>
    <b v="1"/>
    <s v="technology/hardware"/>
    <x v="1"/>
    <x v="7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x v="1"/>
    <x v="7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x v="1"/>
    <x v="7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x v="1"/>
    <x v="7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x v="1"/>
    <x v="7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x v="1"/>
    <x v="7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x v="1"/>
    <x v="7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x v="1"/>
    <x v="7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6"/>
    <s v="EUR"/>
    <n v="1479890743"/>
    <n v="1476776743"/>
    <b v="1"/>
    <n v="398"/>
    <b v="1"/>
    <s v="technology/hardware"/>
    <x v="1"/>
    <x v="7"/>
    <n v="305"/>
    <n v="383.36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x v="1"/>
    <x v="7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8"/>
    <s v="EUR"/>
    <n v="1452553200"/>
    <n v="1449650173"/>
    <b v="1"/>
    <n v="971"/>
    <b v="1"/>
    <s v="technology/hardware"/>
    <x v="1"/>
    <x v="7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x v="1"/>
    <x v="7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x v="1"/>
    <x v="7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x v="1"/>
    <x v="7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x v="1"/>
    <x v="7"/>
    <n v="113"/>
    <n v="50.22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x v="1"/>
    <x v="7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x v="1"/>
    <x v="7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3"/>
    <s v="EUR"/>
    <n v="1439455609"/>
    <n v="1436863609"/>
    <b v="1"/>
    <n v="450"/>
    <b v="1"/>
    <s v="technology/hardware"/>
    <x v="1"/>
    <x v="7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x v="1"/>
    <x v="7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x v="1"/>
    <x v="7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x v="1"/>
    <x v="7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x v="1"/>
    <x v="7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x v="1"/>
    <x v="7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x v="1"/>
    <x v="7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6"/>
    <s v="EUR"/>
    <n v="1433996746"/>
    <n v="1431404746"/>
    <b v="1"/>
    <n v="729"/>
    <b v="1"/>
    <s v="technology/hardware"/>
    <x v="1"/>
    <x v="7"/>
    <n v="201"/>
    <n v="220.74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x v="1"/>
    <x v="7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x v="1"/>
    <x v="7"/>
    <n v="120"/>
    <n v="223.1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x v="1"/>
    <x v="7"/>
    <n v="126"/>
    <n v="47.91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x v="1"/>
    <x v="7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0"/>
    <s v="GBP"/>
    <n v="1354233296"/>
    <n v="1351641296"/>
    <b v="1"/>
    <n v="625"/>
    <b v="1"/>
    <s v="technology/hardware"/>
    <x v="1"/>
    <x v="7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1"/>
    <x v="11"/>
    <s v="EUR"/>
    <n v="1420765200"/>
    <n v="1417506853"/>
    <b v="1"/>
    <n v="508"/>
    <b v="1"/>
    <s v="technology/hardware"/>
    <x v="1"/>
    <x v="7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x v="1"/>
    <x v="7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x v="1"/>
    <x v="7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x v="1"/>
    <x v="7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x v="1"/>
    <x v="7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x v="1"/>
    <x v="7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x v="1"/>
    <x v="7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1"/>
    <x v="0"/>
    <s v="GBP"/>
    <n v="1372701600"/>
    <n v="1369895421"/>
    <b v="1"/>
    <n v="204"/>
    <b v="1"/>
    <s v="technology/hardware"/>
    <x v="1"/>
    <x v="7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x v="1"/>
    <x v="7"/>
    <n v="136"/>
    <n v="449.26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x v="1"/>
    <x v="7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x v="1"/>
    <x v="7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x v="1"/>
    <x v="7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x v="1"/>
    <x v="7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x v="1"/>
    <x v="7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x v="1"/>
    <x v="7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x v="1"/>
    <x v="7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2"/>
    <s v="AUD"/>
    <n v="1429228800"/>
    <n v="1426714870"/>
    <b v="0"/>
    <n v="443"/>
    <b v="1"/>
    <s v="technology/hardware"/>
    <x v="1"/>
    <x v="7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x v="1"/>
    <x v="7"/>
    <n v="148"/>
    <n v="91.83"/>
  </r>
  <r>
    <n v="2049"/>
    <s v="LOCK8 - the World's First Smart Bike Lock"/>
    <s v="Keyless. Alarm secured. GPS tracking."/>
    <n v="50000"/>
    <n v="60095.35"/>
    <x v="1"/>
    <x v="0"/>
    <s v="GBP"/>
    <n v="1386025140"/>
    <n v="1382963963"/>
    <b v="0"/>
    <n v="742"/>
    <b v="1"/>
    <s v="technology/hardware"/>
    <x v="1"/>
    <x v="7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x v="1"/>
    <x v="7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x v="1"/>
    <x v="7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x v="1"/>
    <x v="7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x v="1"/>
    <x v="7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0"/>
    <s v="GBP"/>
    <n v="1399033810"/>
    <n v="1396441810"/>
    <b v="0"/>
    <n v="621"/>
    <b v="1"/>
    <s v="technology/hardware"/>
    <x v="1"/>
    <x v="7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x v="1"/>
    <x v="7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x v="1"/>
    <x v="7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0"/>
    <s v="GBP"/>
    <n v="1456487532"/>
    <n v="1453895532"/>
    <b v="0"/>
    <n v="666"/>
    <b v="1"/>
    <s v="technology/hardware"/>
    <x v="1"/>
    <x v="7"/>
    <n v="202"/>
    <n v="45.55"/>
  </r>
  <r>
    <n v="2058"/>
    <s v="Raspberry Pi Debug Clip"/>
    <s v="Making using the serial terminal on the Raspberry Pi as easy as Pi!"/>
    <n v="2560"/>
    <n v="4308"/>
    <x v="1"/>
    <x v="0"/>
    <s v="GBP"/>
    <n v="1425326400"/>
    <n v="1421916830"/>
    <b v="0"/>
    <n v="410"/>
    <b v="1"/>
    <s v="technology/hardware"/>
    <x v="1"/>
    <x v="7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x v="1"/>
    <x v="7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x v="1"/>
    <x v="7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x v="1"/>
    <x v="7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1"/>
    <x v="13"/>
    <s v="DKK"/>
    <n v="1458807098"/>
    <n v="1456218698"/>
    <b v="0"/>
    <n v="203"/>
    <b v="1"/>
    <s v="technology/hardware"/>
    <x v="1"/>
    <x v="7"/>
    <n v="115"/>
    <n v="566.39"/>
  </r>
  <r>
    <n v="2063"/>
    <s v="Up to 4 axis Beaglebone black based CNC control"/>
    <s v="Build a professional grade Linux CNC control with Beaglebone black and our CNC cape."/>
    <n v="4000"/>
    <n v="5922"/>
    <x v="1"/>
    <x v="16"/>
    <s v="EUR"/>
    <n v="1463333701"/>
    <n v="1460482501"/>
    <b v="0"/>
    <n v="49"/>
    <b v="1"/>
    <s v="technology/hardware"/>
    <x v="1"/>
    <x v="7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x v="1"/>
    <x v="7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0"/>
    <s v="GBP"/>
    <n v="1387958429"/>
    <n v="1385366429"/>
    <b v="0"/>
    <n v="1556"/>
    <b v="1"/>
    <s v="technology/hardware"/>
    <x v="1"/>
    <x v="7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x v="1"/>
    <x v="7"/>
    <n v="219"/>
    <n v="67.260000000000005"/>
  </r>
  <r>
    <n v="2067"/>
    <s v="Luminite (LED lighting)"/>
    <s v="The next generation of premium quality LED lighting. Extreme power efficiency in a small package."/>
    <n v="495"/>
    <n v="628"/>
    <x v="1"/>
    <x v="0"/>
    <s v="GBP"/>
    <n v="1432499376"/>
    <n v="1429648176"/>
    <b v="0"/>
    <n v="10"/>
    <b v="1"/>
    <s v="technology/hardware"/>
    <x v="1"/>
    <x v="7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x v="1"/>
    <x v="7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x v="1"/>
    <x v="7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6"/>
    <s v="EUR"/>
    <n v="1467128723"/>
    <n v="1464536723"/>
    <b v="0"/>
    <n v="1530"/>
    <b v="1"/>
    <s v="technology/hardware"/>
    <x v="1"/>
    <x v="7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x v="1"/>
    <x v="7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x v="1"/>
    <x v="7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x v="1"/>
    <x v="7"/>
    <n v="153"/>
    <n v="324.69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x v="1"/>
    <x v="7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x v="1"/>
    <x v="7"/>
    <n v="1678"/>
    <n v="20.47"/>
  </r>
  <r>
    <n v="2076"/>
    <s v="Earin - The Worlds Smallest Wireless Earbuds"/>
    <s v="Wireless earbuds filled with sound, yet so small they are almost invisible!"/>
    <n v="179000"/>
    <n v="972594.99"/>
    <x v="1"/>
    <x v="0"/>
    <s v="GBP"/>
    <n v="1406149689"/>
    <n v="1402693689"/>
    <b v="0"/>
    <n v="8359"/>
    <b v="1"/>
    <s v="technology/hardware"/>
    <x v="1"/>
    <x v="7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x v="1"/>
    <x v="7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9"/>
    <s v="EUR"/>
    <n v="1482085857"/>
    <n v="1479493857"/>
    <b v="0"/>
    <n v="48"/>
    <b v="1"/>
    <s v="technology/hardware"/>
    <x v="1"/>
    <x v="7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0"/>
    <s v="GBP"/>
    <n v="1435258800"/>
    <n v="1432659793"/>
    <b v="0"/>
    <n v="607"/>
    <b v="1"/>
    <s v="technology/hardware"/>
    <x v="1"/>
    <x v="7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x v="1"/>
    <x v="7"/>
    <n v="508"/>
    <n v="101.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0"/>
    <s v="GBP"/>
    <n v="1378494000"/>
    <n v="1375880598"/>
    <b v="0"/>
    <n v="269"/>
    <b v="1"/>
    <s v="technology/hardware"/>
    <x v="1"/>
    <x v="7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x v="1"/>
    <x v="7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x v="1"/>
    <x v="7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0"/>
    <s v="GBP"/>
    <n v="1439625059"/>
    <n v="1436860259"/>
    <b v="0"/>
    <n v="1019"/>
    <b v="1"/>
    <s v="technology/hardware"/>
    <x v="1"/>
    <x v="7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1"/>
    <x v="4"/>
    <s v="CAD"/>
    <n v="1488390735"/>
    <n v="1484070735"/>
    <b v="0"/>
    <n v="113"/>
    <b v="1"/>
    <s v="technology/hardware"/>
    <x v="1"/>
    <x v="7"/>
    <n v="145"/>
    <n v="511.6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x v="1"/>
    <x v="7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x v="1"/>
    <x v="7"/>
    <n v="493"/>
    <n v="69.760000000000005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x v="1"/>
    <x v="7"/>
    <n v="202"/>
    <n v="77.23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x v="1"/>
    <x v="7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x v="1"/>
    <x v="7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x v="1"/>
    <x v="7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x v="1"/>
    <x v="7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x v="1"/>
    <x v="7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x v="1"/>
    <x v="7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0"/>
    <s v="GBP"/>
    <n v="1363204800"/>
    <n v="1360551250"/>
    <b v="0"/>
    <n v="339"/>
    <b v="1"/>
    <s v="technology/hardware"/>
    <x v="1"/>
    <x v="7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4"/>
    <s v="CAD"/>
    <n v="1398268773"/>
    <n v="1395676773"/>
    <b v="0"/>
    <n v="58"/>
    <b v="1"/>
    <s v="technology/hardware"/>
    <x v="1"/>
    <x v="7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x v="1"/>
    <x v="7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x v="1"/>
    <x v="7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0"/>
    <s v="GBP"/>
    <n v="1399324717"/>
    <n v="1395436717"/>
    <b v="0"/>
    <n v="191"/>
    <b v="1"/>
    <s v="technology/hardware"/>
    <x v="1"/>
    <x v="7"/>
    <n v="384"/>
    <n v="22.12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x v="1"/>
    <x v="7"/>
    <n v="103"/>
    <n v="18.23999999999999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0"/>
    <s v="GBP"/>
    <n v="1432299600"/>
    <n v="1429707729"/>
    <b v="0"/>
    <n v="25"/>
    <b v="0"/>
    <s v="technology/gadgets"/>
    <x v="1"/>
    <x v="8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0"/>
    <x v="11"/>
    <s v="EUR"/>
    <n v="1425495447"/>
    <n v="1422903447"/>
    <b v="0"/>
    <n v="3"/>
    <b v="0"/>
    <s v="technology/gadgets"/>
    <x v="1"/>
    <x v="8"/>
    <n v="1"/>
    <n v="4"/>
  </r>
  <r>
    <n v="1903"/>
    <s v="MiPointer"/>
    <s v="A cool smart laser pointer for presenting professionals. Unique by design, widest functional coverage for both IOS and Android."/>
    <n v="3000"/>
    <n v="1398"/>
    <x v="0"/>
    <x v="1"/>
    <s v="USD"/>
    <n v="1485541791"/>
    <n v="1480357791"/>
    <b v="0"/>
    <n v="41"/>
    <b v="0"/>
    <s v="technology/gadgets"/>
    <x v="1"/>
    <x v="8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1"/>
    <s v="USD"/>
    <n v="1451752021"/>
    <n v="1447864021"/>
    <b v="0"/>
    <n v="2"/>
    <b v="0"/>
    <s v="technology/gadgets"/>
    <x v="1"/>
    <x v="8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1"/>
    <s v="USD"/>
    <n v="1410127994"/>
    <n v="1407535994"/>
    <b v="0"/>
    <n v="4"/>
    <b v="0"/>
    <s v="technology/gadgets"/>
    <x v="1"/>
    <x v="8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1"/>
    <s v="USD"/>
    <n v="1466697983"/>
    <n v="1464105983"/>
    <b v="0"/>
    <n v="99"/>
    <b v="0"/>
    <s v="technology/gadgets"/>
    <x v="1"/>
    <x v="8"/>
    <n v="43"/>
    <n v="215.96"/>
  </r>
  <r>
    <n v="1907"/>
    <s v="Litter-Buddy"/>
    <s v="Litter-Buddy is great economical alternative to leading pet waste disposal systems with cartridge bag elements."/>
    <n v="30000"/>
    <n v="85"/>
    <x v="0"/>
    <x v="1"/>
    <s v="USD"/>
    <n v="1400853925"/>
    <n v="1399557925"/>
    <b v="0"/>
    <n v="4"/>
    <b v="0"/>
    <s v="technology/gadgets"/>
    <x v="1"/>
    <x v="8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1"/>
    <s v="USD"/>
    <n v="1483048900"/>
    <n v="1480456900"/>
    <b v="0"/>
    <n v="4"/>
    <b v="0"/>
    <s v="technology/gadgets"/>
    <x v="1"/>
    <x v="8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1"/>
    <s v="USD"/>
    <n v="1414059479"/>
    <n v="1411467479"/>
    <b v="0"/>
    <n v="38"/>
    <b v="0"/>
    <s v="technology/gadgets"/>
    <x v="1"/>
    <x v="8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11"/>
    <s v="EUR"/>
    <n v="1446331500"/>
    <n v="1442531217"/>
    <b v="0"/>
    <n v="285"/>
    <b v="0"/>
    <s v="technology/gadgets"/>
    <x v="1"/>
    <x v="8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0"/>
    <x v="8"/>
    <s v="NZD"/>
    <n v="1407545334"/>
    <n v="1404953334"/>
    <b v="0"/>
    <n v="1"/>
    <b v="0"/>
    <s v="technology/gadgets"/>
    <x v="1"/>
    <x v="8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1"/>
    <s v="USD"/>
    <n v="1433395560"/>
    <n v="1430803560"/>
    <b v="0"/>
    <n v="42"/>
    <b v="0"/>
    <s v="technology/gadgets"/>
    <x v="1"/>
    <x v="8"/>
    <n v="59"/>
    <n v="70.599999999999994"/>
  </r>
  <r>
    <n v="1913"/>
    <s v="Tibio - Spreading warmth in everyones home"/>
    <s v="Tibio is a revolutionary new product designed to solve an age old problem."/>
    <n v="48000"/>
    <n v="637"/>
    <x v="0"/>
    <x v="0"/>
    <s v="GBP"/>
    <n v="1412770578"/>
    <n v="1410178578"/>
    <b v="0"/>
    <n v="26"/>
    <b v="0"/>
    <s v="technology/gadgets"/>
    <x v="1"/>
    <x v="8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1"/>
    <s v="USD"/>
    <n v="1414814340"/>
    <n v="1413519073"/>
    <b v="0"/>
    <n v="2"/>
    <b v="0"/>
    <s v="technology/gadgets"/>
    <x v="1"/>
    <x v="8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0"/>
    <x v="1"/>
    <s v="USD"/>
    <n v="1409620222"/>
    <n v="1407892222"/>
    <b v="0"/>
    <n v="4"/>
    <b v="0"/>
    <s v="technology/gadgets"/>
    <x v="1"/>
    <x v="8"/>
    <n v="2"/>
    <n v="2"/>
  </r>
  <r>
    <n v="1916"/>
    <s v="The Paint Can Holder by U.S. Green Products"/>
    <s v="The Paint Can Holder Makes Painting Easier and Safer on Extension Ladders."/>
    <n v="20000"/>
    <n v="102"/>
    <x v="0"/>
    <x v="1"/>
    <s v="USD"/>
    <n v="1478542375"/>
    <n v="1476378775"/>
    <b v="0"/>
    <n v="6"/>
    <b v="0"/>
    <s v="technology/gadgets"/>
    <x v="1"/>
    <x v="8"/>
    <n v="1"/>
    <n v="17"/>
  </r>
  <r>
    <n v="1917"/>
    <s v="Chronovisor:The MOST innovative watch for night time reading"/>
    <s v="Let's build a legendary brand altogether"/>
    <n v="390000"/>
    <n v="205025"/>
    <x v="0"/>
    <x v="19"/>
    <s v="HKD"/>
    <n v="1486708133"/>
    <n v="1484116133"/>
    <b v="0"/>
    <n v="70"/>
    <b v="0"/>
    <s v="technology/gadgets"/>
    <x v="1"/>
    <x v="8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1"/>
    <s v="USD"/>
    <n v="1407869851"/>
    <n v="1404845851"/>
    <b v="0"/>
    <n v="9"/>
    <b v="0"/>
    <s v="technology/gadgets"/>
    <x v="1"/>
    <x v="8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1"/>
    <s v="USD"/>
    <n v="1432069249"/>
    <n v="1429477249"/>
    <b v="0"/>
    <n v="8"/>
    <b v="0"/>
    <s v="technology/gadgets"/>
    <x v="1"/>
    <x v="8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0"/>
    <x v="0"/>
    <s v="GBP"/>
    <n v="1445468400"/>
    <n v="1443042061"/>
    <b v="0"/>
    <n v="105"/>
    <b v="0"/>
    <s v="technology/gadgets"/>
    <x v="1"/>
    <x v="8"/>
    <n v="43"/>
    <n v="40.98"/>
  </r>
  <r>
    <n v="1404"/>
    <s v="3 Men and a Book"/>
    <s v="Translation &amp; publication of possibly the most famous piece of English literature - Act II Scene II of Romeo and Juliet into txt-speak."/>
    <n v="14500"/>
    <n v="241"/>
    <x v="0"/>
    <x v="0"/>
    <s v="GBP"/>
    <n v="1424607285"/>
    <n v="1422447285"/>
    <b v="1"/>
    <n v="5"/>
    <b v="0"/>
    <s v="publishing/translations"/>
    <x v="2"/>
    <x v="9"/>
    <n v="2"/>
    <n v="48.2"/>
  </r>
  <r>
    <n v="1405"/>
    <s v="The Bible translated into Emoticons"/>
    <s v="Will more people read the Bible if it were translated into Emoticons?"/>
    <n v="25000"/>
    <n v="105"/>
    <x v="0"/>
    <x v="1"/>
    <s v="USD"/>
    <n v="1417195201"/>
    <n v="1414599601"/>
    <b v="1"/>
    <n v="17"/>
    <b v="0"/>
    <s v="publishing/translations"/>
    <x v="2"/>
    <x v="9"/>
    <n v="0"/>
    <n v="6.18"/>
  </r>
  <r>
    <n v="1406"/>
    <s v="Man Down! Translation project"/>
    <s v="The White coat and the battle dress uniform"/>
    <n v="12000"/>
    <n v="15"/>
    <x v="0"/>
    <x v="7"/>
    <s v="EUR"/>
    <n v="1449914400"/>
    <n v="1445336607"/>
    <b v="0"/>
    <n v="3"/>
    <b v="0"/>
    <s v="publishing/translations"/>
    <x v="2"/>
    <x v="9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1"/>
    <s v="USD"/>
    <n v="1407847978"/>
    <n v="1405687978"/>
    <b v="0"/>
    <n v="2"/>
    <b v="0"/>
    <s v="publishing/translations"/>
    <x v="2"/>
    <x v="9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0"/>
    <s v="GBP"/>
    <n v="1447451756"/>
    <n v="1444856156"/>
    <b v="0"/>
    <n v="6"/>
    <b v="0"/>
    <s v="publishing/translations"/>
    <x v="2"/>
    <x v="9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1"/>
    <s v="USD"/>
    <n v="1420085535"/>
    <n v="1414897935"/>
    <b v="0"/>
    <n v="0"/>
    <b v="0"/>
    <s v="publishing/translations"/>
    <x v="2"/>
    <x v="9"/>
    <n v="0"/>
    <s v="No Backer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7"/>
    <s v="EUR"/>
    <n v="1464939520"/>
    <n v="1461051520"/>
    <b v="0"/>
    <n v="1"/>
    <b v="0"/>
    <s v="publishing/translations"/>
    <x v="2"/>
    <x v="9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0"/>
    <s v="GBP"/>
    <n v="1423185900"/>
    <n v="1420766700"/>
    <b v="0"/>
    <n v="3"/>
    <b v="0"/>
    <s v="publishing/translations"/>
    <x v="2"/>
    <x v="9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0"/>
    <x v="1"/>
    <s v="USD"/>
    <n v="1417656699"/>
    <n v="1415064699"/>
    <b v="0"/>
    <n v="13"/>
    <b v="0"/>
    <s v="publishing/translations"/>
    <x v="2"/>
    <x v="9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7"/>
    <s v="EUR"/>
    <n v="1455964170"/>
    <n v="1450780170"/>
    <b v="0"/>
    <n v="1"/>
    <b v="0"/>
    <s v="publishing/translations"/>
    <x v="2"/>
    <x v="9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1"/>
    <s v="USD"/>
    <n v="1483423467"/>
    <n v="1480831467"/>
    <b v="0"/>
    <n v="1"/>
    <b v="0"/>
    <s v="publishing/translations"/>
    <x v="2"/>
    <x v="9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1"/>
    <s v="USD"/>
    <n v="1439741591"/>
    <n v="1436285591"/>
    <b v="0"/>
    <n v="9"/>
    <b v="0"/>
    <s v="publishing/translations"/>
    <x v="2"/>
    <x v="9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1"/>
    <s v="USD"/>
    <n v="1448147619"/>
    <n v="1445552019"/>
    <b v="0"/>
    <n v="0"/>
    <b v="0"/>
    <s v="publishing/translations"/>
    <x v="2"/>
    <x v="9"/>
    <n v="0"/>
    <s v="No Backers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1"/>
    <s v="USD"/>
    <n v="1442315460"/>
    <n v="1439696174"/>
    <b v="0"/>
    <n v="2"/>
    <b v="0"/>
    <s v="publishing/translations"/>
    <x v="2"/>
    <x v="9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0"/>
    <x v="9"/>
    <s v="EUR"/>
    <n v="1456397834"/>
    <n v="1453805834"/>
    <b v="0"/>
    <n v="1"/>
    <b v="0"/>
    <s v="publishing/translations"/>
    <x v="2"/>
    <x v="9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1"/>
    <s v="USD"/>
    <n v="1476010619"/>
    <n v="1473418619"/>
    <b v="0"/>
    <n v="10"/>
    <b v="0"/>
    <s v="publishing/translations"/>
    <x v="2"/>
    <x v="9"/>
    <n v="7"/>
    <n v="44.5"/>
  </r>
  <r>
    <n v="1420"/>
    <s v="Shakespeare in the Hood - Romeo and Juliet"/>
    <s v="Help me butcher Shakespeare in a satirical fashion."/>
    <n v="110"/>
    <n v="3"/>
    <x v="0"/>
    <x v="1"/>
    <s v="USD"/>
    <n v="1467129686"/>
    <n v="1464969686"/>
    <b v="0"/>
    <n v="3"/>
    <b v="0"/>
    <s v="publishing/translations"/>
    <x v="2"/>
    <x v="9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0"/>
    <s v="SEK"/>
    <n v="1423432709"/>
    <n v="1420840709"/>
    <b v="0"/>
    <n v="2"/>
    <b v="0"/>
    <s v="publishing/translations"/>
    <x v="2"/>
    <x v="9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8"/>
    <s v="NZD"/>
    <n v="1474436704"/>
    <n v="1471844704"/>
    <b v="0"/>
    <n v="2"/>
    <b v="0"/>
    <s v="publishing/translations"/>
    <x v="2"/>
    <x v="9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2"/>
    <s v="AUD"/>
    <n v="1451637531"/>
    <n v="1449045531"/>
    <b v="0"/>
    <n v="1"/>
    <b v="0"/>
    <s v="publishing/translations"/>
    <x v="2"/>
    <x v="9"/>
    <n v="0"/>
    <n v="100"/>
  </r>
  <r>
    <n v="1424"/>
    <s v="Subway Mantras"/>
    <s v="A short book of practical mantras that can be used every day of the week. Mantras are cogwheels of universal engines."/>
    <n v="7500"/>
    <n v="1527"/>
    <x v="0"/>
    <x v="1"/>
    <s v="USD"/>
    <n v="1479233602"/>
    <n v="1478106802"/>
    <b v="0"/>
    <n v="14"/>
    <b v="0"/>
    <s v="publishing/translations"/>
    <x v="2"/>
    <x v="9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1"/>
    <s v="USD"/>
    <n v="1430276959"/>
    <n v="1427684959"/>
    <b v="0"/>
    <n v="0"/>
    <b v="0"/>
    <s v="publishing/translations"/>
    <x v="2"/>
    <x v="9"/>
    <n v="0"/>
    <s v="No Backer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16"/>
    <s v="EUR"/>
    <n v="1440408120"/>
    <n v="1435224120"/>
    <b v="0"/>
    <n v="0"/>
    <b v="0"/>
    <s v="publishing/translations"/>
    <x v="2"/>
    <x v="9"/>
    <n v="0"/>
    <s v="No Backers"/>
  </r>
  <r>
    <n v="1427"/>
    <s v="WHAT CAN I DO?..."/>
    <s v="The book with advices that can save many lives._x000a_You will find here many case studies, extreme situations and solutions."/>
    <n v="5000"/>
    <n v="419"/>
    <x v="0"/>
    <x v="16"/>
    <s v="EUR"/>
    <n v="1474230385"/>
    <n v="1471638385"/>
    <b v="0"/>
    <n v="4"/>
    <b v="0"/>
    <s v="publishing/translations"/>
    <x v="2"/>
    <x v="9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9"/>
    <s v="EUR"/>
    <n v="1459584417"/>
    <n v="1456996017"/>
    <b v="0"/>
    <n v="3"/>
    <b v="0"/>
    <s v="publishing/translations"/>
    <x v="2"/>
    <x v="9"/>
    <n v="5"/>
    <n v="15"/>
  </r>
  <r>
    <n v="1429"/>
    <s v="10 P.M."/>
    <s v="A guy in his 30's tries to live his &quot;American Dream&quot;, but quickly it turns into a nightmare. (A Novel)"/>
    <n v="10000"/>
    <n v="0"/>
    <x v="0"/>
    <x v="1"/>
    <s v="USD"/>
    <n v="1428629242"/>
    <n v="1426037242"/>
    <b v="0"/>
    <n v="0"/>
    <b v="0"/>
    <s v="publishing/translations"/>
    <x v="2"/>
    <x v="9"/>
    <n v="0"/>
    <s v="No Backers"/>
  </r>
  <r>
    <n v="1430"/>
    <s v="Esoteric Project Management"/>
    <s v="Profesional translation and publishing of the book on unique synthesis of project management and meditation"/>
    <n v="5000"/>
    <n v="403"/>
    <x v="0"/>
    <x v="1"/>
    <s v="USD"/>
    <n v="1419017488"/>
    <n v="1416339088"/>
    <b v="0"/>
    <n v="5"/>
    <b v="0"/>
    <s v="publishing/translations"/>
    <x v="2"/>
    <x v="9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1"/>
    <s v="USD"/>
    <n v="1448517816"/>
    <n v="1445922216"/>
    <b v="0"/>
    <n v="47"/>
    <b v="0"/>
    <s v="publishing/translations"/>
    <x v="2"/>
    <x v="9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0"/>
    <x v="1"/>
    <s v="USD"/>
    <n v="1437417828"/>
    <n v="1434825828"/>
    <b v="0"/>
    <n v="0"/>
    <b v="0"/>
    <s v="publishing/translations"/>
    <x v="2"/>
    <x v="9"/>
    <n v="0"/>
    <s v="No Backers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7"/>
    <s v="EUR"/>
    <n v="1481367600"/>
    <n v="1477839675"/>
    <b v="0"/>
    <n v="10"/>
    <b v="0"/>
    <s v="publishing/translations"/>
    <x v="2"/>
    <x v="9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0"/>
    <x v="13"/>
    <s v="DKK"/>
    <n v="1433775600"/>
    <n v="1431973478"/>
    <b v="0"/>
    <n v="11"/>
    <b v="0"/>
    <s v="publishing/translations"/>
    <x v="2"/>
    <x v="9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0"/>
    <x v="7"/>
    <s v="EUR"/>
    <n v="1444589020"/>
    <n v="1441997020"/>
    <b v="0"/>
    <n v="2"/>
    <b v="0"/>
    <s v="publishing/translations"/>
    <x v="2"/>
    <x v="9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16"/>
    <s v="EUR"/>
    <n v="1456043057"/>
    <n v="1453451057"/>
    <b v="0"/>
    <n v="2"/>
    <b v="0"/>
    <s v="publishing/translations"/>
    <x v="2"/>
    <x v="9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1"/>
    <s v="USD"/>
    <n v="1405227540"/>
    <n v="1402058739"/>
    <b v="0"/>
    <n v="22"/>
    <b v="0"/>
    <s v="publishing/translations"/>
    <x v="2"/>
    <x v="9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3"/>
    <s v="DKK"/>
    <n v="1461765300"/>
    <n v="1459198499"/>
    <b v="0"/>
    <n v="8"/>
    <b v="0"/>
    <s v="publishing/translations"/>
    <x v="2"/>
    <x v="9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4"/>
    <s v="CAD"/>
    <n v="1425758101"/>
    <n v="1423166101"/>
    <b v="0"/>
    <n v="6"/>
    <b v="0"/>
    <s v="publishing/translations"/>
    <x v="2"/>
    <x v="9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7"/>
    <s v="EUR"/>
    <n v="1464285463"/>
    <n v="1461693463"/>
    <b v="0"/>
    <n v="1"/>
    <b v="0"/>
    <s v="publishing/translations"/>
    <x v="2"/>
    <x v="9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0"/>
    <s v="GBP"/>
    <n v="1441995769"/>
    <n v="1436811769"/>
    <b v="0"/>
    <n v="3"/>
    <b v="0"/>
    <s v="publishing/translations"/>
    <x v="2"/>
    <x v="9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1"/>
    <s v="USD"/>
    <n v="1464190158"/>
    <n v="1461598158"/>
    <b v="0"/>
    <n v="0"/>
    <b v="0"/>
    <s v="publishing/translations"/>
    <x v="2"/>
    <x v="9"/>
    <n v="0"/>
    <s v="No Backer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5"/>
    <s v="EUR"/>
    <n v="1483395209"/>
    <n v="1480803209"/>
    <b v="0"/>
    <n v="0"/>
    <b v="0"/>
    <s v="publishing/translations"/>
    <x v="2"/>
    <x v="9"/>
    <n v="0"/>
    <s v="No Backers"/>
  </r>
  <r>
    <n v="1444"/>
    <s v="Expand the MillionairesLetter in the US Market!"/>
    <s v="We as a successfull german stock market newsletter publisher want expand in the US market!"/>
    <n v="4950"/>
    <n v="0"/>
    <x v="0"/>
    <x v="16"/>
    <s v="EUR"/>
    <n v="1442091462"/>
    <n v="1436907462"/>
    <b v="0"/>
    <n v="0"/>
    <b v="0"/>
    <s v="publishing/translations"/>
    <x v="2"/>
    <x v="9"/>
    <n v="0"/>
    <s v="No Backer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16"/>
    <s v="EUR"/>
    <n v="1434286855"/>
    <n v="1431694855"/>
    <b v="0"/>
    <n v="0"/>
    <b v="0"/>
    <s v="publishing/translations"/>
    <x v="2"/>
    <x v="9"/>
    <n v="0"/>
    <s v="No Backer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7"/>
    <s v="EUR"/>
    <n v="1461235478"/>
    <n v="1459507478"/>
    <b v="0"/>
    <n v="0"/>
    <b v="0"/>
    <s v="publishing/translations"/>
    <x v="2"/>
    <x v="9"/>
    <n v="0"/>
    <s v="No Backers"/>
  </r>
  <r>
    <n v="1447"/>
    <s v="Indian Language Dictionary"/>
    <s v="I'm creating a dictionary of multiple Indian languages."/>
    <n v="500000"/>
    <n v="75"/>
    <x v="0"/>
    <x v="1"/>
    <s v="USD"/>
    <n v="1467999134"/>
    <n v="1465407134"/>
    <b v="0"/>
    <n v="3"/>
    <b v="0"/>
    <s v="publishing/translations"/>
    <x v="2"/>
    <x v="9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2"/>
    <s v="AUD"/>
    <n v="1432272300"/>
    <n v="1429655318"/>
    <b v="0"/>
    <n v="0"/>
    <b v="0"/>
    <s v="publishing/translations"/>
    <x v="2"/>
    <x v="9"/>
    <n v="0"/>
    <s v="No Backer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1"/>
    <s v="USD"/>
    <n v="1431286105"/>
    <n v="1427138905"/>
    <b v="0"/>
    <n v="0"/>
    <b v="0"/>
    <s v="publishing/translations"/>
    <x v="2"/>
    <x v="9"/>
    <n v="0"/>
    <s v="No Backers"/>
  </r>
  <r>
    <n v="1450"/>
    <s v="The Art of the Dill"/>
    <s v="A book of pickle recipes narrated by a mama grizzly speaking in incomplete and run-on sentences and her orangutan friend. #Artofthedill"/>
    <n v="100000"/>
    <n v="1"/>
    <x v="0"/>
    <x v="1"/>
    <s v="USD"/>
    <n v="1455941197"/>
    <n v="1453349197"/>
    <b v="0"/>
    <n v="1"/>
    <b v="0"/>
    <s v="publishing/translations"/>
    <x v="2"/>
    <x v="9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x v="2"/>
    <x v="9"/>
    <n v="0"/>
    <n v="1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x v="2"/>
    <x v="9"/>
    <n v="0"/>
    <s v="No Backer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5"/>
    <s v="EUR"/>
    <n v="1492270947"/>
    <n v="1488386547"/>
    <b v="0"/>
    <n v="0"/>
    <b v="0"/>
    <s v="publishing/translations"/>
    <x v="2"/>
    <x v="9"/>
    <n v="0"/>
    <s v="No Backer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9"/>
    <s v="EUR"/>
    <n v="1461535140"/>
    <n v="1459716480"/>
    <b v="0"/>
    <n v="1"/>
    <b v="0"/>
    <s v="publishing/translations"/>
    <x v="2"/>
    <x v="9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x v="2"/>
    <x v="9"/>
    <n v="11"/>
    <n v="225"/>
  </r>
  <r>
    <n v="1456"/>
    <s v="Sometimes you don't need love (Canceled)"/>
    <s v="English Version of my auto-published novel"/>
    <n v="5000"/>
    <n v="145"/>
    <x v="2"/>
    <x v="7"/>
    <s v="EUR"/>
    <n v="1483459365"/>
    <n v="1480867365"/>
    <b v="0"/>
    <n v="3"/>
    <b v="0"/>
    <s v="publishing/translations"/>
    <x v="2"/>
    <x v="9"/>
    <n v="3"/>
    <n v="48.33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x v="2"/>
    <x v="9"/>
    <n v="0"/>
    <s v="No Backer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x v="2"/>
    <x v="9"/>
    <n v="0"/>
    <s v="No Backers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n v="1446612896"/>
    <b v="0"/>
    <n v="0"/>
    <b v="0"/>
    <s v="publishing/translations"/>
    <x v="2"/>
    <x v="9"/>
    <n v="0"/>
    <s v="No Backers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x v="2"/>
    <x v="9"/>
    <n v="0"/>
    <s v="No Backers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x v="2"/>
    <x v="10"/>
    <n v="101"/>
    <n v="44.67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x v="2"/>
    <x v="10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x v="2"/>
    <x v="10"/>
    <n v="148"/>
    <n v="35.44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x v="2"/>
    <x v="10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x v="2"/>
    <x v="10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x v="2"/>
    <x v="10"/>
    <n v="108"/>
    <n v="69.599999999999994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x v="2"/>
    <x v="10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x v="2"/>
    <x v="10"/>
    <n v="102"/>
    <n v="33.1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x v="2"/>
    <x v="10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x v="2"/>
    <x v="10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x v="2"/>
    <x v="10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x v="2"/>
    <x v="10"/>
    <n v="139"/>
    <n v="103.2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x v="2"/>
    <x v="10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x v="2"/>
    <x v="10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x v="2"/>
    <x v="10"/>
    <n v="189"/>
    <n v="64.17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x v="2"/>
    <x v="10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x v="2"/>
    <x v="10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x v="2"/>
    <x v="10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x v="2"/>
    <x v="10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x v="2"/>
    <x v="10"/>
    <n v="117"/>
    <n v="92.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x v="2"/>
    <x v="11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x v="2"/>
    <x v="11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x v="2"/>
    <x v="11"/>
    <n v="132"/>
    <n v="215.73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x v="2"/>
    <x v="11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x v="2"/>
    <x v="11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x v="2"/>
    <x v="11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x v="2"/>
    <x v="11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x v="2"/>
    <x v="11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x v="2"/>
    <x v="11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x v="2"/>
    <x v="11"/>
    <n v="131"/>
    <n v="43.55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x v="2"/>
    <x v="11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x v="2"/>
    <x v="11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0"/>
    <s v="GBP"/>
    <n v="1380449461"/>
    <n v="1375265461"/>
    <b v="0"/>
    <n v="13"/>
    <b v="1"/>
    <s v="publishing/nonfiction"/>
    <x v="2"/>
    <x v="11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0"/>
    <s v="GBP"/>
    <n v="1387533892"/>
    <n v="1384941892"/>
    <b v="0"/>
    <n v="169"/>
    <b v="1"/>
    <s v="publishing/nonfiction"/>
    <x v="2"/>
    <x v="11"/>
    <n v="120"/>
    <n v="17.82"/>
  </r>
  <r>
    <n v="734"/>
    <s v="Sideswiped"/>
    <s v="Sideswiped is my story of growing in and trusting God through the mess and mysteries of life."/>
    <n v="8500"/>
    <n v="10670"/>
    <x v="1"/>
    <x v="4"/>
    <s v="CAD"/>
    <n v="1431147600"/>
    <n v="1428465420"/>
    <b v="0"/>
    <n v="57"/>
    <b v="1"/>
    <s v="publishing/nonfiction"/>
    <x v="2"/>
    <x v="11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x v="2"/>
    <x v="11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x v="2"/>
    <x v="11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x v="2"/>
    <x v="11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x v="2"/>
    <x v="11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x v="2"/>
    <x v="11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x v="2"/>
    <x v="11"/>
    <n v="107"/>
    <n v="169.58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x v="2"/>
    <x v="11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x v="2"/>
    <x v="11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x v="2"/>
    <x v="11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x v="2"/>
    <x v="11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x v="2"/>
    <x v="11"/>
    <n v="179"/>
    <n v="53.73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x v="2"/>
    <x v="11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1"/>
    <x v="11"/>
    <s v="EUR"/>
    <n v="1421319240"/>
    <n v="1418649019"/>
    <b v="0"/>
    <n v="55"/>
    <b v="1"/>
    <s v="publishing/nonfiction"/>
    <x v="2"/>
    <x v="11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x v="2"/>
    <x v="11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x v="2"/>
    <x v="11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x v="2"/>
    <x v="11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x v="2"/>
    <x v="11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2"/>
    <s v="AUD"/>
    <n v="1476615600"/>
    <n v="1474884417"/>
    <b v="0"/>
    <n v="105"/>
    <b v="1"/>
    <s v="publishing/nonfiction"/>
    <x v="2"/>
    <x v="11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x v="2"/>
    <x v="11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x v="2"/>
    <x v="11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x v="2"/>
    <x v="11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x v="2"/>
    <x v="11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x v="2"/>
    <x v="11"/>
    <n v="238"/>
    <n v="33.06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x v="2"/>
    <x v="11"/>
    <n v="102"/>
    <n v="134.21"/>
  </r>
  <r>
    <n v="759"/>
    <s v="Wild Ruins"/>
    <s v="Help me search for the lost ruins of the UK. A unique guide to  lesser known and somewhat known ruins of Britain."/>
    <n v="5000"/>
    <n v="5096"/>
    <x v="1"/>
    <x v="0"/>
    <s v="GBP"/>
    <n v="1404892539"/>
    <n v="1401436539"/>
    <b v="0"/>
    <n v="99"/>
    <b v="1"/>
    <s v="publishing/nonfiction"/>
    <x v="2"/>
    <x v="11"/>
    <n v="102"/>
    <n v="51.4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4"/>
    <s v="CAD"/>
    <n v="1467313039"/>
    <n v="1464807439"/>
    <b v="0"/>
    <n v="139"/>
    <b v="1"/>
    <s v="publishing/nonfiction"/>
    <x v="2"/>
    <x v="11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x v="2"/>
    <x v="11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x v="2"/>
    <x v="11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x v="2"/>
    <x v="11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x v="2"/>
    <x v="11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4"/>
    <s v="CAD"/>
    <n v="1450249140"/>
    <n v="1447055935"/>
    <b v="0"/>
    <n v="172"/>
    <b v="1"/>
    <s v="publishing/nonfiction"/>
    <x v="2"/>
    <x v="11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x v="2"/>
    <x v="11"/>
    <n v="104"/>
    <n v="66.7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x v="2"/>
    <x v="11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x v="2"/>
    <x v="11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x v="2"/>
    <x v="11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0"/>
    <s v="GBP"/>
    <n v="1465672979"/>
    <n v="1463080979"/>
    <b v="0"/>
    <n v="64"/>
    <b v="1"/>
    <s v="publishing/nonfiction"/>
    <x v="2"/>
    <x v="11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0"/>
    <s v="GBP"/>
    <n v="1354269600"/>
    <n v="1351663605"/>
    <b v="0"/>
    <n v="121"/>
    <b v="1"/>
    <s v="publishing/nonfiction"/>
    <x v="2"/>
    <x v="11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x v="2"/>
    <x v="11"/>
    <n v="183"/>
    <n v="71.44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x v="2"/>
    <x v="11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x v="2"/>
    <x v="11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x v="2"/>
    <x v="11"/>
    <n v="116"/>
    <n v="40.21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x v="2"/>
    <x v="11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0"/>
    <s v="GBP"/>
    <n v="1403370772"/>
    <n v="1400778772"/>
    <b v="0"/>
    <n v="264"/>
    <b v="1"/>
    <s v="publishing/nonfiction"/>
    <x v="2"/>
    <x v="11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x v="2"/>
    <x v="11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x v="2"/>
    <x v="11"/>
    <n v="100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1"/>
    <s v="USD"/>
    <n v="1480188013"/>
    <n v="1477592413"/>
    <b v="0"/>
    <n v="0"/>
    <b v="0"/>
    <s v="publishing/fiction"/>
    <x v="2"/>
    <x v="12"/>
    <n v="0"/>
    <s v="No Backers"/>
  </r>
  <r>
    <n v="761"/>
    <s v="DONE WITH DEATH"/>
    <s v="The day Chuck died was the day everything changed. Now he has to save the afterlife from extinction or die again trying."/>
    <n v="5000"/>
    <n v="235"/>
    <x v="0"/>
    <x v="1"/>
    <s v="USD"/>
    <n v="1391364126"/>
    <n v="1388772126"/>
    <b v="0"/>
    <n v="6"/>
    <b v="0"/>
    <s v="publishing/fiction"/>
    <x v="2"/>
    <x v="12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0"/>
    <x v="6"/>
    <s v="MXN"/>
    <n v="1480831200"/>
    <n v="1479328570"/>
    <b v="0"/>
    <n v="0"/>
    <b v="0"/>
    <s v="publishing/fiction"/>
    <x v="2"/>
    <x v="12"/>
    <n v="0"/>
    <s v="No Backers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0"/>
    <s v="GBP"/>
    <n v="1376563408"/>
    <n v="1373971408"/>
    <b v="0"/>
    <n v="1"/>
    <b v="0"/>
    <s v="publishing/fiction"/>
    <x v="2"/>
    <x v="12"/>
    <n v="0"/>
    <n v="5"/>
  </r>
  <r>
    <n v="764"/>
    <s v="[JOE]KES"/>
    <s v="[JOE]KES is a book full of over 200 original, sometimes funny, pun-ish Joekes. If you hate the book, use it as a coster!"/>
    <n v="5000"/>
    <n v="0"/>
    <x v="0"/>
    <x v="1"/>
    <s v="USD"/>
    <n v="1441858161"/>
    <n v="1439266161"/>
    <b v="0"/>
    <n v="0"/>
    <b v="0"/>
    <s v="publishing/fiction"/>
    <x v="2"/>
    <x v="12"/>
    <n v="0"/>
    <s v="No Backers"/>
  </r>
  <r>
    <n v="765"/>
    <s v="Dirty Quiet Money"/>
    <s v="To survive, an American socialite must fight with a Mafia boss in the French Resistance, but will his underworld ruin her in the end?"/>
    <n v="7000"/>
    <n v="2521"/>
    <x v="0"/>
    <x v="1"/>
    <s v="USD"/>
    <n v="1413723684"/>
    <n v="1411131684"/>
    <b v="0"/>
    <n v="44"/>
    <b v="0"/>
    <s v="publishing/fiction"/>
    <x v="2"/>
    <x v="12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4"/>
    <s v="CAD"/>
    <n v="1424112483"/>
    <n v="1421520483"/>
    <b v="0"/>
    <n v="0"/>
    <b v="0"/>
    <s v="publishing/fiction"/>
    <x v="2"/>
    <x v="12"/>
    <n v="0"/>
    <s v="No Backer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1"/>
    <s v="USD"/>
    <n v="1432178810"/>
    <n v="1429586810"/>
    <b v="0"/>
    <n v="3"/>
    <b v="0"/>
    <s v="publishing/fiction"/>
    <x v="2"/>
    <x v="12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1"/>
    <s v="USD"/>
    <n v="1387169890"/>
    <n v="1384577890"/>
    <b v="0"/>
    <n v="0"/>
    <b v="0"/>
    <s v="publishing/fiction"/>
    <x v="2"/>
    <x v="12"/>
    <n v="0"/>
    <s v="No Backers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1"/>
    <s v="USD"/>
    <n v="1388102094"/>
    <n v="1385510094"/>
    <b v="0"/>
    <n v="52"/>
    <b v="0"/>
    <s v="publishing/fiction"/>
    <x v="2"/>
    <x v="12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1"/>
    <s v="USD"/>
    <n v="1361750369"/>
    <n v="1358294369"/>
    <b v="0"/>
    <n v="0"/>
    <b v="0"/>
    <s v="publishing/fiction"/>
    <x v="2"/>
    <x v="12"/>
    <n v="0"/>
    <s v="No Backers"/>
  </r>
  <r>
    <n v="771"/>
    <s v="Donald Trump Presidential Stress Cube"/>
    <s v="A satire gift, the stress cube has original artwork, comes on a custom mahogany stand and has a funny exercise booklet."/>
    <n v="38000"/>
    <n v="10"/>
    <x v="0"/>
    <x v="1"/>
    <s v="USD"/>
    <n v="1454183202"/>
    <n v="1449863202"/>
    <b v="0"/>
    <n v="1"/>
    <b v="0"/>
    <s v="publishing/fiction"/>
    <x v="2"/>
    <x v="12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1"/>
    <s v="USD"/>
    <n v="1257047940"/>
    <n v="1252718519"/>
    <b v="0"/>
    <n v="1"/>
    <b v="0"/>
    <s v="publishing/fiction"/>
    <x v="2"/>
    <x v="12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0"/>
    <s v="GBP"/>
    <n v="1431298860"/>
    <n v="1428341985"/>
    <b v="0"/>
    <n v="2"/>
    <b v="0"/>
    <s v="publishing/fiction"/>
    <x v="2"/>
    <x v="12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1"/>
    <s v="USD"/>
    <n v="1393181018"/>
    <n v="1390589018"/>
    <b v="0"/>
    <n v="9"/>
    <b v="0"/>
    <s v="publishing/fiction"/>
    <x v="2"/>
    <x v="12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0"/>
    <x v="1"/>
    <s v="USD"/>
    <n v="1323998795"/>
    <n v="1321406795"/>
    <b v="0"/>
    <n v="5"/>
    <b v="0"/>
    <s v="publishing/fiction"/>
    <x v="2"/>
    <x v="12"/>
    <n v="2"/>
    <n v="34"/>
  </r>
  <r>
    <n v="776"/>
    <s v="Run Ragged"/>
    <s v="Would anything change if women were in charge? Book Clubs, readers, and critics herald the latest by award-winning author, Aguila."/>
    <n v="7000"/>
    <n v="3598"/>
    <x v="0"/>
    <x v="1"/>
    <s v="USD"/>
    <n v="1444539600"/>
    <n v="1441297645"/>
    <b v="0"/>
    <n v="57"/>
    <b v="0"/>
    <s v="publishing/fiction"/>
    <x v="2"/>
    <x v="12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1"/>
    <s v="USD"/>
    <n v="1375313577"/>
    <n v="1372721577"/>
    <b v="0"/>
    <n v="3"/>
    <b v="0"/>
    <s v="publishing/fiction"/>
    <x v="2"/>
    <x v="12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0"/>
    <x v="1"/>
    <s v="USD"/>
    <n v="1398876680"/>
    <n v="1396284680"/>
    <b v="0"/>
    <n v="1"/>
    <b v="0"/>
    <s v="publishing/fiction"/>
    <x v="2"/>
    <x v="12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1"/>
    <s v="USD"/>
    <n v="1287115200"/>
    <n v="1284567905"/>
    <b v="0"/>
    <n v="6"/>
    <b v="0"/>
    <s v="publishing/fiction"/>
    <x v="2"/>
    <x v="12"/>
    <n v="3"/>
    <n v="66.6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4"/>
    <s v="CAD"/>
    <n v="1383430145"/>
    <n v="1380838145"/>
    <b v="0"/>
    <n v="6"/>
    <b v="0"/>
    <s v="publishing/fiction"/>
    <x v="2"/>
    <x v="12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1"/>
    <s v="USD"/>
    <n v="1347004260"/>
    <n v="1345062936"/>
    <b v="0"/>
    <n v="1"/>
    <b v="0"/>
    <s v="publishing/fiction"/>
    <x v="2"/>
    <x v="12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0"/>
    <x v="1"/>
    <s v="USD"/>
    <n v="1469162275"/>
    <n v="1467002275"/>
    <b v="0"/>
    <n v="2"/>
    <b v="0"/>
    <s v="publishing/fiction"/>
    <x v="2"/>
    <x v="12"/>
    <n v="1"/>
    <n v="25"/>
  </r>
  <r>
    <n v="1484"/>
    <s v="a book called filtered down thru the stars"/>
    <s v="The mussings of an old wizard"/>
    <n v="2000"/>
    <n v="0"/>
    <x v="0"/>
    <x v="1"/>
    <s v="USD"/>
    <n v="1342882260"/>
    <n v="1337834963"/>
    <b v="0"/>
    <n v="0"/>
    <b v="0"/>
    <s v="publishing/fiction"/>
    <x v="2"/>
    <x v="12"/>
    <n v="0"/>
    <s v="No Backers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1"/>
    <s v="USD"/>
    <n v="1434827173"/>
    <n v="1430939173"/>
    <b v="0"/>
    <n v="3"/>
    <b v="0"/>
    <s v="publishing/fiction"/>
    <x v="2"/>
    <x v="12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1"/>
    <s v="USD"/>
    <n v="1425009761"/>
    <n v="1422417761"/>
    <b v="0"/>
    <n v="3"/>
    <b v="0"/>
    <s v="publishing/fiction"/>
    <x v="2"/>
    <x v="12"/>
    <n v="0"/>
    <n v="16"/>
  </r>
  <r>
    <n v="1487"/>
    <s v="You Killed Me First"/>
    <s v="A lover becomes an enemy when a line has been crossed. Torn between memories and reality, his mask of sanity is slipping."/>
    <n v="10000"/>
    <n v="0"/>
    <x v="0"/>
    <x v="1"/>
    <s v="USD"/>
    <n v="1470175271"/>
    <n v="1467583271"/>
    <b v="0"/>
    <n v="0"/>
    <b v="0"/>
    <s v="publishing/fiction"/>
    <x v="2"/>
    <x v="12"/>
    <n v="0"/>
    <s v="No Backers"/>
  </r>
  <r>
    <n v="1488"/>
    <s v="Nanolution"/>
    <s v="A blockbuster sci-fi adventure. What would you do if one day your life changed to beyond the imaginable?"/>
    <n v="15000"/>
    <n v="360"/>
    <x v="0"/>
    <x v="2"/>
    <s v="AUD"/>
    <n v="1388928660"/>
    <n v="1386336660"/>
    <b v="0"/>
    <n v="6"/>
    <b v="0"/>
    <s v="publishing/fiction"/>
    <x v="2"/>
    <x v="12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1"/>
    <s v="USD"/>
    <n v="1352994052"/>
    <n v="1350398452"/>
    <b v="0"/>
    <n v="0"/>
    <b v="0"/>
    <s v="publishing/fiction"/>
    <x v="2"/>
    <x v="12"/>
    <n v="0"/>
    <s v="No Backer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1"/>
    <s v="USD"/>
    <n v="1380720474"/>
    <n v="1378214874"/>
    <b v="0"/>
    <n v="19"/>
    <b v="0"/>
    <s v="publishing/fiction"/>
    <x v="2"/>
    <x v="12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0"/>
    <x v="1"/>
    <s v="USD"/>
    <n v="1424014680"/>
    <n v="1418922443"/>
    <b v="0"/>
    <n v="1"/>
    <b v="0"/>
    <s v="publishing/fiction"/>
    <x v="2"/>
    <x v="12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1"/>
    <s v="USD"/>
    <n v="1308431646"/>
    <n v="1305839646"/>
    <b v="0"/>
    <n v="2"/>
    <b v="0"/>
    <s v="publishing/fiction"/>
    <x v="2"/>
    <x v="12"/>
    <n v="1"/>
    <n v="15"/>
  </r>
  <r>
    <n v="1493"/>
    <s v="The Great Grand Zeppelin Chase"/>
    <s v="Help illustrate the sequel to the bestselling _x000a_The Transylvania Flying Squad of Detectives"/>
    <n v="2400"/>
    <n v="0"/>
    <x v="0"/>
    <x v="1"/>
    <s v="USD"/>
    <n v="1371415675"/>
    <n v="1368823675"/>
    <b v="0"/>
    <n v="0"/>
    <b v="0"/>
    <s v="publishing/fiction"/>
    <x v="2"/>
    <x v="12"/>
    <n v="0"/>
    <s v="No Backer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1"/>
    <s v="USD"/>
    <n v="1428075480"/>
    <n v="1425489613"/>
    <b v="0"/>
    <n v="11"/>
    <b v="0"/>
    <s v="publishing/fiction"/>
    <x v="2"/>
    <x v="12"/>
    <n v="9"/>
    <n v="40.450000000000003"/>
  </r>
  <r>
    <n v="1495"/>
    <s v="A Magical Bildungsroman with a Female Heroine"/>
    <s v="The Adventures of Penelope Hawthorne. Part One: The Spellbook of Dracone."/>
    <n v="2000"/>
    <n v="0"/>
    <x v="0"/>
    <x v="1"/>
    <s v="USD"/>
    <n v="1314471431"/>
    <n v="1311879431"/>
    <b v="0"/>
    <n v="0"/>
    <b v="0"/>
    <s v="publishing/fiction"/>
    <x v="2"/>
    <x v="12"/>
    <n v="0"/>
    <s v="No Backers"/>
  </r>
  <r>
    <n v="1496"/>
    <s v="Tainted Steel (Series 1 - 4)"/>
    <s v="Capturing the awe-inspiring magic of the likes of LoTR, Tainted Steel tells the story of one mans' struggle against Destiny."/>
    <n v="1500"/>
    <n v="0"/>
    <x v="0"/>
    <x v="1"/>
    <s v="USD"/>
    <n v="1410866659"/>
    <n v="1405682659"/>
    <b v="0"/>
    <n v="0"/>
    <b v="0"/>
    <s v="publishing/fiction"/>
    <x v="2"/>
    <x v="12"/>
    <n v="0"/>
    <s v="No Backers"/>
  </r>
  <r>
    <n v="1497"/>
    <s v="Daddy"/>
    <s v="After 25 years apart, a father and son's reunion is less magical and more explosive as the revelations come out and the gloves come off"/>
    <n v="15000"/>
    <n v="1"/>
    <x v="0"/>
    <x v="1"/>
    <s v="USD"/>
    <n v="1375299780"/>
    <n v="1371655522"/>
    <b v="0"/>
    <n v="1"/>
    <b v="0"/>
    <s v="publishing/fiction"/>
    <x v="2"/>
    <x v="12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1"/>
    <s v="USD"/>
    <n v="1409787378"/>
    <n v="1405899378"/>
    <b v="0"/>
    <n v="3"/>
    <b v="0"/>
    <s v="publishing/fiction"/>
    <x v="2"/>
    <x v="12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0"/>
    <x v="1"/>
    <s v="USD"/>
    <n v="1470355833"/>
    <n v="1465171833"/>
    <b v="0"/>
    <n v="1"/>
    <b v="0"/>
    <s v="publishing/fiction"/>
    <x v="2"/>
    <x v="12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1"/>
    <s v="USD"/>
    <n v="1367444557"/>
    <n v="1364852557"/>
    <b v="0"/>
    <n v="15"/>
    <b v="0"/>
    <s v="publishing/fiction"/>
    <x v="2"/>
    <x v="12"/>
    <n v="25"/>
    <n v="46.73"/>
  </r>
  <r>
    <n v="2741"/>
    <s v="Mrs. Brown and Her Lost Puppy."/>
    <s v="Help me publish my 1st children's book as an aspiring author!"/>
    <n v="8000"/>
    <n v="35"/>
    <x v="0"/>
    <x v="1"/>
    <s v="USD"/>
    <n v="1413770820"/>
    <n v="1412005602"/>
    <b v="0"/>
    <n v="4"/>
    <b v="0"/>
    <s v="publishing/children's books"/>
    <x v="2"/>
    <x v="13"/>
    <n v="0"/>
    <n v="8.75"/>
  </r>
  <r>
    <n v="2742"/>
    <s v="What a Zoo!"/>
    <s v="The pachyderms at the Denver Zoo are moving. Follow along on the convoluted journey to their new home."/>
    <n v="2500"/>
    <n v="731"/>
    <x v="0"/>
    <x v="1"/>
    <s v="USD"/>
    <n v="1337102187"/>
    <n v="1335892587"/>
    <b v="0"/>
    <n v="18"/>
    <b v="0"/>
    <s v="publishing/children's books"/>
    <x v="2"/>
    <x v="13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0"/>
    <x v="1"/>
    <s v="USD"/>
    <n v="1476863607"/>
    <n v="1474271607"/>
    <b v="0"/>
    <n v="0"/>
    <b v="0"/>
    <s v="publishing/children's books"/>
    <x v="2"/>
    <x v="13"/>
    <n v="0"/>
    <s v="No Backer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1"/>
    <s v="USD"/>
    <n v="1330478998"/>
    <n v="1327886998"/>
    <b v="0"/>
    <n v="22"/>
    <b v="0"/>
    <s v="publishing/children's books"/>
    <x v="2"/>
    <x v="13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1"/>
    <s v="USD"/>
    <n v="1342309368"/>
    <n v="1337125368"/>
    <b v="0"/>
    <n v="49"/>
    <b v="0"/>
    <s v="publishing/children's books"/>
    <x v="2"/>
    <x v="13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1"/>
    <s v="USD"/>
    <n v="1409337911"/>
    <n v="1406745911"/>
    <b v="0"/>
    <n v="19"/>
    <b v="0"/>
    <s v="publishing/children's books"/>
    <x v="2"/>
    <x v="13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1"/>
    <s v="USD"/>
    <n v="1339816200"/>
    <n v="1337095997"/>
    <b v="0"/>
    <n v="4"/>
    <b v="0"/>
    <s v="publishing/children's books"/>
    <x v="2"/>
    <x v="13"/>
    <n v="28"/>
    <n v="35"/>
  </r>
  <r>
    <n v="2748"/>
    <s v="Native American Language Book for Children"/>
    <s v="Interactive Book with Audio to learn the Ojibwe Language for Children.  Website, Ebook and more!"/>
    <n v="5000"/>
    <n v="53"/>
    <x v="0"/>
    <x v="1"/>
    <s v="USD"/>
    <n v="1472835802"/>
    <n v="1470243802"/>
    <b v="0"/>
    <n v="4"/>
    <b v="0"/>
    <s v="publishing/children's books"/>
    <x v="2"/>
    <x v="13"/>
    <n v="1"/>
    <n v="13.25"/>
  </r>
  <r>
    <n v="2749"/>
    <s v="A Tree is a Tree, no matter what you see.  CHILDREN'S BOOK"/>
    <s v="Self-publishing my children's book."/>
    <n v="10000"/>
    <n v="110"/>
    <x v="0"/>
    <x v="1"/>
    <s v="USD"/>
    <n v="1428171037"/>
    <n v="1425582637"/>
    <b v="0"/>
    <n v="2"/>
    <b v="0"/>
    <s v="publishing/children's books"/>
    <x v="2"/>
    <x v="13"/>
    <n v="1"/>
    <n v="55"/>
  </r>
  <r>
    <n v="2750"/>
    <s v="My Child, My Blessing"/>
    <s v="This is a journal where parents daily write something positive about their child.  Places for pictures, too."/>
    <n v="1999"/>
    <n v="0"/>
    <x v="0"/>
    <x v="1"/>
    <s v="USD"/>
    <n v="1341086400"/>
    <n v="1340055345"/>
    <b v="0"/>
    <n v="0"/>
    <b v="0"/>
    <s v="publishing/children's books"/>
    <x v="2"/>
    <x v="13"/>
    <n v="0"/>
    <s v="No Backer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1"/>
    <s v="USD"/>
    <n v="1403039842"/>
    <n v="1397855842"/>
    <b v="0"/>
    <n v="0"/>
    <b v="0"/>
    <s v="publishing/children's books"/>
    <x v="2"/>
    <x v="13"/>
    <n v="0"/>
    <s v="No Backer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1"/>
    <s v="USD"/>
    <n v="1324232504"/>
    <n v="1320776504"/>
    <b v="0"/>
    <n v="14"/>
    <b v="0"/>
    <s v="publishing/children's books"/>
    <x v="2"/>
    <x v="13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0"/>
    <x v="1"/>
    <s v="USD"/>
    <n v="1346017023"/>
    <n v="1343425023"/>
    <b v="0"/>
    <n v="8"/>
    <b v="0"/>
    <s v="publishing/children's books"/>
    <x v="2"/>
    <x v="13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0"/>
    <x v="1"/>
    <s v="USD"/>
    <n v="1410448551"/>
    <n v="1407856551"/>
    <b v="0"/>
    <n v="0"/>
    <b v="0"/>
    <s v="publishing/children's books"/>
    <x v="2"/>
    <x v="13"/>
    <n v="0"/>
    <s v="No Backers"/>
  </r>
  <r>
    <n v="2755"/>
    <s v="Children's book app: &quot;The story of Setanta&quot;"/>
    <s v="Colourful and imaginative book app for children, will be relished especially by those with Irish roots."/>
    <n v="500"/>
    <n v="260"/>
    <x v="0"/>
    <x v="3"/>
    <s v="EUR"/>
    <n v="1428519527"/>
    <n v="1425927527"/>
    <b v="0"/>
    <n v="15"/>
    <b v="0"/>
    <s v="publishing/children's books"/>
    <x v="2"/>
    <x v="13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0"/>
    <x v="1"/>
    <s v="USD"/>
    <n v="1389476201"/>
    <n v="1386884201"/>
    <b v="0"/>
    <n v="33"/>
    <b v="0"/>
    <s v="publishing/children's books"/>
    <x v="2"/>
    <x v="13"/>
    <n v="10"/>
    <n v="31.76"/>
  </r>
  <r>
    <n v="2757"/>
    <s v="C is for Crooked"/>
    <s v="A children's letter book that Lampoons Hillary Clinton"/>
    <n v="1500"/>
    <n v="10"/>
    <x v="0"/>
    <x v="1"/>
    <s v="USD"/>
    <n v="1470498332"/>
    <n v="1469202332"/>
    <b v="0"/>
    <n v="2"/>
    <b v="0"/>
    <s v="publishing/children's books"/>
    <x v="2"/>
    <x v="13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2"/>
    <s v="AUD"/>
    <n v="1476095783"/>
    <n v="1474886183"/>
    <b v="0"/>
    <n v="6"/>
    <b v="0"/>
    <s v="publishing/children's books"/>
    <x v="2"/>
    <x v="13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2"/>
    <s v="AUD"/>
    <n v="1468658866"/>
    <n v="1464943666"/>
    <b v="0"/>
    <n v="2"/>
    <b v="0"/>
    <s v="publishing/children's books"/>
    <x v="2"/>
    <x v="13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0"/>
    <s v="GBP"/>
    <n v="1371726258"/>
    <n v="1369134258"/>
    <b v="0"/>
    <n v="0"/>
    <b v="0"/>
    <s v="publishing/children's books"/>
    <x v="2"/>
    <x v="13"/>
    <n v="0"/>
    <s v="No Backers"/>
  </r>
  <r>
    <n v="2761"/>
    <s v="Learn U.S. Geography: Dreaming my way across The U.S."/>
    <s v="Help me give away 500 copies of my picture book so more kids will know US geography!"/>
    <n v="5000"/>
    <n v="36"/>
    <x v="0"/>
    <x v="1"/>
    <s v="USD"/>
    <n v="1357176693"/>
    <n v="1354584693"/>
    <b v="0"/>
    <n v="4"/>
    <b v="0"/>
    <s v="publishing/children's books"/>
    <x v="2"/>
    <x v="13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1"/>
    <s v="USD"/>
    <n v="1332114795"/>
    <n v="1326934395"/>
    <b v="0"/>
    <n v="1"/>
    <b v="0"/>
    <s v="publishing/children's books"/>
    <x v="2"/>
    <x v="13"/>
    <n v="1"/>
    <n v="25"/>
  </r>
  <r>
    <n v="2763"/>
    <s v="My Christmas Star"/>
    <s v="How Santa finds childrens homes without getting lost by following certain stars."/>
    <n v="39400"/>
    <n v="90"/>
    <x v="0"/>
    <x v="1"/>
    <s v="USD"/>
    <n v="1369403684"/>
    <n v="1365515684"/>
    <b v="0"/>
    <n v="3"/>
    <b v="0"/>
    <s v="publishing/children's books"/>
    <x v="2"/>
    <x v="13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0"/>
    <x v="1"/>
    <s v="USD"/>
    <n v="1338404400"/>
    <n v="1335855631"/>
    <b v="0"/>
    <n v="4"/>
    <b v="0"/>
    <s v="publishing/children's books"/>
    <x v="2"/>
    <x v="13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0"/>
    <x v="1"/>
    <s v="USD"/>
    <n v="1351432428"/>
    <n v="1350050028"/>
    <b v="0"/>
    <n v="0"/>
    <b v="0"/>
    <s v="publishing/children's books"/>
    <x v="2"/>
    <x v="13"/>
    <n v="0"/>
    <s v="No Backers"/>
  </r>
  <r>
    <n v="2766"/>
    <s v="Jambie"/>
    <s v="Jambie is a children's book geared towards kids ages 4-9 years of age. This book teaches young children about making wise decisions."/>
    <n v="5000"/>
    <n v="100"/>
    <x v="0"/>
    <x v="1"/>
    <s v="USD"/>
    <n v="1313078518"/>
    <n v="1310486518"/>
    <b v="0"/>
    <n v="4"/>
    <b v="0"/>
    <s v="publishing/children's books"/>
    <x v="2"/>
    <x v="13"/>
    <n v="2"/>
    <n v="25"/>
  </r>
  <r>
    <n v="2767"/>
    <s v="the Giant Turnip"/>
    <s v="An animated bedtime story with Dedka, Babka and the rest of the family working together on a BIG problem"/>
    <n v="4000"/>
    <n v="34"/>
    <x v="0"/>
    <x v="4"/>
    <s v="CAD"/>
    <n v="1439766050"/>
    <n v="1434582050"/>
    <b v="0"/>
    <n v="3"/>
    <b v="0"/>
    <s v="publishing/children's books"/>
    <x v="2"/>
    <x v="13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1"/>
    <s v="USD"/>
    <n v="1333028723"/>
    <n v="1330440323"/>
    <b v="0"/>
    <n v="34"/>
    <b v="0"/>
    <s v="publishing/children's books"/>
    <x v="2"/>
    <x v="13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0"/>
    <x v="0"/>
    <s v="GBP"/>
    <n v="1401997790"/>
    <n v="1397677790"/>
    <b v="0"/>
    <n v="2"/>
    <b v="0"/>
    <s v="publishing/children's books"/>
    <x v="2"/>
    <x v="13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1"/>
    <s v="USD"/>
    <n v="1395158130"/>
    <n v="1392569730"/>
    <b v="0"/>
    <n v="33"/>
    <b v="0"/>
    <s v="publishing/children's books"/>
    <x v="2"/>
    <x v="13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1"/>
    <s v="USD"/>
    <n v="1359738000"/>
    <n v="1355489140"/>
    <b v="0"/>
    <n v="0"/>
    <b v="0"/>
    <s v="publishing/children's books"/>
    <x v="2"/>
    <x v="13"/>
    <n v="0"/>
    <s v="No Backer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1"/>
    <s v="USD"/>
    <n v="1381006294"/>
    <n v="1379710294"/>
    <b v="0"/>
    <n v="0"/>
    <b v="0"/>
    <s v="publishing/children's books"/>
    <x v="2"/>
    <x v="13"/>
    <n v="0"/>
    <s v="No Backers"/>
  </r>
  <r>
    <n v="2773"/>
    <s v="The Boat That Couldn't Float"/>
    <s v="Parents know the pain of rereading bad bedtime stories. I want to write stories that all ages will enjoy"/>
    <n v="530"/>
    <n v="1"/>
    <x v="0"/>
    <x v="4"/>
    <s v="CAD"/>
    <n v="1461530721"/>
    <n v="1460666721"/>
    <b v="0"/>
    <n v="1"/>
    <b v="0"/>
    <s v="publishing/children's books"/>
    <x v="2"/>
    <x v="13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1"/>
    <s v="USD"/>
    <n v="1362711728"/>
    <n v="1360119728"/>
    <b v="0"/>
    <n v="13"/>
    <b v="0"/>
    <s v="publishing/children's books"/>
    <x v="2"/>
    <x v="13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1"/>
    <s v="USD"/>
    <n v="1323994754"/>
    <n v="1321402754"/>
    <b v="0"/>
    <n v="2"/>
    <b v="0"/>
    <s v="publishing/children's books"/>
    <x v="2"/>
    <x v="13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1"/>
    <s v="USD"/>
    <n v="1434092876"/>
    <n v="1431414476"/>
    <b v="0"/>
    <n v="36"/>
    <b v="0"/>
    <s v="publishing/children's books"/>
    <x v="2"/>
    <x v="13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1"/>
    <s v="USD"/>
    <n v="1437149004"/>
    <n v="1434557004"/>
    <b v="0"/>
    <n v="1"/>
    <b v="0"/>
    <s v="publishing/children's books"/>
    <x v="2"/>
    <x v="13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1"/>
    <s v="USD"/>
    <n v="1409009306"/>
    <n v="1406417306"/>
    <b v="0"/>
    <n v="15"/>
    <b v="0"/>
    <s v="publishing/children's books"/>
    <x v="2"/>
    <x v="13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1"/>
    <s v="USD"/>
    <n v="1448204621"/>
    <n v="1445609021"/>
    <b v="0"/>
    <n v="1"/>
    <b v="0"/>
    <s v="publishing/children's books"/>
    <x v="2"/>
    <x v="13"/>
    <n v="2"/>
    <n v="53"/>
  </r>
  <r>
    <n v="2780"/>
    <s v="Travel with baby"/>
    <s v="Turn the World with my kids, and then write a book with the advice for traveling with baby"/>
    <n v="100000"/>
    <n v="0"/>
    <x v="0"/>
    <x v="7"/>
    <s v="EUR"/>
    <n v="1489142688"/>
    <n v="1486550688"/>
    <b v="0"/>
    <n v="0"/>
    <b v="0"/>
    <s v="publishing/children's books"/>
    <x v="2"/>
    <x v="13"/>
    <n v="0"/>
    <s v="No Backer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x v="2"/>
    <x v="14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x v="2"/>
    <x v="14"/>
    <n v="0"/>
    <s v="No Backer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0"/>
    <s v="GBP"/>
    <n v="1394815751"/>
    <n v="1389635351"/>
    <b v="0"/>
    <n v="2"/>
    <b v="0"/>
    <s v="publishing/art books"/>
    <x v="2"/>
    <x v="14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x v="2"/>
    <x v="14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x v="2"/>
    <x v="14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x v="2"/>
    <x v="14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x v="2"/>
    <x v="14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x v="2"/>
    <x v="14"/>
    <n v="14"/>
    <n v="15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x v="2"/>
    <x v="14"/>
    <n v="0"/>
    <s v="No Backers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x v="2"/>
    <x v="14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0"/>
    <s v="GBP"/>
    <n v="1434738483"/>
    <n v="1432146483"/>
    <b v="0"/>
    <n v="4"/>
    <b v="0"/>
    <s v="publishing/art books"/>
    <x v="2"/>
    <x v="14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0"/>
    <s v="GBP"/>
    <n v="1456703940"/>
    <n v="1454546859"/>
    <b v="0"/>
    <n v="3"/>
    <b v="0"/>
    <s v="publishing/art books"/>
    <x v="2"/>
    <x v="14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4"/>
    <s v="CAD"/>
    <n v="1491019140"/>
    <n v="1487548802"/>
    <b v="0"/>
    <n v="3"/>
    <b v="0"/>
    <s v="publishing/art books"/>
    <x v="2"/>
    <x v="14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x v="2"/>
    <x v="14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x v="2"/>
    <x v="14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x v="2"/>
    <x v="14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x v="2"/>
    <x v="14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x v="2"/>
    <x v="14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x v="2"/>
    <x v="14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x v="2"/>
    <x v="14"/>
    <n v="0"/>
    <s v="No Backers"/>
  </r>
  <r>
    <n v="1581"/>
    <s v="The Sharper Image"/>
    <s v="Photographic canvas prints depicting different scenes from around the globe, including local images taken in Sussex England."/>
    <n v="1000"/>
    <n v="5"/>
    <x v="0"/>
    <x v="0"/>
    <s v="GBP"/>
    <n v="1450521990"/>
    <n v="1447757190"/>
    <b v="0"/>
    <n v="1"/>
    <b v="0"/>
    <s v="photography/places"/>
    <x v="3"/>
    <x v="15"/>
    <n v="1"/>
    <n v="5"/>
  </r>
  <r>
    <n v="1582"/>
    <s v="Scenes from New Orleans"/>
    <s v="I create canvas prints of images from in and around New Orleans"/>
    <n v="1000"/>
    <n v="93"/>
    <x v="0"/>
    <x v="1"/>
    <s v="USD"/>
    <n v="1445894400"/>
    <n v="1440961053"/>
    <b v="0"/>
    <n v="3"/>
    <b v="0"/>
    <s v="photography/places"/>
    <x v="3"/>
    <x v="15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0"/>
    <s v="GBP"/>
    <n v="1411681391"/>
    <n v="1409089391"/>
    <b v="0"/>
    <n v="1"/>
    <b v="0"/>
    <s v="photography/places"/>
    <x v="3"/>
    <x v="15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1"/>
    <s v="USD"/>
    <n v="1401464101"/>
    <n v="1400600101"/>
    <b v="0"/>
    <n v="0"/>
    <b v="0"/>
    <s v="photography/places"/>
    <x v="3"/>
    <x v="15"/>
    <n v="0"/>
    <s v="No Backers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4"/>
    <s v="CAD"/>
    <n v="1482663600"/>
    <n v="1480800568"/>
    <b v="0"/>
    <n v="12"/>
    <b v="0"/>
    <s v="photography/places"/>
    <x v="3"/>
    <x v="15"/>
    <n v="79"/>
    <n v="131.66999999999999"/>
  </r>
  <r>
    <n v="1586"/>
    <s v="Missouri In Pictures"/>
    <s v="Show the world the beauty that is in all of our back yards!"/>
    <n v="1500"/>
    <n v="0"/>
    <x v="0"/>
    <x v="1"/>
    <s v="USD"/>
    <n v="1428197422"/>
    <n v="1425609022"/>
    <b v="0"/>
    <n v="0"/>
    <b v="0"/>
    <s v="photography/places"/>
    <x v="3"/>
    <x v="15"/>
    <n v="0"/>
    <s v="No Backer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1"/>
    <s v="USD"/>
    <n v="1418510965"/>
    <n v="1415918965"/>
    <b v="0"/>
    <n v="1"/>
    <b v="0"/>
    <s v="photography/places"/>
    <x v="3"/>
    <x v="15"/>
    <n v="0"/>
    <n v="1"/>
  </r>
  <r>
    <n v="1588"/>
    <s v="The Right Side of Texas"/>
    <s v="Southeast Texas as seen through the lens of a cell phone camera"/>
    <n v="516"/>
    <n v="0"/>
    <x v="0"/>
    <x v="1"/>
    <s v="USD"/>
    <n v="1422735120"/>
    <n v="1420091999"/>
    <b v="0"/>
    <n v="0"/>
    <b v="0"/>
    <s v="photography/places"/>
    <x v="3"/>
    <x v="15"/>
    <n v="0"/>
    <s v="No Backers"/>
  </r>
  <r>
    <n v="1589"/>
    <s v="A Side Of The World In Canvas"/>
    <s v="I want to be able to have my own photography inside a canvas and have it be displayed everywhere."/>
    <n v="1200"/>
    <n v="0"/>
    <x v="0"/>
    <x v="1"/>
    <s v="USD"/>
    <n v="1444433886"/>
    <n v="1441841886"/>
    <b v="0"/>
    <n v="0"/>
    <b v="0"/>
    <s v="photography/places"/>
    <x v="3"/>
    <x v="15"/>
    <n v="0"/>
    <s v="No Backers"/>
  </r>
  <r>
    <n v="1590"/>
    <s v="An Italian Adventure"/>
    <s v="Discover Italy through photography."/>
    <n v="60000"/>
    <n v="1020"/>
    <x v="0"/>
    <x v="7"/>
    <s v="EUR"/>
    <n v="1443040464"/>
    <n v="1440448464"/>
    <b v="0"/>
    <n v="2"/>
    <b v="0"/>
    <s v="photography/places"/>
    <x v="3"/>
    <x v="15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0"/>
    <s v="GBP"/>
    <n v="1459700741"/>
    <n v="1457112341"/>
    <b v="0"/>
    <n v="92"/>
    <b v="0"/>
    <s v="photography/places"/>
    <x v="3"/>
    <x v="15"/>
    <n v="29"/>
    <n v="44.48"/>
  </r>
  <r>
    <n v="1592"/>
    <s v="The Views of Pittsburgh"/>
    <s v="A portfolio collage of beautiful pictures of authentic Pittsburgh locations and scenery."/>
    <n v="25"/>
    <n v="0"/>
    <x v="0"/>
    <x v="1"/>
    <s v="USD"/>
    <n v="1427503485"/>
    <n v="1423619085"/>
    <b v="0"/>
    <n v="0"/>
    <b v="0"/>
    <s v="photography/places"/>
    <x v="3"/>
    <x v="15"/>
    <n v="0"/>
    <s v="No Backers"/>
  </r>
  <r>
    <n v="1593"/>
    <s v="Picturing Italy"/>
    <s v="A trip to fulfill a dream of capturing the wonders and history of ancient Italy in person."/>
    <n v="22000"/>
    <n v="3"/>
    <x v="0"/>
    <x v="1"/>
    <s v="USD"/>
    <n v="1425154655"/>
    <n v="1422562655"/>
    <b v="0"/>
    <n v="3"/>
    <b v="0"/>
    <s v="photography/places"/>
    <x v="3"/>
    <x v="15"/>
    <n v="0"/>
    <n v="1"/>
  </r>
  <r>
    <n v="1594"/>
    <s v="Scenes and Things from New Orleans"/>
    <s v="I photograph my love of New Orleans, create canvases and share those memories with you."/>
    <n v="1000"/>
    <n v="205"/>
    <x v="0"/>
    <x v="1"/>
    <s v="USD"/>
    <n v="1463329260"/>
    <n v="1458147982"/>
    <b v="0"/>
    <n v="10"/>
    <b v="0"/>
    <s v="photography/places"/>
    <x v="3"/>
    <x v="15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1"/>
    <s v="USD"/>
    <n v="1403122380"/>
    <n v="1400634728"/>
    <b v="0"/>
    <n v="7"/>
    <b v="0"/>
    <s v="photography/places"/>
    <x v="3"/>
    <x v="15"/>
    <n v="0"/>
    <n v="40"/>
  </r>
  <r>
    <n v="1596"/>
    <s v="The Town We Live In"/>
    <s v="London is beautiful. I want to create a book of stunning images from in and around our great city"/>
    <n v="3250"/>
    <n v="75"/>
    <x v="0"/>
    <x v="0"/>
    <s v="GBP"/>
    <n v="1418469569"/>
    <n v="1414577969"/>
    <b v="0"/>
    <n v="3"/>
    <b v="0"/>
    <s v="photography/places"/>
    <x v="3"/>
    <x v="15"/>
    <n v="2"/>
    <n v="25"/>
  </r>
  <r>
    <n v="1597"/>
    <s v="Vacation Days in Big Bear"/>
    <s v="We're starting up a new an improved way to do vacation rental management, but we need some funding to kick start it!"/>
    <n v="15000"/>
    <n v="0"/>
    <x v="0"/>
    <x v="1"/>
    <s v="USD"/>
    <n v="1474360197"/>
    <n v="1471768197"/>
    <b v="0"/>
    <n v="0"/>
    <b v="0"/>
    <s v="photography/places"/>
    <x v="3"/>
    <x v="15"/>
    <n v="0"/>
    <s v="No Backers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1"/>
    <s v="USD"/>
    <n v="1437926458"/>
    <n v="1432742458"/>
    <b v="0"/>
    <n v="1"/>
    <b v="0"/>
    <s v="photography/places"/>
    <x v="3"/>
    <x v="15"/>
    <n v="0"/>
    <n v="1"/>
  </r>
  <r>
    <n v="1599"/>
    <s v="The Londoner: Prints &amp; Canvas"/>
    <s v="A London photographer trekking 5,895m up Africa's Mount Kilimanjaro to pursue and enrich a career."/>
    <n v="500"/>
    <n v="0"/>
    <x v="0"/>
    <x v="0"/>
    <s v="GBP"/>
    <n v="1460116576"/>
    <n v="1457528176"/>
    <b v="0"/>
    <n v="0"/>
    <b v="0"/>
    <s v="photography/places"/>
    <x v="3"/>
    <x v="15"/>
    <n v="0"/>
    <s v="No Backers"/>
  </r>
  <r>
    <n v="1600"/>
    <s v="Organic in India"/>
    <s v="I plan to document volunteer work on an organic farm in rural India, and photograph the people and places I encounter during the trip."/>
    <n v="5000"/>
    <n v="367"/>
    <x v="0"/>
    <x v="1"/>
    <s v="USD"/>
    <n v="1405401060"/>
    <n v="1401585752"/>
    <b v="0"/>
    <n v="9"/>
    <b v="0"/>
    <s v="photography/places"/>
    <x v="3"/>
    <x v="15"/>
    <n v="7"/>
    <n v="40.78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0"/>
    <s v="GBP"/>
    <n v="1486391011"/>
    <n v="1483712611"/>
    <b v="0"/>
    <n v="375"/>
    <b v="1"/>
    <s v="photography/photobooks"/>
    <x v="3"/>
    <x v="16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x v="3"/>
    <x v="16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0"/>
    <s v="GBP"/>
    <n v="1433198520"/>
    <n v="1430340195"/>
    <b v="0"/>
    <n v="123"/>
    <b v="1"/>
    <s v="photography/photobooks"/>
    <x v="3"/>
    <x v="16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x v="3"/>
    <x v="16"/>
    <n v="104"/>
    <n v="130.16"/>
  </r>
  <r>
    <n v="1188"/>
    <s v="Because Dance."/>
    <s v="A photobook of young dancers and their inspiring stories, photographed in beautiful and unique locations."/>
    <n v="2000"/>
    <n v="3211"/>
    <x v="1"/>
    <x v="4"/>
    <s v="CAD"/>
    <n v="1482943740"/>
    <n v="1481129340"/>
    <b v="0"/>
    <n v="85"/>
    <b v="1"/>
    <s v="photography/photobooks"/>
    <x v="3"/>
    <x v="16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x v="3"/>
    <x v="16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x v="3"/>
    <x v="16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x v="3"/>
    <x v="16"/>
    <n v="109"/>
    <n v="89.24"/>
  </r>
  <r>
    <n v="1192"/>
    <s v="Other Worlds - A Make 100 Project"/>
    <s v="A macro landscape photography art book &amp; limited edition prints. A Make 100 project."/>
    <n v="100"/>
    <n v="290"/>
    <x v="1"/>
    <x v="0"/>
    <s v="GBP"/>
    <n v="1486814978"/>
    <n v="1484222978"/>
    <b v="0"/>
    <n v="15"/>
    <b v="1"/>
    <s v="photography/photobooks"/>
    <x v="3"/>
    <x v="16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x v="3"/>
    <x v="16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3"/>
    <s v="EUR"/>
    <n v="1428493379"/>
    <n v="1425901379"/>
    <b v="0"/>
    <n v="714"/>
    <b v="1"/>
    <s v="photography/photobooks"/>
    <x v="3"/>
    <x v="16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7"/>
    <s v="EUR"/>
    <n v="1450602000"/>
    <n v="1445415653"/>
    <b v="0"/>
    <n v="170"/>
    <b v="1"/>
    <s v="photography/photobooks"/>
    <x v="3"/>
    <x v="16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1"/>
    <x v="0"/>
    <s v="GBP"/>
    <n v="1450467539"/>
    <n v="1447875539"/>
    <b v="0"/>
    <n v="512"/>
    <b v="1"/>
    <s v="photography/photobooks"/>
    <x v="3"/>
    <x v="16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x v="3"/>
    <x v="16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x v="3"/>
    <x v="16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0"/>
    <s v="GBP"/>
    <n v="1436380200"/>
    <n v="1433615400"/>
    <b v="0"/>
    <n v="9"/>
    <b v="1"/>
    <s v="photography/photobooks"/>
    <x v="3"/>
    <x v="16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x v="3"/>
    <x v="16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0"/>
    <s v="GBP"/>
    <n v="1468593246"/>
    <n v="1466001246"/>
    <b v="0"/>
    <n v="111"/>
    <b v="1"/>
    <s v="photography/photobooks"/>
    <x v="3"/>
    <x v="16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2"/>
    <s v="AUD"/>
    <n v="1435388154"/>
    <n v="1432796154"/>
    <b v="0"/>
    <n v="271"/>
    <b v="1"/>
    <s v="photography/photobooks"/>
    <x v="3"/>
    <x v="16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x v="3"/>
    <x v="16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x v="3"/>
    <x v="16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6"/>
    <s v="EUR"/>
    <n v="1434197351"/>
    <n v="1431605351"/>
    <b v="0"/>
    <n v="62"/>
    <b v="1"/>
    <s v="photography/photobooks"/>
    <x v="3"/>
    <x v="16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8"/>
    <s v="EUR"/>
    <n v="1489238940"/>
    <n v="1486406253"/>
    <b v="0"/>
    <n v="32"/>
    <b v="1"/>
    <s v="photography/photobooks"/>
    <x v="3"/>
    <x v="16"/>
    <n v="115"/>
    <n v="32.340000000000003"/>
  </r>
  <r>
    <n v="1207"/>
    <s v="ITALIANA"/>
    <s v="A humanistic photo book about ancestral &amp; post-modern Italy."/>
    <n v="16700"/>
    <n v="17396"/>
    <x v="1"/>
    <x v="7"/>
    <s v="EUR"/>
    <n v="1459418400"/>
    <n v="1456827573"/>
    <b v="0"/>
    <n v="141"/>
    <b v="1"/>
    <s v="photography/photobooks"/>
    <x v="3"/>
    <x v="16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x v="3"/>
    <x v="16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x v="3"/>
    <x v="16"/>
    <n v="106"/>
    <n v="138.26"/>
  </r>
  <r>
    <n v="1210"/>
    <s v="Det Andra GÃ¶teborg"/>
    <s v="En fotobok om livet i det enda andra GÃ¶teborg i vÃ¤rlden"/>
    <n v="20000"/>
    <n v="50863"/>
    <x v="1"/>
    <x v="10"/>
    <s v="SEK"/>
    <n v="1433106000"/>
    <n v="1431124572"/>
    <b v="0"/>
    <n v="103"/>
    <b v="1"/>
    <s v="photography/photobooks"/>
    <x v="3"/>
    <x v="16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1"/>
    <x v="4"/>
    <s v="CAD"/>
    <n v="1465505261"/>
    <n v="1464209261"/>
    <b v="0"/>
    <n v="6"/>
    <b v="1"/>
    <s v="photography/photobooks"/>
    <x v="3"/>
    <x v="16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x v="3"/>
    <x v="16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0"/>
    <s v="GBP"/>
    <n v="1485886100"/>
    <n v="1482862100"/>
    <b v="0"/>
    <n v="108"/>
    <b v="1"/>
    <s v="photography/photobooks"/>
    <x v="3"/>
    <x v="16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x v="3"/>
    <x v="16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x v="3"/>
    <x v="16"/>
    <n v="786"/>
    <n v="71.59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x v="3"/>
    <x v="16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x v="3"/>
    <x v="16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x v="3"/>
    <x v="16"/>
    <n v="172"/>
    <n v="174.21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x v="3"/>
    <x v="16"/>
    <n v="159"/>
    <n v="102.86"/>
  </r>
  <r>
    <n v="1220"/>
    <s v="All The People"/>
    <s v="A beautiful photo art book of portraits and conversations with people that may expand your idea of gender."/>
    <n v="15000"/>
    <n v="15565"/>
    <x v="1"/>
    <x v="16"/>
    <s v="EUR"/>
    <n v="1440515112"/>
    <n v="1437923112"/>
    <b v="0"/>
    <n v="140"/>
    <b v="1"/>
    <s v="photography/photobooks"/>
    <x v="3"/>
    <x v="16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0"/>
    <s v="GBP"/>
    <n v="1480809600"/>
    <n v="1478431488"/>
    <b v="0"/>
    <n v="103"/>
    <b v="1"/>
    <s v="photography/photobooks"/>
    <x v="3"/>
    <x v="16"/>
    <n v="111"/>
    <n v="23.8"/>
  </r>
  <r>
    <n v="1222"/>
    <s v="Project Pilgrim"/>
    <s v="Project Pilgrim is my effort to work towards normalizing mental health."/>
    <n v="4000"/>
    <n v="11215"/>
    <x v="1"/>
    <x v="4"/>
    <s v="CAD"/>
    <n v="1459483200"/>
    <n v="1456852647"/>
    <b v="0"/>
    <n v="138"/>
    <b v="1"/>
    <s v="photography/photobooks"/>
    <x v="3"/>
    <x v="16"/>
    <n v="280"/>
    <n v="81.27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x v="3"/>
    <x v="16"/>
    <n v="112"/>
    <n v="116.21"/>
  </r>
  <r>
    <n v="1501"/>
    <s v="This is Nowhere"/>
    <s v="A hardcover book of surf, outdoor and nature photos from the British Columbia coast."/>
    <n v="52000"/>
    <n v="86492"/>
    <x v="1"/>
    <x v="4"/>
    <s v="CAD"/>
    <n v="1436364023"/>
    <n v="1433772023"/>
    <b v="1"/>
    <n v="885"/>
    <b v="1"/>
    <s v="photography/photobooks"/>
    <x v="3"/>
    <x v="16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1"/>
    <x v="0"/>
    <s v="GBP"/>
    <n v="1458943200"/>
    <n v="1456491680"/>
    <b v="1"/>
    <n v="329"/>
    <b v="1"/>
    <s v="photography/photobooks"/>
    <x v="3"/>
    <x v="16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20"/>
    <s v="EUR"/>
    <n v="1477210801"/>
    <n v="1472026801"/>
    <b v="1"/>
    <n v="71"/>
    <b v="1"/>
    <s v="photography/photobooks"/>
    <x v="3"/>
    <x v="16"/>
    <n v="108"/>
    <n v="56.98"/>
  </r>
  <r>
    <n v="1504"/>
    <s v="RYU X RIO"/>
    <s v="A football photography book like no other about the 2014 World Cup in Brazil, by Ryu Voelkel."/>
    <n v="6500"/>
    <n v="18066"/>
    <x v="1"/>
    <x v="0"/>
    <s v="GBP"/>
    <n v="1402389180"/>
    <n v="1399996024"/>
    <b v="1"/>
    <n v="269"/>
    <b v="1"/>
    <s v="photography/photobooks"/>
    <x v="3"/>
    <x v="16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6"/>
    <s v="EUR"/>
    <n v="1458676860"/>
    <n v="1455446303"/>
    <b v="1"/>
    <n v="345"/>
    <b v="1"/>
    <s v="photography/photobooks"/>
    <x v="3"/>
    <x v="16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1"/>
    <x v="0"/>
    <s v="GBP"/>
    <n v="1406227904"/>
    <n v="1403635904"/>
    <b v="1"/>
    <n v="43"/>
    <b v="1"/>
    <s v="photography/photobooks"/>
    <x v="3"/>
    <x v="16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x v="3"/>
    <x v="16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x v="3"/>
    <x v="16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6"/>
    <s v="EUR"/>
    <n v="1487113140"/>
    <n v="1484570885"/>
    <b v="1"/>
    <n v="196"/>
    <b v="1"/>
    <s v="photography/photobooks"/>
    <x v="3"/>
    <x v="16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0"/>
    <s v="GBP"/>
    <n v="1405761278"/>
    <n v="1403169278"/>
    <b v="1"/>
    <n v="405"/>
    <b v="1"/>
    <s v="photography/photobooks"/>
    <x v="3"/>
    <x v="16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x v="3"/>
    <x v="16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x v="3"/>
    <x v="16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1"/>
    <x v="0"/>
    <s v="GBP"/>
    <n v="1405523866"/>
    <n v="1402931866"/>
    <b v="1"/>
    <n v="215"/>
    <b v="1"/>
    <s v="photography/photobooks"/>
    <x v="3"/>
    <x v="16"/>
    <n v="150"/>
    <n v="55.82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x v="3"/>
    <x v="16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2"/>
    <s v="NOK"/>
    <n v="1458104697"/>
    <n v="1455516297"/>
    <b v="1"/>
    <n v="555"/>
    <b v="1"/>
    <s v="photography/photobooks"/>
    <x v="3"/>
    <x v="16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x v="3"/>
    <x v="16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x v="3"/>
    <x v="16"/>
    <n v="162"/>
    <n v="39.51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x v="3"/>
    <x v="16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x v="3"/>
    <x v="16"/>
    <n v="103"/>
    <n v="64.16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x v="3"/>
    <x v="16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x v="3"/>
    <x v="16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x v="3"/>
    <x v="16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x v="3"/>
    <x v="16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1"/>
    <x v="10"/>
    <s v="SEK"/>
    <n v="1487592090"/>
    <n v="1485000090"/>
    <b v="1"/>
    <n v="28"/>
    <b v="1"/>
    <s v="photography/photobooks"/>
    <x v="3"/>
    <x v="16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x v="3"/>
    <x v="16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x v="3"/>
    <x v="16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x v="3"/>
    <x v="16"/>
    <n v="110"/>
    <n v="55.22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x v="3"/>
    <x v="16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x v="3"/>
    <x v="16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x v="3"/>
    <x v="16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x v="3"/>
    <x v="16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1"/>
    <x v="2"/>
    <s v="AUD"/>
    <n v="1455548400"/>
    <n v="1453461865"/>
    <b v="1"/>
    <n v="294"/>
    <b v="1"/>
    <s v="photography/photobooks"/>
    <x v="3"/>
    <x v="16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x v="3"/>
    <x v="16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x v="3"/>
    <x v="16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x v="3"/>
    <x v="16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x v="3"/>
    <x v="16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1"/>
    <x v="16"/>
    <s v="EUR"/>
    <n v="1470506400"/>
    <n v="1467358427"/>
    <b v="1"/>
    <n v="224"/>
    <b v="1"/>
    <s v="photography/photobooks"/>
    <x v="3"/>
    <x v="16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x v="3"/>
    <x v="16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x v="3"/>
    <x v="16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x v="3"/>
    <x v="16"/>
    <n v="118"/>
    <n v="180.41"/>
  </r>
  <r>
    <n v="1741"/>
    <s v="Caught off Guard"/>
    <s v="A photo journal documenting my experiences and travels across New Zealand"/>
    <n v="1200"/>
    <n v="1330"/>
    <x v="1"/>
    <x v="0"/>
    <s v="GBP"/>
    <n v="1433948671"/>
    <n v="1430060671"/>
    <b v="0"/>
    <n v="52"/>
    <b v="1"/>
    <s v="photography/photobooks"/>
    <x v="3"/>
    <x v="16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x v="3"/>
    <x v="16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x v="3"/>
    <x v="16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1"/>
    <x v="0"/>
    <s v="GBP"/>
    <n v="1425821477"/>
    <n v="1421937077"/>
    <b v="0"/>
    <n v="70"/>
    <b v="1"/>
    <s v="photography/photobooks"/>
    <x v="3"/>
    <x v="16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x v="3"/>
    <x v="16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x v="3"/>
    <x v="16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0"/>
    <s v="GBP"/>
    <n v="1447426800"/>
    <n v="1444904830"/>
    <b v="0"/>
    <n v="159"/>
    <b v="1"/>
    <s v="photography/photobooks"/>
    <x v="3"/>
    <x v="16"/>
    <n v="105"/>
    <n v="59.41"/>
  </r>
  <r>
    <n v="1748"/>
    <s v="So It Is: Vancouver"/>
    <s v="Telling the story of the city through remarkable people who live in Vancouver today."/>
    <n v="50000"/>
    <n v="64974"/>
    <x v="1"/>
    <x v="4"/>
    <s v="CAD"/>
    <n v="1441234143"/>
    <n v="1438642143"/>
    <b v="0"/>
    <n v="181"/>
    <b v="1"/>
    <s v="photography/photobooks"/>
    <x v="3"/>
    <x v="16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1"/>
    <x v="14"/>
    <s v="EUR"/>
    <n v="1488394800"/>
    <n v="1485213921"/>
    <b v="0"/>
    <n v="131"/>
    <b v="1"/>
    <s v="photography/photobooks"/>
    <x v="3"/>
    <x v="16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x v="3"/>
    <x v="16"/>
    <n v="202"/>
    <n v="80.650000000000006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x v="3"/>
    <x v="16"/>
    <n v="103"/>
    <n v="168.69"/>
  </r>
  <r>
    <n v="1752"/>
    <s v="Adfectus Book"/>
    <s v="A little book of calm, in picture form, that will soothe the soul and un-furrow the brow."/>
    <n v="1200"/>
    <n v="3122"/>
    <x v="1"/>
    <x v="0"/>
    <s v="GBP"/>
    <n v="1476425082"/>
    <n v="1473833082"/>
    <b v="0"/>
    <n v="90"/>
    <b v="1"/>
    <s v="photography/photobooks"/>
    <x v="3"/>
    <x v="16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3"/>
    <s v="DKK"/>
    <n v="1458579568"/>
    <n v="1455991168"/>
    <b v="0"/>
    <n v="35"/>
    <b v="1"/>
    <s v="photography/photobooks"/>
    <x v="3"/>
    <x v="16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4"/>
    <s v="CAD"/>
    <n v="1428091353"/>
    <n v="1425502953"/>
    <b v="0"/>
    <n v="90"/>
    <b v="1"/>
    <s v="photography/photobooks"/>
    <x v="3"/>
    <x v="16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x v="3"/>
    <x v="16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x v="3"/>
    <x v="16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x v="3"/>
    <x v="16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x v="3"/>
    <x v="16"/>
    <n v="115"/>
    <n v="42.48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x v="3"/>
    <x v="16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x v="3"/>
    <x v="16"/>
    <n v="165"/>
    <n v="81.099999999999994"/>
  </r>
  <r>
    <n v="1761"/>
    <s v="I Wanted To See Boobs"/>
    <s v="A hardcover photobook telling the naked truth of a young photographers journey."/>
    <n v="100"/>
    <n v="155"/>
    <x v="1"/>
    <x v="0"/>
    <s v="GBP"/>
    <n v="1442065060"/>
    <n v="1437745060"/>
    <b v="0"/>
    <n v="3"/>
    <b v="1"/>
    <s v="photography/photobooks"/>
    <x v="3"/>
    <x v="16"/>
    <n v="155"/>
    <n v="51.67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x v="3"/>
    <x v="16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x v="3"/>
    <x v="16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0"/>
    <s v="GBP"/>
    <n v="1407065979"/>
    <n v="1404560379"/>
    <b v="1"/>
    <n v="39"/>
    <b v="0"/>
    <s v="photography/photobooks"/>
    <x v="3"/>
    <x v="16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1"/>
    <s v="USD"/>
    <n v="1407972712"/>
    <n v="1405380712"/>
    <b v="1"/>
    <n v="103"/>
    <b v="0"/>
    <s v="photography/photobooks"/>
    <x v="3"/>
    <x v="16"/>
    <n v="59"/>
    <n v="72.17"/>
  </r>
  <r>
    <n v="1766"/>
    <s v="Photographic book on Melbourne's music scene"/>
    <s v="I want to create a beautiful book which documents the Melbourne music scene."/>
    <n v="1500"/>
    <n v="0"/>
    <x v="0"/>
    <x v="2"/>
    <s v="AUD"/>
    <n v="1408999088"/>
    <n v="1407184688"/>
    <b v="1"/>
    <n v="0"/>
    <b v="0"/>
    <s v="photography/photobooks"/>
    <x v="3"/>
    <x v="16"/>
    <n v="0"/>
    <s v="No Backers"/>
  </r>
  <r>
    <n v="1767"/>
    <s v="OR-GÃ“L-HO -A search for meaning during the World Cup"/>
    <s v="A photographic search for the true meaning of pride for ones country during the World Cup"/>
    <n v="5000"/>
    <n v="2286"/>
    <x v="0"/>
    <x v="1"/>
    <s v="USD"/>
    <n v="1407080884"/>
    <n v="1404488884"/>
    <b v="1"/>
    <n v="39"/>
    <b v="0"/>
    <s v="photography/photobooks"/>
    <x v="3"/>
    <x v="16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1"/>
    <s v="USD"/>
    <n v="1411824444"/>
    <n v="1406640444"/>
    <b v="1"/>
    <n v="15"/>
    <b v="0"/>
    <s v="photography/photobooks"/>
    <x v="3"/>
    <x v="16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0"/>
    <x v="1"/>
    <s v="USD"/>
    <n v="1421177959"/>
    <n v="1418585959"/>
    <b v="1"/>
    <n v="22"/>
    <b v="0"/>
    <s v="photography/photobooks"/>
    <x v="3"/>
    <x v="16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1"/>
    <s v="USD"/>
    <n v="1413312194"/>
    <n v="1410288194"/>
    <b v="1"/>
    <n v="92"/>
    <b v="0"/>
    <s v="photography/photobooks"/>
    <x v="3"/>
    <x v="16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0"/>
    <s v="GBP"/>
    <n v="1414107040"/>
    <n v="1411515040"/>
    <b v="1"/>
    <n v="25"/>
    <b v="0"/>
    <s v="photography/photobooks"/>
    <x v="3"/>
    <x v="16"/>
    <n v="21"/>
    <n v="35.799999999999997"/>
  </r>
  <r>
    <n v="1772"/>
    <s v="White Mountain"/>
    <s v="A photobook and a short documentary film telling the story of Holocaust in Northwestern Lithuania"/>
    <n v="5500"/>
    <n v="858"/>
    <x v="0"/>
    <x v="0"/>
    <s v="GBP"/>
    <n v="1404666836"/>
    <n v="1399482836"/>
    <b v="1"/>
    <n v="19"/>
    <b v="0"/>
    <s v="photography/photobooks"/>
    <x v="3"/>
    <x v="16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1"/>
    <s v="USD"/>
    <n v="1421691298"/>
    <n v="1417803298"/>
    <b v="1"/>
    <n v="19"/>
    <b v="0"/>
    <s v="photography/photobooks"/>
    <x v="3"/>
    <x v="16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1"/>
    <s v="USD"/>
    <n v="1417273140"/>
    <n v="1413609292"/>
    <b v="1"/>
    <n v="13"/>
    <b v="0"/>
    <s v="photography/photobooks"/>
    <x v="3"/>
    <x v="16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0"/>
    <x v="1"/>
    <s v="USD"/>
    <n v="1414193160"/>
    <n v="1410305160"/>
    <b v="1"/>
    <n v="124"/>
    <b v="0"/>
    <s v="photography/photobooks"/>
    <x v="3"/>
    <x v="16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0"/>
    <s v="GBP"/>
    <n v="1414623471"/>
    <n v="1411513071"/>
    <b v="1"/>
    <n v="4"/>
    <b v="0"/>
    <s v="photography/photobooks"/>
    <x v="3"/>
    <x v="16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1"/>
    <s v="EUR"/>
    <n v="1424421253"/>
    <n v="1421829253"/>
    <b v="1"/>
    <n v="10"/>
    <b v="0"/>
    <s v="photography/photobooks"/>
    <x v="3"/>
    <x v="16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1"/>
    <s v="USD"/>
    <n v="1427485395"/>
    <n v="1423600995"/>
    <b v="1"/>
    <n v="15"/>
    <b v="0"/>
    <s v="photography/photobooks"/>
    <x v="3"/>
    <x v="16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1"/>
    <s v="USD"/>
    <n v="1472834180"/>
    <n v="1470242180"/>
    <b v="1"/>
    <n v="38"/>
    <b v="0"/>
    <s v="photography/photobooks"/>
    <x v="3"/>
    <x v="16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0"/>
    <x v="1"/>
    <s v="USD"/>
    <n v="1467469510"/>
    <n v="1462285510"/>
    <b v="1"/>
    <n v="152"/>
    <b v="0"/>
    <s v="photography/photobooks"/>
    <x v="3"/>
    <x v="16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1"/>
    <s v="USD"/>
    <n v="1473950945"/>
    <n v="1471272545"/>
    <b v="1"/>
    <n v="24"/>
    <b v="0"/>
    <s v="photography/photobooks"/>
    <x v="3"/>
    <x v="16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1"/>
    <s v="USD"/>
    <n v="1456062489"/>
    <n v="1453211289"/>
    <b v="1"/>
    <n v="76"/>
    <b v="0"/>
    <s v="photography/photobooks"/>
    <x v="3"/>
    <x v="16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0"/>
    <x v="1"/>
    <s v="USD"/>
    <n v="1432248478"/>
    <n v="1429656478"/>
    <b v="1"/>
    <n v="185"/>
    <b v="0"/>
    <s v="photography/photobooks"/>
    <x v="3"/>
    <x v="16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1"/>
    <s v="USD"/>
    <n v="1422674700"/>
    <n v="1419954240"/>
    <b v="1"/>
    <n v="33"/>
    <b v="0"/>
    <s v="photography/photobooks"/>
    <x v="3"/>
    <x v="16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1"/>
    <s v="USD"/>
    <n v="1413417600"/>
    <n v="1410750855"/>
    <b v="1"/>
    <n v="108"/>
    <b v="0"/>
    <s v="photography/photobooks"/>
    <x v="3"/>
    <x v="16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0"/>
    <x v="11"/>
    <s v="EUR"/>
    <n v="1418649177"/>
    <n v="1416057177"/>
    <b v="1"/>
    <n v="29"/>
    <b v="0"/>
    <s v="photography/photobooks"/>
    <x v="3"/>
    <x v="16"/>
    <n v="48"/>
    <n v="31.21"/>
  </r>
  <r>
    <n v="1787"/>
    <s v="Alpamayo to Yerupaja"/>
    <s v="Raising awareness to the effects of global warming through photographs of the high mountains of Peru."/>
    <n v="10000"/>
    <n v="1533"/>
    <x v="0"/>
    <x v="1"/>
    <s v="USD"/>
    <n v="1428158637"/>
    <n v="1425570237"/>
    <b v="1"/>
    <n v="24"/>
    <b v="0"/>
    <s v="photography/photobooks"/>
    <x v="3"/>
    <x v="16"/>
    <n v="15"/>
    <n v="63.88"/>
  </r>
  <r>
    <n v="1788"/>
    <s v="Beyond the Pale"/>
    <s v="A photo book celebrating Goths, exploring their lives and giving an insight into what Goth is for them."/>
    <n v="5500"/>
    <n v="76"/>
    <x v="0"/>
    <x v="0"/>
    <s v="GBP"/>
    <n v="1414795542"/>
    <n v="1412203542"/>
    <b v="1"/>
    <n v="4"/>
    <b v="0"/>
    <s v="photography/photobooks"/>
    <x v="3"/>
    <x v="16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0"/>
    <x v="1"/>
    <s v="USD"/>
    <n v="1421042403"/>
    <n v="1415858403"/>
    <b v="1"/>
    <n v="4"/>
    <b v="0"/>
    <s v="photography/photobooks"/>
    <x v="3"/>
    <x v="16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0"/>
    <x v="1"/>
    <s v="USD"/>
    <n v="1423152678"/>
    <n v="1420560678"/>
    <b v="1"/>
    <n v="15"/>
    <b v="0"/>
    <s v="photography/photobooks"/>
    <x v="3"/>
    <x v="16"/>
    <n v="5"/>
    <n v="109.07"/>
  </r>
  <r>
    <n v="1791"/>
    <s v="disCover: Napoli"/>
    <s v="For the love of street photography and the beauty of traditional cultures in southern Italy."/>
    <n v="3000"/>
    <n v="107"/>
    <x v="0"/>
    <x v="0"/>
    <s v="GBP"/>
    <n v="1422553565"/>
    <n v="1417369565"/>
    <b v="1"/>
    <n v="4"/>
    <b v="0"/>
    <s v="photography/photobooks"/>
    <x v="3"/>
    <x v="16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0"/>
    <x v="1"/>
    <s v="USD"/>
    <n v="1439189940"/>
    <n v="1435970682"/>
    <b v="1"/>
    <n v="139"/>
    <b v="0"/>
    <s v="photography/photobooks"/>
    <x v="3"/>
    <x v="16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2"/>
    <s v="AUD"/>
    <n v="1417127040"/>
    <n v="1414531440"/>
    <b v="1"/>
    <n v="2"/>
    <b v="0"/>
    <s v="photography/photobooks"/>
    <x v="3"/>
    <x v="16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1"/>
    <s v="USD"/>
    <n v="1423660422"/>
    <n v="1420636422"/>
    <b v="1"/>
    <n v="18"/>
    <b v="0"/>
    <s v="photography/photobooks"/>
    <x v="3"/>
    <x v="16"/>
    <n v="11"/>
    <n v="55.39"/>
  </r>
  <r>
    <n v="1795"/>
    <s v="THE AFGHANS - A Photo Book"/>
    <s v="A photography book documenting the impact of the ISAF mission on the Afghan people of Mazar-e Sharif."/>
    <n v="28000"/>
    <n v="10846"/>
    <x v="0"/>
    <x v="16"/>
    <s v="EUR"/>
    <n v="1476460800"/>
    <n v="1473922541"/>
    <b v="1"/>
    <n v="81"/>
    <b v="0"/>
    <s v="photography/photobooks"/>
    <x v="3"/>
    <x v="16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0"/>
    <x v="0"/>
    <s v="GBP"/>
    <n v="1469356366"/>
    <n v="1464172366"/>
    <b v="1"/>
    <n v="86"/>
    <b v="0"/>
    <s v="photography/photobooks"/>
    <x v="3"/>
    <x v="16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1"/>
    <s v="USD"/>
    <n v="1481809189"/>
    <n v="1479217189"/>
    <b v="1"/>
    <n v="140"/>
    <b v="0"/>
    <s v="photography/photobooks"/>
    <x v="3"/>
    <x v="16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1"/>
    <s v="USD"/>
    <n v="1454572233"/>
    <n v="1449388233"/>
    <b v="1"/>
    <n v="37"/>
    <b v="0"/>
    <s v="photography/photobooks"/>
    <x v="3"/>
    <x v="16"/>
    <n v="14"/>
    <n v="58.97"/>
  </r>
  <r>
    <n v="1799"/>
    <s v="The UnDiscovered Image"/>
    <s v="The UnDiscovered Image, a monthly publication dedicated to photographers."/>
    <n v="4000"/>
    <n v="69.83"/>
    <x v="0"/>
    <x v="0"/>
    <s v="GBP"/>
    <n v="1415740408"/>
    <n v="1414008808"/>
    <b v="1"/>
    <n v="6"/>
    <b v="0"/>
    <s v="photography/photobooks"/>
    <x v="3"/>
    <x v="16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0"/>
    <s v="GBP"/>
    <n v="1476109970"/>
    <n v="1473517970"/>
    <b v="1"/>
    <n v="113"/>
    <b v="0"/>
    <s v="photography/photobooks"/>
    <x v="3"/>
    <x v="16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0"/>
    <x v="0"/>
    <s v="GBP"/>
    <n v="1450181400"/>
    <n v="1447429868"/>
    <b v="1"/>
    <n v="37"/>
    <b v="0"/>
    <s v="photography/photobooks"/>
    <x v="3"/>
    <x v="16"/>
    <n v="14"/>
    <n v="63.65"/>
  </r>
  <r>
    <n v="1802"/>
    <s v="Out Of The Dark"/>
    <s v="Inner Darkness turned into a photobook. Personal work i shot during my recovery...in Berlin."/>
    <n v="3500"/>
    <n v="1697"/>
    <x v="0"/>
    <x v="16"/>
    <s v="EUR"/>
    <n v="1435442340"/>
    <n v="1433416830"/>
    <b v="1"/>
    <n v="18"/>
    <b v="0"/>
    <s v="photography/photobooks"/>
    <x v="3"/>
    <x v="16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0"/>
    <x v="1"/>
    <s v="USD"/>
    <n v="1423878182"/>
    <n v="1421199782"/>
    <b v="1"/>
    <n v="75"/>
    <b v="0"/>
    <s v="photography/photobooks"/>
    <x v="3"/>
    <x v="16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1"/>
    <s v="USD"/>
    <n v="1447521404"/>
    <n v="1444061804"/>
    <b v="1"/>
    <n v="52"/>
    <b v="0"/>
    <s v="photography/photobooks"/>
    <x v="3"/>
    <x v="16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16"/>
    <s v="EUR"/>
    <n v="1443808800"/>
    <n v="1441048658"/>
    <b v="1"/>
    <n v="122"/>
    <b v="0"/>
    <s v="photography/photobooks"/>
    <x v="3"/>
    <x v="16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0"/>
    <x v="0"/>
    <s v="GBP"/>
    <n v="1412090349"/>
    <n v="1409066349"/>
    <b v="1"/>
    <n v="8"/>
    <b v="0"/>
    <s v="photography/photobooks"/>
    <x v="3"/>
    <x v="16"/>
    <n v="3"/>
    <n v="73.88"/>
  </r>
  <r>
    <n v="1807"/>
    <s v="Anywhere but Here"/>
    <s v="I want to explore alternative cultures and lifestyles in America."/>
    <n v="5000"/>
    <n v="553"/>
    <x v="0"/>
    <x v="1"/>
    <s v="USD"/>
    <n v="1411868313"/>
    <n v="1409276313"/>
    <b v="1"/>
    <n v="8"/>
    <b v="0"/>
    <s v="photography/photobooks"/>
    <x v="3"/>
    <x v="16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0"/>
    <x v="1"/>
    <s v="USD"/>
    <n v="1486830030"/>
    <n v="1483806030"/>
    <b v="1"/>
    <n v="96"/>
    <b v="0"/>
    <s v="photography/photobooks"/>
    <x v="3"/>
    <x v="16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0"/>
    <x v="4"/>
    <s v="CAD"/>
    <n v="1425246439"/>
    <n v="1422222439"/>
    <b v="1"/>
    <n v="9"/>
    <b v="0"/>
    <s v="photography/photobooks"/>
    <x v="3"/>
    <x v="16"/>
    <n v="11"/>
    <n v="42.22"/>
  </r>
  <r>
    <n v="1810"/>
    <s v="Film Speed"/>
    <s v="Film Speed is a series of Zines focusing on architecture shot completely on 35 and 120mm film."/>
    <n v="450"/>
    <n v="15"/>
    <x v="0"/>
    <x v="1"/>
    <s v="USD"/>
    <n v="1408657826"/>
    <n v="1407621026"/>
    <b v="0"/>
    <n v="2"/>
    <b v="0"/>
    <s v="photography/photobooks"/>
    <x v="3"/>
    <x v="16"/>
    <n v="3"/>
    <n v="7.5"/>
  </r>
  <r>
    <n v="1811"/>
    <s v="The Year of Sunsets"/>
    <s v="A collection of 365 color photographs of sunsets in 2014, beautifully presented in a hardcover book."/>
    <n v="54000"/>
    <n v="40"/>
    <x v="0"/>
    <x v="1"/>
    <s v="USD"/>
    <n v="1414123200"/>
    <n v="1408962270"/>
    <b v="0"/>
    <n v="26"/>
    <b v="0"/>
    <s v="photography/photobooks"/>
    <x v="3"/>
    <x v="16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0"/>
    <s v="GBP"/>
    <n v="1467531536"/>
    <n v="1464939536"/>
    <b v="0"/>
    <n v="23"/>
    <b v="0"/>
    <s v="photography/photobooks"/>
    <x v="3"/>
    <x v="16"/>
    <n v="13"/>
    <n v="37.61"/>
  </r>
  <r>
    <n v="1813"/>
    <s v="Libya : The Lost Days"/>
    <s v="This project aims to document, Libyan photographic history; through both print and artisan mediums ."/>
    <n v="8750"/>
    <n v="0"/>
    <x v="0"/>
    <x v="0"/>
    <s v="GBP"/>
    <n v="1407532812"/>
    <n v="1404940812"/>
    <b v="0"/>
    <n v="0"/>
    <b v="0"/>
    <s v="photography/photobooks"/>
    <x v="3"/>
    <x v="16"/>
    <n v="0"/>
    <s v="No Backers"/>
  </r>
  <r>
    <n v="1814"/>
    <s v="My Favourite Colour Was Yellow"/>
    <s v="A self published photo book documenting the overwhelming presence of the colour pink, in young girls lives here in the UK."/>
    <n v="12000"/>
    <n v="5902"/>
    <x v="0"/>
    <x v="0"/>
    <s v="GBP"/>
    <n v="1425108736"/>
    <n v="1422516736"/>
    <b v="0"/>
    <n v="140"/>
    <b v="0"/>
    <s v="photography/photobooks"/>
    <x v="3"/>
    <x v="16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0"/>
    <x v="1"/>
    <s v="USD"/>
    <n v="1435787137"/>
    <n v="1434577537"/>
    <b v="0"/>
    <n v="0"/>
    <b v="0"/>
    <s v="photography/photobooks"/>
    <x v="3"/>
    <x v="16"/>
    <n v="0"/>
    <s v="No Backers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x v="3"/>
    <x v="16"/>
    <n v="2"/>
    <n v="84.83"/>
  </r>
  <r>
    <n v="1817"/>
    <s v="Through the Lens of Jerry Gustafson"/>
    <s v="Hundreds of breathtaking rodeo photographs collected in a beautiful coffee table book."/>
    <n v="18000"/>
    <n v="9419"/>
    <x v="0"/>
    <x v="1"/>
    <s v="USD"/>
    <n v="1485759540"/>
    <n v="1480607607"/>
    <b v="0"/>
    <n v="100"/>
    <b v="0"/>
    <s v="photography/photobooks"/>
    <x v="3"/>
    <x v="16"/>
    <n v="52"/>
    <n v="94.19"/>
  </r>
  <r>
    <n v="1818"/>
    <s v="Give Me Your Goofy-ist"/>
    <s v="We are all different, this is a way to honor and celebrate the authenticity in being different."/>
    <n v="15000"/>
    <n v="0"/>
    <x v="0"/>
    <x v="1"/>
    <s v="USD"/>
    <n v="1428035850"/>
    <n v="1425447450"/>
    <b v="0"/>
    <n v="0"/>
    <b v="0"/>
    <s v="photography/photobooks"/>
    <x v="3"/>
    <x v="16"/>
    <n v="0"/>
    <s v="No Backer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1"/>
    <s v="USD"/>
    <n v="1406743396"/>
    <n v="1404151396"/>
    <b v="0"/>
    <n v="4"/>
    <b v="0"/>
    <s v="photography/photobooks"/>
    <x v="3"/>
    <x v="16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1"/>
    <s v="USD"/>
    <n v="1427850090"/>
    <n v="1425261690"/>
    <b v="0"/>
    <n v="8"/>
    <b v="0"/>
    <s v="photography/photobooks"/>
    <x v="3"/>
    <x v="16"/>
    <n v="7"/>
    <n v="213.3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4"/>
    <s v="CAD"/>
    <n v="1404926665"/>
    <n v="1402334665"/>
    <b v="0"/>
    <n v="12"/>
    <b v="0"/>
    <s v="photography/people"/>
    <x v="3"/>
    <x v="17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0"/>
    <x v="19"/>
    <s v="HKD"/>
    <n v="1480863887"/>
    <n v="1478268287"/>
    <b v="0"/>
    <n v="0"/>
    <b v="0"/>
    <s v="photography/people"/>
    <x v="3"/>
    <x v="17"/>
    <n v="0"/>
    <s v="No Backers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1"/>
    <s v="USD"/>
    <n v="1472799600"/>
    <n v="1470874618"/>
    <b v="0"/>
    <n v="16"/>
    <b v="0"/>
    <s v="photography/people"/>
    <x v="3"/>
    <x v="17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1"/>
    <s v="USD"/>
    <n v="1417377481"/>
    <n v="1412189881"/>
    <b v="0"/>
    <n v="7"/>
    <b v="0"/>
    <s v="photography/people"/>
    <x v="3"/>
    <x v="17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0"/>
    <s v="GBP"/>
    <n v="1470178800"/>
    <n v="1467650771"/>
    <b v="0"/>
    <n v="4"/>
    <b v="0"/>
    <s v="photography/people"/>
    <x v="3"/>
    <x v="17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0"/>
    <s v="GBP"/>
    <n v="1457947483"/>
    <n v="1455359083"/>
    <b v="0"/>
    <n v="1"/>
    <b v="0"/>
    <s v="photography/people"/>
    <x v="3"/>
    <x v="17"/>
    <n v="0"/>
    <n v="1"/>
  </r>
  <r>
    <n v="1987"/>
    <s v="Ethiopia: Beheld"/>
    <s v="A collection of images that depicts the beauty and diversity within Ethiopia"/>
    <n v="5500"/>
    <n v="2336"/>
    <x v="0"/>
    <x v="0"/>
    <s v="GBP"/>
    <n v="1425223276"/>
    <n v="1422631276"/>
    <b v="0"/>
    <n v="28"/>
    <b v="0"/>
    <s v="photography/people"/>
    <x v="3"/>
    <x v="17"/>
    <n v="42"/>
    <n v="83.43"/>
  </r>
  <r>
    <n v="1988"/>
    <s v="Phillip Michael Photography"/>
    <s v="Expressing art in an image!"/>
    <n v="6000"/>
    <n v="25"/>
    <x v="0"/>
    <x v="1"/>
    <s v="USD"/>
    <n v="1440094742"/>
    <n v="1437502742"/>
    <b v="0"/>
    <n v="1"/>
    <b v="0"/>
    <s v="photography/people"/>
    <x v="3"/>
    <x v="17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1"/>
    <s v="USD"/>
    <n v="1481473208"/>
    <n v="1478881208"/>
    <b v="0"/>
    <n v="1"/>
    <b v="0"/>
    <s v="photography/people"/>
    <x v="3"/>
    <x v="17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0"/>
    <x v="1"/>
    <s v="USD"/>
    <n v="1455338532"/>
    <n v="1454042532"/>
    <b v="0"/>
    <n v="5"/>
    <b v="0"/>
    <s v="photography/people"/>
    <x v="3"/>
    <x v="17"/>
    <n v="17"/>
    <n v="101.8"/>
  </r>
  <r>
    <n v="1991"/>
    <s v="Portraits of Resilience"/>
    <s v="Taking (and giving) professional portraits of survivors of human trafficking in Myanmar."/>
    <n v="2000"/>
    <n v="140"/>
    <x v="0"/>
    <x v="1"/>
    <s v="USD"/>
    <n v="1435958786"/>
    <n v="1434144386"/>
    <b v="0"/>
    <n v="3"/>
    <b v="0"/>
    <s v="photography/people"/>
    <x v="3"/>
    <x v="17"/>
    <n v="7"/>
    <n v="46.67"/>
  </r>
  <r>
    <n v="1992"/>
    <s v="The Wonderful World of Princes &amp; Princesses"/>
    <s v="A complete revamp of all the Disney Princes &amp; Princesses!"/>
    <n v="1500"/>
    <n v="2"/>
    <x v="0"/>
    <x v="1"/>
    <s v="USD"/>
    <n v="1424229991"/>
    <n v="1421637991"/>
    <b v="0"/>
    <n v="2"/>
    <b v="0"/>
    <s v="photography/people"/>
    <x v="3"/>
    <x v="17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0"/>
    <s v="GBP"/>
    <n v="1450706837"/>
    <n v="1448114837"/>
    <b v="0"/>
    <n v="0"/>
    <b v="0"/>
    <s v="photography/people"/>
    <x v="3"/>
    <x v="17"/>
    <n v="0"/>
    <s v="No Backer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1"/>
    <s v="USD"/>
    <n v="1481072942"/>
    <n v="1475885342"/>
    <b v="0"/>
    <n v="0"/>
    <b v="0"/>
    <s v="photography/people"/>
    <x v="3"/>
    <x v="17"/>
    <n v="0"/>
    <s v="No Backers"/>
  </r>
  <r>
    <n v="1995"/>
    <s v="The Girl With(out) The Camera"/>
    <s v="I'm looking to pursue my dream of becoming a full time photographer, using my current creative experience as a graphic designer."/>
    <n v="1000"/>
    <n v="78"/>
    <x v="0"/>
    <x v="4"/>
    <s v="CAD"/>
    <n v="1437082736"/>
    <n v="1435354736"/>
    <b v="0"/>
    <n v="3"/>
    <b v="0"/>
    <s v="photography/people"/>
    <x v="3"/>
    <x v="17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1"/>
    <s v="USD"/>
    <n v="1405021211"/>
    <n v="1402429211"/>
    <b v="0"/>
    <n v="0"/>
    <b v="0"/>
    <s v="photography/people"/>
    <x v="3"/>
    <x v="17"/>
    <n v="0"/>
    <s v="No Backer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1"/>
    <s v="USD"/>
    <n v="1409091612"/>
    <n v="1406499612"/>
    <b v="0"/>
    <n v="0"/>
    <b v="0"/>
    <s v="photography/people"/>
    <x v="3"/>
    <x v="17"/>
    <n v="0"/>
    <s v="No Backers"/>
  </r>
  <r>
    <n v="1998"/>
    <s v="Photography from Below"/>
    <s v="I am moving to Guatemala to document and report on the growing community resistance movements across Central America and Mexico"/>
    <n v="2500"/>
    <n v="655"/>
    <x v="0"/>
    <x v="1"/>
    <s v="USD"/>
    <n v="1406861438"/>
    <n v="1402973438"/>
    <b v="0"/>
    <n v="3"/>
    <b v="0"/>
    <s v="photography/people"/>
    <x v="3"/>
    <x v="17"/>
    <n v="26"/>
    <n v="218.33"/>
  </r>
  <r>
    <n v="1999"/>
    <s v="Planet Venus"/>
    <s v="This is a portrait photo project aiming to inspire women to explore themselves and live their passion"/>
    <n v="31000"/>
    <n v="236"/>
    <x v="0"/>
    <x v="0"/>
    <s v="GBP"/>
    <n v="1415882108"/>
    <n v="1413286508"/>
    <b v="0"/>
    <n v="7"/>
    <b v="0"/>
    <s v="photography/people"/>
    <x v="3"/>
    <x v="17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0"/>
    <x v="4"/>
    <s v="CAD"/>
    <n v="1452120613"/>
    <n v="1449528613"/>
    <b v="0"/>
    <n v="25"/>
    <b v="0"/>
    <s v="photography/people"/>
    <x v="3"/>
    <x v="17"/>
    <n v="13"/>
    <n v="25"/>
  </r>
  <r>
    <n v="1541"/>
    <s v="The Panama Canal Bridge of the Americas"/>
    <s v="My Goal is to travel across Panama with my team and capture the beauty and wildlife throughout the canal."/>
    <n v="18000"/>
    <n v="6"/>
    <x v="0"/>
    <x v="1"/>
    <s v="USD"/>
    <n v="1420045538"/>
    <n v="1417453538"/>
    <b v="0"/>
    <n v="2"/>
    <b v="0"/>
    <s v="photography/nature"/>
    <x v="3"/>
    <x v="18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0"/>
    <x v="4"/>
    <s v="CAD"/>
    <n v="1435708500"/>
    <n v="1434412500"/>
    <b v="0"/>
    <n v="1"/>
    <b v="0"/>
    <s v="photography/nature"/>
    <x v="3"/>
    <x v="18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0"/>
    <x v="1"/>
    <s v="USD"/>
    <n v="1416662034"/>
    <n v="1414066434"/>
    <b v="0"/>
    <n v="1"/>
    <b v="0"/>
    <s v="photography/nature"/>
    <x v="3"/>
    <x v="18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0"/>
    <x v="1"/>
    <s v="USD"/>
    <n v="1427847480"/>
    <n v="1424222024"/>
    <b v="0"/>
    <n v="0"/>
    <b v="0"/>
    <s v="photography/nature"/>
    <x v="3"/>
    <x v="18"/>
    <n v="0"/>
    <s v="No Backers"/>
  </r>
  <r>
    <n v="1545"/>
    <s v="Nevada County Hearts"/>
    <s v="&quot;He will not be a wise man who does not study human hearts!&quot;_x000a_Hope in natural art, creation!"/>
    <n v="3000"/>
    <n v="1"/>
    <x v="0"/>
    <x v="1"/>
    <s v="USD"/>
    <n v="1425330960"/>
    <n v="1422393234"/>
    <b v="0"/>
    <n v="1"/>
    <b v="0"/>
    <s v="photography/nature"/>
    <x v="3"/>
    <x v="18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0"/>
    <s v="GBP"/>
    <n v="1410930399"/>
    <n v="1405746399"/>
    <b v="0"/>
    <n v="11"/>
    <b v="0"/>
    <s v="photography/nature"/>
    <x v="3"/>
    <x v="18"/>
    <n v="29"/>
    <n v="26.27"/>
  </r>
  <r>
    <n v="1547"/>
    <s v="Sound Photography"/>
    <s v="I have produced a limited number (100) of five 8x10 prints of mixed photography I would like to share with you."/>
    <n v="20"/>
    <n v="0"/>
    <x v="0"/>
    <x v="1"/>
    <s v="USD"/>
    <n v="1487844882"/>
    <n v="1487240082"/>
    <b v="0"/>
    <n v="0"/>
    <b v="0"/>
    <s v="photography/nature"/>
    <x v="3"/>
    <x v="18"/>
    <n v="0"/>
    <s v="No Backers"/>
  </r>
  <r>
    <n v="1548"/>
    <s v="Change the World through Color"/>
    <s v="Beauty is in the eye of the beholder and I want to inspire conservation through color."/>
    <n v="700"/>
    <n v="60"/>
    <x v="0"/>
    <x v="1"/>
    <s v="USD"/>
    <n v="1447020620"/>
    <n v="1444425020"/>
    <b v="0"/>
    <n v="1"/>
    <b v="0"/>
    <s v="photography/nature"/>
    <x v="3"/>
    <x v="18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0"/>
    <x v="1"/>
    <s v="USD"/>
    <n v="1446524159"/>
    <n v="1443928559"/>
    <b v="0"/>
    <n v="6"/>
    <b v="0"/>
    <s v="photography/nature"/>
    <x v="3"/>
    <x v="18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0"/>
    <s v="GBP"/>
    <n v="1463050034"/>
    <n v="1460458034"/>
    <b v="0"/>
    <n v="7"/>
    <b v="0"/>
    <s v="photography/nature"/>
    <x v="3"/>
    <x v="18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1"/>
    <s v="USD"/>
    <n v="1432756039"/>
    <n v="1430164039"/>
    <b v="0"/>
    <n v="0"/>
    <b v="0"/>
    <s v="photography/nature"/>
    <x v="3"/>
    <x v="18"/>
    <n v="0"/>
    <s v="No Backer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1"/>
    <s v="USD"/>
    <n v="1412135940"/>
    <n v="1410366708"/>
    <b v="0"/>
    <n v="16"/>
    <b v="0"/>
    <s v="photography/nature"/>
    <x v="3"/>
    <x v="18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1"/>
    <s v="USD"/>
    <n v="1441176447"/>
    <n v="1438584447"/>
    <b v="0"/>
    <n v="0"/>
    <b v="0"/>
    <s v="photography/nature"/>
    <x v="3"/>
    <x v="18"/>
    <n v="0"/>
    <s v="No Backers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2"/>
    <s v="AUD"/>
    <n v="1438495390"/>
    <n v="1435903390"/>
    <b v="0"/>
    <n v="0"/>
    <b v="0"/>
    <s v="photography/nature"/>
    <x v="3"/>
    <x v="18"/>
    <n v="0"/>
    <s v="No Backers"/>
  </r>
  <r>
    <n v="1555"/>
    <s v="Coffee Table Book of Maine"/>
    <s v="I am traveling the coastline of Maine and will be taking pictures of all the scenery and lighthouses in the area."/>
    <n v="750"/>
    <n v="0"/>
    <x v="0"/>
    <x v="1"/>
    <s v="USD"/>
    <n v="1442509200"/>
    <n v="1440513832"/>
    <b v="0"/>
    <n v="0"/>
    <b v="0"/>
    <s v="photography/nature"/>
    <x v="3"/>
    <x v="18"/>
    <n v="0"/>
    <s v="No Backers"/>
  </r>
  <r>
    <n v="1556"/>
    <s v="West Canada - A Coffee Table Book"/>
    <s v="To gather a collection of photographs for a coffee table book that displays the beauty of Canada's west."/>
    <n v="1500"/>
    <n v="677"/>
    <x v="0"/>
    <x v="4"/>
    <s v="CAD"/>
    <n v="1467603624"/>
    <n v="1465011624"/>
    <b v="0"/>
    <n v="12"/>
    <b v="0"/>
    <s v="photography/nature"/>
    <x v="3"/>
    <x v="18"/>
    <n v="45"/>
    <n v="56.42"/>
  </r>
  <r>
    <n v="1557"/>
    <s v="Reflecting Light Photo"/>
    <s v="I have always been captivated by photography, Now I am trying to set up my own company and publish my pictures."/>
    <n v="2500"/>
    <n v="100"/>
    <x v="0"/>
    <x v="1"/>
    <s v="USD"/>
    <n v="1411227633"/>
    <n v="1408549233"/>
    <b v="0"/>
    <n v="1"/>
    <b v="0"/>
    <s v="photography/nature"/>
    <x v="3"/>
    <x v="18"/>
    <n v="4"/>
    <n v="100"/>
  </r>
  <r>
    <n v="1558"/>
    <s v="Lucy Wood's Calendar - English Countryside 2016"/>
    <s v="A large 2016 wall-calendar (A3 when open) featuring 12 stunning photographs by Lucy Wood."/>
    <n v="750"/>
    <n v="35"/>
    <x v="0"/>
    <x v="0"/>
    <s v="GBP"/>
    <n v="1440763920"/>
    <n v="1435656759"/>
    <b v="0"/>
    <n v="3"/>
    <b v="0"/>
    <s v="photography/nature"/>
    <x v="3"/>
    <x v="18"/>
    <n v="5"/>
    <n v="11.67"/>
  </r>
  <r>
    <n v="1559"/>
    <s v="North Cascades Bigfoot Photo Expedition"/>
    <s v="The goal of this project is to provide scientific evidence of bigfoot in the North Cascades."/>
    <n v="15000"/>
    <n v="50"/>
    <x v="0"/>
    <x v="1"/>
    <s v="USD"/>
    <n v="1430270199"/>
    <n v="1428974199"/>
    <b v="0"/>
    <n v="1"/>
    <b v="0"/>
    <s v="photography/nature"/>
    <x v="3"/>
    <x v="18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0"/>
    <x v="1"/>
    <s v="USD"/>
    <n v="1415842193"/>
    <n v="1414110593"/>
    <b v="0"/>
    <n v="4"/>
    <b v="0"/>
    <s v="photography/nature"/>
    <x v="3"/>
    <x v="18"/>
    <n v="4"/>
    <n v="23.5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x v="4"/>
    <x v="19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x v="4"/>
    <x v="19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x v="4"/>
    <x v="19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x v="4"/>
    <x v="19"/>
    <n v="0"/>
    <s v="No Backer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x v="4"/>
    <x v="19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x v="4"/>
    <x v="19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x v="4"/>
    <x v="19"/>
    <n v="0"/>
    <s v="No Backer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x v="4"/>
    <x v="19"/>
    <n v="0"/>
    <s v="No Backer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x v="4"/>
    <x v="19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x v="4"/>
    <x v="19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0"/>
    <s v="GBP"/>
    <n v="1422903342"/>
    <n v="1420311342"/>
    <b v="0"/>
    <n v="0"/>
    <b v="0"/>
    <s v="music/world music"/>
    <x v="4"/>
    <x v="19"/>
    <n v="0"/>
    <s v="No Backer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x v="4"/>
    <x v="19"/>
    <n v="3"/>
    <n v="35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x v="4"/>
    <x v="19"/>
    <n v="0"/>
    <s v="No Backer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x v="4"/>
    <x v="19"/>
    <n v="0"/>
    <s v="No Backer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x v="4"/>
    <x v="19"/>
    <n v="18"/>
    <n v="59.33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x v="4"/>
    <x v="19"/>
    <n v="0"/>
    <s v="No Backers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x v="4"/>
    <x v="19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x v="4"/>
    <x v="19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x v="4"/>
    <x v="19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x v="4"/>
    <x v="19"/>
    <n v="14"/>
    <n v="44.5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x v="4"/>
    <x v="20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x v="4"/>
    <x v="20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x v="4"/>
    <x v="20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x v="4"/>
    <x v="20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x v="4"/>
    <x v="20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x v="4"/>
    <x v="20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x v="4"/>
    <x v="20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x v="4"/>
    <x v="20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x v="4"/>
    <x v="20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x v="4"/>
    <x v="20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x v="4"/>
    <x v="20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x v="4"/>
    <x v="20"/>
    <n v="104"/>
    <n v="60.86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x v="4"/>
    <x v="20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x v="4"/>
    <x v="20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x v="4"/>
    <x v="20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x v="4"/>
    <x v="20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x v="4"/>
    <x v="20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x v="4"/>
    <x v="20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x v="4"/>
    <x v="20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x v="4"/>
    <x v="20"/>
    <n v="100"/>
    <n v="178.61"/>
  </r>
  <r>
    <n v="800"/>
    <s v="LF4 WildFire"/>
    <s v="Scotland's premier classic rock and metal festival, 3 days, 3-4 stages, family friendly,  for people of all ages"/>
    <n v="1500"/>
    <n v="2282"/>
    <x v="1"/>
    <x v="0"/>
    <s v="GBP"/>
    <n v="1410431054"/>
    <n v="1407839054"/>
    <b v="0"/>
    <n v="56"/>
    <b v="1"/>
    <s v="music/rock"/>
    <x v="4"/>
    <x v="20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x v="4"/>
    <x v="20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x v="4"/>
    <x v="20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x v="4"/>
    <x v="20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x v="4"/>
    <x v="20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x v="4"/>
    <x v="20"/>
    <n v="105"/>
    <n v="58.33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x v="4"/>
    <x v="20"/>
    <n v="104"/>
    <n v="117.68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x v="4"/>
    <x v="20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4"/>
    <s v="CAD"/>
    <n v="1419224340"/>
    <n v="1416363886"/>
    <b v="0"/>
    <n v="43"/>
    <b v="1"/>
    <s v="music/rock"/>
    <x v="4"/>
    <x v="20"/>
    <n v="100"/>
    <n v="104.65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x v="4"/>
    <x v="20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x v="4"/>
    <x v="20"/>
    <n v="105"/>
    <n v="58.33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x v="4"/>
    <x v="20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x v="4"/>
    <x v="20"/>
    <n v="152"/>
    <n v="27.61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x v="4"/>
    <x v="20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x v="4"/>
    <x v="20"/>
    <n v="127"/>
    <n v="45.46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x v="4"/>
    <x v="20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x v="4"/>
    <x v="20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x v="4"/>
    <x v="20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x v="4"/>
    <x v="20"/>
    <n v="156"/>
    <n v="28.68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x v="4"/>
    <x v="20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x v="4"/>
    <x v="20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x v="4"/>
    <x v="20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x v="4"/>
    <x v="20"/>
    <n v="119"/>
    <n v="51.81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x v="4"/>
    <x v="20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x v="4"/>
    <x v="20"/>
    <n v="134"/>
    <n v="39.82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x v="4"/>
    <x v="20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x v="4"/>
    <x v="20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x v="4"/>
    <x v="20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x v="4"/>
    <x v="20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1"/>
    <x v="0"/>
    <s v="GBP"/>
    <n v="1468437240"/>
    <n v="1463253240"/>
    <b v="0"/>
    <n v="16"/>
    <b v="1"/>
    <s v="music/rock"/>
    <x v="4"/>
    <x v="20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x v="4"/>
    <x v="20"/>
    <n v="108"/>
    <n v="60.66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x v="4"/>
    <x v="20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x v="4"/>
    <x v="20"/>
    <n v="101"/>
    <n v="97.99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x v="4"/>
    <x v="20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x v="4"/>
    <x v="20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x v="4"/>
    <x v="20"/>
    <n v="117"/>
    <n v="58.63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x v="4"/>
    <x v="20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x v="4"/>
    <x v="20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x v="4"/>
    <x v="20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x v="4"/>
    <x v="20"/>
    <n v="117"/>
    <n v="60.7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x v="4"/>
    <x v="20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x v="4"/>
    <x v="20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x v="4"/>
    <x v="20"/>
    <n v="117"/>
    <n v="75.48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x v="4"/>
    <x v="20"/>
    <n v="122"/>
    <n v="85.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x v="4"/>
    <x v="20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x v="4"/>
    <x v="20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x v="4"/>
    <x v="20"/>
    <n v="200"/>
    <n v="118.2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x v="4"/>
    <x v="20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x v="4"/>
    <x v="20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x v="4"/>
    <x v="20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x v="4"/>
    <x v="20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x v="4"/>
    <x v="20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x v="4"/>
    <x v="20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x v="4"/>
    <x v="20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x v="4"/>
    <x v="20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x v="4"/>
    <x v="20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x v="4"/>
    <x v="20"/>
    <n v="114"/>
    <n v="50.69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x v="4"/>
    <x v="20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4"/>
    <s v="CAD"/>
    <n v="1392574692"/>
    <n v="1389982692"/>
    <b v="1"/>
    <n v="105"/>
    <b v="1"/>
    <s v="music/rock"/>
    <x v="4"/>
    <x v="20"/>
    <n v="125"/>
    <n v="77.64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x v="4"/>
    <x v="20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x v="4"/>
    <x v="20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x v="4"/>
    <x v="20"/>
    <n v="119"/>
    <n v="63.18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x v="4"/>
    <x v="20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x v="4"/>
    <x v="20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x v="4"/>
    <x v="20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x v="4"/>
    <x v="20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x v="4"/>
    <x v="20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x v="4"/>
    <x v="20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x v="4"/>
    <x v="20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4"/>
    <s v="CAD"/>
    <n v="1409506291"/>
    <n v="1406914291"/>
    <b v="1"/>
    <n v="54"/>
    <b v="1"/>
    <s v="music/rock"/>
    <x v="4"/>
    <x v="20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x v="4"/>
    <x v="20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x v="4"/>
    <x v="20"/>
    <n v="162"/>
    <n v="62.52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x v="4"/>
    <x v="20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x v="4"/>
    <x v="20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x v="4"/>
    <x v="20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x v="4"/>
    <x v="20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x v="4"/>
    <x v="20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x v="4"/>
    <x v="20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x v="4"/>
    <x v="20"/>
    <n v="124"/>
    <n v="67.67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x v="4"/>
    <x v="20"/>
    <n v="211"/>
    <n v="95.9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3"/>
    <s v="DKK"/>
    <n v="1420648906"/>
    <n v="1415464906"/>
    <b v="0"/>
    <n v="144"/>
    <b v="1"/>
    <s v="music/rock"/>
    <x v="4"/>
    <x v="20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x v="4"/>
    <x v="20"/>
    <n v="100"/>
    <n v="81.739999999999995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x v="4"/>
    <x v="20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x v="4"/>
    <x v="20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x v="4"/>
    <x v="20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x v="4"/>
    <x v="20"/>
    <n v="105"/>
    <n v="83.97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x v="4"/>
    <x v="20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x v="4"/>
    <x v="20"/>
    <n v="107"/>
    <n v="107.07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x v="4"/>
    <x v="20"/>
    <n v="124"/>
    <n v="38.75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x v="4"/>
    <x v="20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x v="4"/>
    <x v="20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5"/>
    <s v="EUR"/>
    <n v="1484444119"/>
    <n v="1481852119"/>
    <b v="0"/>
    <n v="109"/>
    <b v="1"/>
    <s v="music/rock"/>
    <x v="4"/>
    <x v="20"/>
    <n v="171"/>
    <n v="62.87"/>
  </r>
  <r>
    <n v="1376"/>
    <s v="Dead Pirates / HIGHMARE LP 2nd pressing"/>
    <s v="Dead Pirates are planning a second pressing of HIGHMARE LP, who wants one ?"/>
    <n v="3700"/>
    <n v="9342"/>
    <x v="1"/>
    <x v="0"/>
    <s v="GBP"/>
    <n v="1480784606"/>
    <n v="1478189006"/>
    <b v="0"/>
    <n v="168"/>
    <b v="1"/>
    <s v="music/rock"/>
    <x v="4"/>
    <x v="20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x v="4"/>
    <x v="20"/>
    <n v="116"/>
    <n v="48.71"/>
  </r>
  <r>
    <n v="1378"/>
    <s v="SIX BY SEVEN"/>
    <s v="A psychedelic post rock masterpiece!"/>
    <n v="2000"/>
    <n v="4067"/>
    <x v="1"/>
    <x v="0"/>
    <s v="GBP"/>
    <n v="1470075210"/>
    <n v="1468779210"/>
    <b v="0"/>
    <n v="133"/>
    <b v="1"/>
    <s v="music/rock"/>
    <x v="4"/>
    <x v="20"/>
    <n v="203"/>
    <n v="30.58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x v="4"/>
    <x v="20"/>
    <n v="112"/>
    <n v="73.91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x v="4"/>
    <x v="20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x v="4"/>
    <x v="20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x v="4"/>
    <x v="20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4"/>
    <s v="CAD"/>
    <n v="1482457678"/>
    <n v="1480729678"/>
    <b v="0"/>
    <n v="93"/>
    <b v="1"/>
    <s v="music/rock"/>
    <x v="4"/>
    <x v="20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x v="4"/>
    <x v="20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1"/>
    <x v="16"/>
    <s v="EUR"/>
    <n v="1461931860"/>
    <n v="1457109121"/>
    <b v="0"/>
    <n v="134"/>
    <b v="1"/>
    <s v="music/rock"/>
    <x v="4"/>
    <x v="20"/>
    <n v="110"/>
    <n v="65.91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x v="4"/>
    <x v="20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x v="4"/>
    <x v="20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x v="4"/>
    <x v="20"/>
    <n v="135"/>
    <n v="60.18"/>
  </r>
  <r>
    <n v="1389"/>
    <s v="Pre-order DANCEHALL's first record!!!"/>
    <s v="Help fund the pressing of DANCEHALL's first record by pre-ordering it in advance!!!"/>
    <n v="500"/>
    <n v="727"/>
    <x v="1"/>
    <x v="0"/>
    <s v="GBP"/>
    <n v="1471087957"/>
    <n v="1468495957"/>
    <b v="0"/>
    <n v="34"/>
    <b v="1"/>
    <s v="music/rock"/>
    <x v="4"/>
    <x v="20"/>
    <n v="145"/>
    <n v="21.38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x v="4"/>
    <x v="20"/>
    <n v="109"/>
    <n v="160.79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x v="4"/>
    <x v="20"/>
    <n v="110"/>
    <n v="42.38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x v="4"/>
    <x v="20"/>
    <n v="114"/>
    <n v="27.32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x v="4"/>
    <x v="20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x v="4"/>
    <x v="20"/>
    <n v="122"/>
    <n v="53.88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x v="4"/>
    <x v="20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x v="4"/>
    <x v="20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x v="4"/>
    <x v="20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x v="4"/>
    <x v="20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x v="4"/>
    <x v="20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0"/>
    <s v="GBP"/>
    <n v="1465709400"/>
    <n v="1462695073"/>
    <b v="0"/>
    <n v="34"/>
    <b v="1"/>
    <s v="music/rock"/>
    <x v="4"/>
    <x v="20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x v="4"/>
    <x v="20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0"/>
    <s v="GBP"/>
    <n v="1430439411"/>
    <n v="1425259011"/>
    <b v="0"/>
    <n v="113"/>
    <b v="1"/>
    <s v="music/rock"/>
    <x v="4"/>
    <x v="20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x v="4"/>
    <x v="20"/>
    <n v="103"/>
    <n v="62.17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x v="4"/>
    <x v="20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x v="4"/>
    <x v="20"/>
    <n v="100"/>
    <n v="46.95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x v="4"/>
    <x v="20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x v="4"/>
    <x v="20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x v="4"/>
    <x v="20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x v="4"/>
    <x v="20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x v="4"/>
    <x v="20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x v="4"/>
    <x v="20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x v="4"/>
    <x v="20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x v="4"/>
    <x v="20"/>
    <n v="272"/>
    <n v="48.54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x v="4"/>
    <x v="20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x v="4"/>
    <x v="20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x v="4"/>
    <x v="20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x v="4"/>
    <x v="20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x v="4"/>
    <x v="20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x v="4"/>
    <x v="20"/>
    <n v="104"/>
    <n v="66.37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x v="4"/>
    <x v="20"/>
    <n v="146"/>
    <n v="64.62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x v="4"/>
    <x v="20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x v="4"/>
    <x v="20"/>
    <n v="133"/>
    <n v="86.9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x v="4"/>
    <x v="20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x v="4"/>
    <x v="20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x v="4"/>
    <x v="20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0"/>
    <s v="GBP"/>
    <n v="1377621089"/>
    <n v="1372437089"/>
    <b v="0"/>
    <n v="18"/>
    <b v="1"/>
    <s v="music/rock"/>
    <x v="4"/>
    <x v="20"/>
    <n v="101"/>
    <n v="42.11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x v="4"/>
    <x v="20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x v="4"/>
    <x v="20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x v="4"/>
    <x v="20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x v="4"/>
    <x v="20"/>
    <n v="117"/>
    <n v="61.58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x v="4"/>
    <x v="20"/>
    <n v="101"/>
    <n v="45.88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x v="4"/>
    <x v="20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x v="4"/>
    <x v="20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x v="4"/>
    <x v="20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x v="4"/>
    <x v="20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x v="4"/>
    <x v="20"/>
    <n v="100"/>
    <n v="172.41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x v="4"/>
    <x v="20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x v="4"/>
    <x v="20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x v="4"/>
    <x v="20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x v="4"/>
    <x v="20"/>
    <n v="104"/>
    <n v="34.6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x v="4"/>
    <x v="20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x v="4"/>
    <x v="20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x v="4"/>
    <x v="20"/>
    <n v="170"/>
    <n v="39.97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x v="4"/>
    <x v="20"/>
    <n v="135"/>
    <n v="59.16"/>
  </r>
  <r>
    <n v="1822"/>
    <s v="Wood Butcher's new music video- I Don't Wanna Party"/>
    <s v="Wood Butcher needs your help to make this happen. Buy a CD, support local music!"/>
    <n v="300"/>
    <n v="300"/>
    <x v="1"/>
    <x v="4"/>
    <s v="CAD"/>
    <n v="1391194860"/>
    <n v="1388084862"/>
    <b v="0"/>
    <n v="11"/>
    <b v="1"/>
    <s v="music/rock"/>
    <x v="4"/>
    <x v="20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x v="4"/>
    <x v="20"/>
    <n v="116"/>
    <n v="24.58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x v="4"/>
    <x v="20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x v="4"/>
    <x v="20"/>
    <n v="105"/>
    <n v="42.02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x v="4"/>
    <x v="20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x v="4"/>
    <x v="20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x v="4"/>
    <x v="20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x v="4"/>
    <x v="20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x v="4"/>
    <x v="20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x v="4"/>
    <x v="20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x v="4"/>
    <x v="20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x v="4"/>
    <x v="20"/>
    <n v="263"/>
    <n v="42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x v="4"/>
    <x v="20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1"/>
    <x v="0"/>
    <s v="GBP"/>
    <n v="1459439471"/>
    <n v="1456851071"/>
    <b v="0"/>
    <n v="11"/>
    <b v="1"/>
    <s v="music/rock"/>
    <x v="4"/>
    <x v="20"/>
    <n v="104"/>
    <n v="47.27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x v="4"/>
    <x v="20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x v="4"/>
    <x v="20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x v="4"/>
    <x v="20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x v="4"/>
    <x v="20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x v="4"/>
    <x v="20"/>
    <n v="109"/>
    <n v="75.38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x v="4"/>
    <x v="20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x v="4"/>
    <x v="20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x v="4"/>
    <x v="20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x v="4"/>
    <x v="20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x v="4"/>
    <x v="20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x v="4"/>
    <x v="20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x v="4"/>
    <x v="20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x v="4"/>
    <x v="20"/>
    <n v="107"/>
    <n v="134.21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x v="4"/>
    <x v="20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x v="4"/>
    <x v="20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x v="4"/>
    <x v="20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x v="4"/>
    <x v="20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x v="4"/>
    <x v="20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x v="4"/>
    <x v="20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1"/>
    <x v="4"/>
    <s v="CAD"/>
    <n v="1389012940"/>
    <n v="1385124940"/>
    <b v="0"/>
    <n v="191"/>
    <b v="1"/>
    <s v="music/rock"/>
    <x v="4"/>
    <x v="20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x v="4"/>
    <x v="20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x v="4"/>
    <x v="20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x v="4"/>
    <x v="20"/>
    <n v="109"/>
    <n v="40.549999999999997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x v="4"/>
    <x v="20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x v="4"/>
    <x v="20"/>
    <n v="133"/>
    <n v="52.68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x v="4"/>
    <x v="20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x v="4"/>
    <x v="20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x v="4"/>
    <x v="20"/>
    <n v="132"/>
    <n v="75.11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x v="4"/>
    <x v="20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5"/>
    <s v="EUR"/>
    <n v="1460127635"/>
    <n v="1457539235"/>
    <b v="0"/>
    <n v="117"/>
    <b v="1"/>
    <s v="music/rock"/>
    <x v="4"/>
    <x v="20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x v="4"/>
    <x v="20"/>
    <n v="147"/>
    <n v="91.63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x v="4"/>
    <x v="20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x v="4"/>
    <x v="20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x v="4"/>
    <x v="20"/>
    <n v="100"/>
    <n v="21.86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x v="4"/>
    <x v="20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x v="4"/>
    <x v="20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x v="4"/>
    <x v="20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x v="4"/>
    <x v="20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1"/>
    <x v="0"/>
    <s v="GBP"/>
    <n v="1462453307"/>
    <n v="1459861307"/>
    <b v="0"/>
    <n v="63"/>
    <b v="1"/>
    <s v="music/rock"/>
    <x v="4"/>
    <x v="20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x v="4"/>
    <x v="20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x v="4"/>
    <x v="20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x v="4"/>
    <x v="20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x v="4"/>
    <x v="20"/>
    <n v="139"/>
    <n v="40.35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x v="4"/>
    <x v="20"/>
    <n v="161"/>
    <n v="76.86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x v="4"/>
    <x v="20"/>
    <n v="107"/>
    <n v="68.709999999999994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x v="4"/>
    <x v="20"/>
    <n v="185"/>
    <n v="50.45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x v="4"/>
    <x v="20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x v="4"/>
    <x v="20"/>
    <n v="101"/>
    <n v="63.03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x v="4"/>
    <x v="20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x v="4"/>
    <x v="20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x v="4"/>
    <x v="20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x v="4"/>
    <x v="20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x v="4"/>
    <x v="20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x v="4"/>
    <x v="20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x v="4"/>
    <x v="20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x v="4"/>
    <x v="20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x v="4"/>
    <x v="20"/>
    <n v="107"/>
    <n v="46.63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x v="4"/>
    <x v="20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x v="4"/>
    <x v="20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x v="4"/>
    <x v="20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x v="4"/>
    <x v="20"/>
    <n v="149"/>
    <n v="71.97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x v="4"/>
    <x v="20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x v="4"/>
    <x v="20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x v="4"/>
    <x v="20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x v="4"/>
    <x v="20"/>
    <n v="101"/>
    <n v="115.71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x v="4"/>
    <x v="21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x v="4"/>
    <x v="21"/>
    <n v="100"/>
    <n v="42.86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x v="4"/>
    <x v="21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x v="4"/>
    <x v="21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x v="4"/>
    <x v="21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1"/>
    <x v="0"/>
    <s v="GBP"/>
    <n v="1408039860"/>
    <n v="1405248503"/>
    <b v="0"/>
    <n v="83"/>
    <b v="1"/>
    <s v="music/pop"/>
    <x v="4"/>
    <x v="21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x v="4"/>
    <x v="21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x v="4"/>
    <x v="21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x v="4"/>
    <x v="21"/>
    <n v="101"/>
    <n v="47.19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x v="4"/>
    <x v="21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x v="4"/>
    <x v="21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x v="4"/>
    <x v="21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x v="4"/>
    <x v="21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x v="4"/>
    <x v="21"/>
    <n v="120"/>
    <n v="38.79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x v="4"/>
    <x v="21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x v="4"/>
    <x v="21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x v="4"/>
    <x v="21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x v="4"/>
    <x v="21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0"/>
    <s v="GBP"/>
    <n v="1387281600"/>
    <n v="1384811721"/>
    <b v="0"/>
    <n v="45"/>
    <b v="1"/>
    <s v="music/pop"/>
    <x v="4"/>
    <x v="21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7"/>
    <s v="EUR"/>
    <n v="1462053540"/>
    <n v="1459355950"/>
    <b v="0"/>
    <n v="36"/>
    <b v="1"/>
    <s v="music/pop"/>
    <x v="4"/>
    <x v="21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1"/>
    <x v="18"/>
    <s v="EUR"/>
    <n v="1453064400"/>
    <n v="1449359831"/>
    <b v="0"/>
    <n v="101"/>
    <b v="1"/>
    <s v="music/pop"/>
    <x v="4"/>
    <x v="21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x v="4"/>
    <x v="21"/>
    <n v="103"/>
    <n v="132.44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x v="4"/>
    <x v="21"/>
    <n v="108"/>
    <n v="33.75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x v="4"/>
    <x v="21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x v="4"/>
    <x v="21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x v="4"/>
    <x v="21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x v="4"/>
    <x v="21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x v="4"/>
    <x v="21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x v="4"/>
    <x v="21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x v="4"/>
    <x v="21"/>
    <n v="103"/>
    <n v="44.61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x v="4"/>
    <x v="21"/>
    <n v="101"/>
    <n v="26.15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x v="4"/>
    <x v="21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x v="4"/>
    <x v="21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x v="4"/>
    <x v="21"/>
    <n v="202"/>
    <n v="89.25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x v="4"/>
    <x v="21"/>
    <n v="137"/>
    <n v="40.42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x v="4"/>
    <x v="21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9"/>
    <s v="EUR"/>
    <n v="1460786340"/>
    <n v="1455615976"/>
    <b v="0"/>
    <n v="42"/>
    <b v="1"/>
    <s v="music/pop"/>
    <x v="4"/>
    <x v="21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x v="4"/>
    <x v="21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x v="4"/>
    <x v="21"/>
    <n v="175"/>
    <n v="62.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x v="4"/>
    <x v="21"/>
    <n v="118"/>
    <n v="4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x v="4"/>
    <x v="2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x v="4"/>
    <x v="2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4"/>
    <s v="CAD"/>
    <n v="1381723140"/>
    <n v="1378735983"/>
    <b v="1"/>
    <n v="39"/>
    <b v="1"/>
    <s v="music/metal"/>
    <x v="4"/>
    <x v="2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x v="4"/>
    <x v="2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x v="4"/>
    <x v="2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x v="4"/>
    <x v="2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1"/>
    <x v="0"/>
    <s v="GBP"/>
    <n v="1394460000"/>
    <n v="1393233855"/>
    <b v="0"/>
    <n v="47"/>
    <b v="1"/>
    <s v="music/metal"/>
    <x v="4"/>
    <x v="22"/>
    <n v="122"/>
    <n v="28.55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x v="4"/>
    <x v="22"/>
    <n v="100"/>
    <n v="10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x v="4"/>
    <x v="2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x v="4"/>
    <x v="2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x v="4"/>
    <x v="2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1"/>
    <x v="5"/>
    <s v="EUR"/>
    <n v="1469994300"/>
    <n v="1464815253"/>
    <b v="0"/>
    <n v="70"/>
    <b v="1"/>
    <s v="music/metal"/>
    <x v="4"/>
    <x v="2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x v="4"/>
    <x v="22"/>
    <n v="105"/>
    <n v="59.26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x v="4"/>
    <x v="2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x v="4"/>
    <x v="2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x v="4"/>
    <x v="2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6"/>
    <s v="EUR"/>
    <n v="1477422000"/>
    <n v="1472282956"/>
    <b v="0"/>
    <n v="28"/>
    <b v="1"/>
    <s v="music/metal"/>
    <x v="4"/>
    <x v="22"/>
    <n v="218"/>
    <n v="19.46"/>
  </r>
  <r>
    <n v="857"/>
    <s v="A Reason To Breathe - DEBUT ALBUM"/>
    <s v="Modern Post-Hardcore/Electro music (Hardstyle, EDM, Trap, Dubstep, Dembow, House)."/>
    <n v="1200"/>
    <n v="1200"/>
    <x v="1"/>
    <x v="9"/>
    <s v="EUR"/>
    <n v="1448463431"/>
    <n v="1444831031"/>
    <b v="0"/>
    <n v="24"/>
    <b v="1"/>
    <s v="music/metal"/>
    <x v="4"/>
    <x v="2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0"/>
    <s v="GBP"/>
    <n v="1429138740"/>
    <n v="1426528418"/>
    <b v="0"/>
    <n v="76"/>
    <b v="1"/>
    <s v="music/metal"/>
    <x v="4"/>
    <x v="22"/>
    <n v="144"/>
    <n v="22.74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x v="4"/>
    <x v="2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1"/>
    <s v="USD"/>
    <n v="1385123713"/>
    <n v="1382528113"/>
    <b v="0"/>
    <n v="48"/>
    <b v="0"/>
    <s v="music/jazz"/>
    <x v="4"/>
    <x v="2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1"/>
    <s v="USD"/>
    <n v="1474067404"/>
    <n v="1471475404"/>
    <b v="0"/>
    <n v="2"/>
    <b v="0"/>
    <s v="music/jazz"/>
    <x v="4"/>
    <x v="2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0"/>
    <s v="GBP"/>
    <n v="1384179548"/>
    <n v="1381583948"/>
    <b v="0"/>
    <n v="4"/>
    <b v="0"/>
    <s v="music/jazz"/>
    <x v="4"/>
    <x v="2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0"/>
    <x v="1"/>
    <s v="USD"/>
    <n v="1329014966"/>
    <n v="1326422966"/>
    <b v="0"/>
    <n v="5"/>
    <b v="0"/>
    <s v="music/jazz"/>
    <x v="4"/>
    <x v="2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1"/>
    <s v="USD"/>
    <n v="1381917540"/>
    <n v="1379990038"/>
    <b v="0"/>
    <n v="79"/>
    <b v="0"/>
    <s v="music/jazz"/>
    <x v="4"/>
    <x v="2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1"/>
    <s v="USD"/>
    <n v="1358361197"/>
    <n v="1353177197"/>
    <b v="0"/>
    <n v="2"/>
    <b v="0"/>
    <s v="music/jazz"/>
    <x v="4"/>
    <x v="23"/>
    <n v="2"/>
    <n v="22.5"/>
  </r>
  <r>
    <n v="866"/>
    <s v="California Dreamin' Tour 2015"/>
    <s v="Drivetime heads to Cali for summer tour supported by @Smoothjazz.com &amp; @JJZPhilly  #Spaghettini #The Roxy"/>
    <n v="3500"/>
    <n v="640"/>
    <x v="0"/>
    <x v="1"/>
    <s v="USD"/>
    <n v="1425136200"/>
    <n v="1421853518"/>
    <b v="0"/>
    <n v="11"/>
    <b v="0"/>
    <s v="music/jazz"/>
    <x v="4"/>
    <x v="2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1"/>
    <s v="USD"/>
    <n v="1259643540"/>
    <n v="1254450706"/>
    <b v="0"/>
    <n v="11"/>
    <b v="0"/>
    <s v="music/jazz"/>
    <x v="4"/>
    <x v="2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1"/>
    <s v="USD"/>
    <n v="1389055198"/>
    <n v="1386463198"/>
    <b v="0"/>
    <n v="1"/>
    <b v="0"/>
    <s v="music/jazz"/>
    <x v="4"/>
    <x v="2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1"/>
    <s v="USD"/>
    <n v="1365448657"/>
    <n v="1362860257"/>
    <b v="0"/>
    <n v="3"/>
    <b v="0"/>
    <s v="music/jazz"/>
    <x v="4"/>
    <x v="2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0"/>
    <s v="GBP"/>
    <n v="1377995523"/>
    <n v="1375403523"/>
    <b v="0"/>
    <n v="5"/>
    <b v="0"/>
    <s v="music/jazz"/>
    <x v="4"/>
    <x v="2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1"/>
    <s v="USD"/>
    <n v="1385735295"/>
    <n v="1383139695"/>
    <b v="0"/>
    <n v="12"/>
    <b v="0"/>
    <s v="music/jazz"/>
    <x v="4"/>
    <x v="2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1"/>
    <s v="USD"/>
    <n v="1299786527"/>
    <n v="1295898527"/>
    <b v="0"/>
    <n v="2"/>
    <b v="0"/>
    <s v="music/jazz"/>
    <x v="4"/>
    <x v="23"/>
    <n v="1"/>
    <n v="32.5"/>
  </r>
  <r>
    <n v="873"/>
    <s v="The Dreamer-An Original Jazz CD"/>
    <s v="Fall in love with &quot;The Dreamer&quot;, new original music from trumpeter Freddie Dunn!"/>
    <n v="3500"/>
    <n v="45"/>
    <x v="0"/>
    <x v="1"/>
    <s v="USD"/>
    <n v="1352610040"/>
    <n v="1349150440"/>
    <b v="0"/>
    <n v="5"/>
    <b v="0"/>
    <s v="music/jazz"/>
    <x v="4"/>
    <x v="2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1"/>
    <s v="USD"/>
    <n v="1367676034"/>
    <n v="1365084034"/>
    <b v="0"/>
    <n v="21"/>
    <b v="0"/>
    <s v="music/jazz"/>
    <x v="4"/>
    <x v="2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1"/>
    <s v="USD"/>
    <n v="1442856131"/>
    <n v="1441128131"/>
    <b v="0"/>
    <n v="0"/>
    <b v="0"/>
    <s v="music/jazz"/>
    <x v="4"/>
    <x v="23"/>
    <n v="0"/>
    <s v="No Backers"/>
  </r>
  <r>
    <n v="876"/>
    <s v="Sound Of Dobells"/>
    <s v="What was the greatest record shop ever?  DOBELLS!"/>
    <n v="3152"/>
    <n v="1286"/>
    <x v="0"/>
    <x v="0"/>
    <s v="GBP"/>
    <n v="1359978927"/>
    <n v="1357127727"/>
    <b v="0"/>
    <n v="45"/>
    <b v="0"/>
    <s v="music/jazz"/>
    <x v="4"/>
    <x v="2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1"/>
    <s v="USD"/>
    <n v="1387479360"/>
    <n v="1384887360"/>
    <b v="0"/>
    <n v="29"/>
    <b v="0"/>
    <s v="music/jazz"/>
    <x v="4"/>
    <x v="2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0"/>
    <x v="1"/>
    <s v="USD"/>
    <n v="1293082524"/>
    <n v="1290490524"/>
    <b v="0"/>
    <n v="2"/>
    <b v="0"/>
    <s v="music/jazz"/>
    <x v="4"/>
    <x v="2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1"/>
    <s v="USD"/>
    <n v="1338321305"/>
    <n v="1336506905"/>
    <b v="0"/>
    <n v="30"/>
    <b v="0"/>
    <s v="music/jazz"/>
    <x v="4"/>
    <x v="23"/>
    <n v="31"/>
    <n v="21.47"/>
  </r>
  <r>
    <n v="900"/>
    <s v="Project Revive: Protecting the Creative Impulse"/>
    <s v="With Project Revive, I aim to protect and nurture the creative impulse through music."/>
    <n v="5000"/>
    <n v="21"/>
    <x v="0"/>
    <x v="1"/>
    <s v="USD"/>
    <n v="1459365802"/>
    <n v="1456777402"/>
    <b v="0"/>
    <n v="2"/>
    <b v="0"/>
    <s v="music/jazz"/>
    <x v="4"/>
    <x v="2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1"/>
    <s v="USD"/>
    <n v="1276024260"/>
    <n v="1272050914"/>
    <b v="0"/>
    <n v="0"/>
    <b v="0"/>
    <s v="music/jazz"/>
    <x v="4"/>
    <x v="23"/>
    <n v="0"/>
    <s v="No Backers"/>
  </r>
  <r>
    <n v="902"/>
    <s v="MISTER BROWN"/>
    <s v="I'VE STARTED A BRAND NEW ALBUM THAT WILL FEATURE ACID JAZZ, FUNK, ROCK, AND DANCE WITH THE PROMISE OF TOURING NEXT YEAR IN THE USA"/>
    <n v="30000"/>
    <n v="90"/>
    <x v="0"/>
    <x v="1"/>
    <s v="USD"/>
    <n v="1409412600"/>
    <n v="1404947422"/>
    <b v="0"/>
    <n v="3"/>
    <b v="0"/>
    <s v="music/jazz"/>
    <x v="4"/>
    <x v="2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0"/>
    <x v="1"/>
    <s v="USD"/>
    <n v="1348367100"/>
    <n v="1346180780"/>
    <b v="0"/>
    <n v="4"/>
    <b v="0"/>
    <s v="music/jazz"/>
    <x v="4"/>
    <x v="2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0"/>
    <x v="1"/>
    <s v="USD"/>
    <n v="1451786137"/>
    <n v="1449194137"/>
    <b v="0"/>
    <n v="3"/>
    <b v="0"/>
    <s v="music/jazz"/>
    <x v="4"/>
    <x v="23"/>
    <n v="0"/>
    <n v="50.33"/>
  </r>
  <r>
    <n v="905"/>
    <s v="Jazz For Everyone!"/>
    <s v="Working hard to get into the studio to record, produce, and edit my break out CD. I hope to realize my vision!"/>
    <n v="6500"/>
    <n v="196"/>
    <x v="0"/>
    <x v="1"/>
    <s v="USD"/>
    <n v="1295847926"/>
    <n v="1290663926"/>
    <b v="0"/>
    <n v="6"/>
    <b v="0"/>
    <s v="music/jazz"/>
    <x v="4"/>
    <x v="23"/>
    <n v="3"/>
    <n v="32.67"/>
  </r>
  <r>
    <n v="906"/>
    <s v="24th Music Presents Channeling Motown (Live)"/>
    <s v="The DMV's most respected saxophonist pay tribute to Motown."/>
    <n v="15000"/>
    <n v="0"/>
    <x v="0"/>
    <x v="1"/>
    <s v="USD"/>
    <n v="1394681590"/>
    <n v="1392093190"/>
    <b v="0"/>
    <n v="0"/>
    <b v="0"/>
    <s v="music/jazz"/>
    <x v="4"/>
    <x v="23"/>
    <n v="0"/>
    <s v="No Backers"/>
  </r>
  <r>
    <n v="907"/>
    <s v="Greg Chambers Saxophone CD"/>
    <s v="Greg Chambers' self-titled CD needs support for post production, replication, and promotion."/>
    <n v="2900"/>
    <n v="0"/>
    <x v="0"/>
    <x v="1"/>
    <s v="USD"/>
    <n v="1315715823"/>
    <n v="1313123823"/>
    <b v="0"/>
    <n v="0"/>
    <b v="0"/>
    <s v="music/jazz"/>
    <x v="4"/>
    <x v="23"/>
    <n v="0"/>
    <s v="No Backers"/>
  </r>
  <r>
    <n v="908"/>
    <s v="Help Tony Copeland and get free cd's and mp3's"/>
    <s v="This project is designed to help protect the environment by using Eco-friendly product packaging."/>
    <n v="2500"/>
    <n v="0"/>
    <x v="0"/>
    <x v="1"/>
    <s v="USD"/>
    <n v="1280206740"/>
    <n v="1276283655"/>
    <b v="0"/>
    <n v="0"/>
    <b v="0"/>
    <s v="music/jazz"/>
    <x v="4"/>
    <x v="23"/>
    <n v="0"/>
    <s v="No Backer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1"/>
    <s v="USD"/>
    <n v="1343016000"/>
    <n v="1340296440"/>
    <b v="0"/>
    <n v="8"/>
    <b v="0"/>
    <s v="music/jazz"/>
    <x v="4"/>
    <x v="2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0"/>
    <s v="GBP"/>
    <n v="1488546319"/>
    <n v="1483362319"/>
    <b v="0"/>
    <n v="5"/>
    <b v="0"/>
    <s v="music/jazz"/>
    <x v="4"/>
    <x v="2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1"/>
    <s v="USD"/>
    <n v="1390522045"/>
    <n v="1388707645"/>
    <b v="0"/>
    <n v="0"/>
    <b v="0"/>
    <s v="music/jazz"/>
    <x v="4"/>
    <x v="23"/>
    <n v="0"/>
    <s v="No Backers"/>
  </r>
  <r>
    <n v="912"/>
    <s v="Triad a new album by James Murrell"/>
    <s v="My new album will be called Triad, an album of original music performed by me &amp; guest musical artists."/>
    <n v="3500"/>
    <n v="30"/>
    <x v="0"/>
    <x v="1"/>
    <s v="USD"/>
    <n v="1355197047"/>
    <n v="1350009447"/>
    <b v="0"/>
    <n v="2"/>
    <b v="0"/>
    <s v="music/jazz"/>
    <x v="4"/>
    <x v="2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1"/>
    <s v="USD"/>
    <n v="1336188019"/>
    <n v="1333596019"/>
    <b v="0"/>
    <n v="24"/>
    <b v="0"/>
    <s v="music/jazz"/>
    <x v="4"/>
    <x v="23"/>
    <n v="7"/>
    <n v="82.58"/>
  </r>
  <r>
    <n v="914"/>
    <s v="Soul Of Man Video Project"/>
    <s v="This project is for the making of a music video. All funds will go towards production costs for this event only."/>
    <n v="1500"/>
    <n v="0"/>
    <x v="0"/>
    <x v="1"/>
    <s v="USD"/>
    <n v="1345918747"/>
    <n v="1343326747"/>
    <b v="0"/>
    <n v="0"/>
    <b v="0"/>
    <s v="music/jazz"/>
    <x v="4"/>
    <x v="23"/>
    <n v="0"/>
    <s v="No Backers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1"/>
    <s v="USD"/>
    <n v="1330577940"/>
    <n v="1327853914"/>
    <b v="0"/>
    <n v="9"/>
    <b v="0"/>
    <s v="music/jazz"/>
    <x v="4"/>
    <x v="2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1"/>
    <s v="USD"/>
    <n v="1287723600"/>
    <n v="1284409734"/>
    <b v="0"/>
    <n v="0"/>
    <b v="0"/>
    <s v="music/jazz"/>
    <x v="4"/>
    <x v="23"/>
    <n v="0"/>
    <s v="No Backer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1"/>
    <s v="USD"/>
    <n v="1405305000"/>
    <n v="1402612730"/>
    <b v="0"/>
    <n v="1"/>
    <b v="0"/>
    <s v="music/jazz"/>
    <x v="4"/>
    <x v="2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0"/>
    <s v="GBP"/>
    <n v="1417474761"/>
    <n v="1414879161"/>
    <b v="0"/>
    <n v="10"/>
    <b v="0"/>
    <s v="music/jazz"/>
    <x v="4"/>
    <x v="23"/>
    <n v="5"/>
    <n v="19.600000000000001"/>
  </r>
  <r>
    <n v="919"/>
    <s v="Jazz CD:  Out of The Blue"/>
    <s v="Cool jazz with a New Orleans flavor."/>
    <n v="20000"/>
    <n v="100"/>
    <x v="0"/>
    <x v="1"/>
    <s v="USD"/>
    <n v="1355930645"/>
    <n v="1352906645"/>
    <b v="0"/>
    <n v="1"/>
    <b v="0"/>
    <s v="music/jazz"/>
    <x v="4"/>
    <x v="2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0"/>
    <x v="1"/>
    <s v="USD"/>
    <n v="1384448822"/>
    <n v="1381853222"/>
    <b v="0"/>
    <n v="0"/>
    <b v="0"/>
    <s v="music/jazz"/>
    <x v="4"/>
    <x v="23"/>
    <n v="0"/>
    <s v="No Backer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1"/>
    <s v="USD"/>
    <n v="1323666376"/>
    <n v="1320033976"/>
    <b v="0"/>
    <n v="20"/>
    <b v="0"/>
    <s v="music/jazz"/>
    <x v="4"/>
    <x v="2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0"/>
    <x v="1"/>
    <s v="USD"/>
    <n v="1412167393"/>
    <n v="1409143393"/>
    <b v="0"/>
    <n v="30"/>
    <b v="0"/>
    <s v="music/jazz"/>
    <x v="4"/>
    <x v="2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1"/>
    <s v="USD"/>
    <n v="1416614523"/>
    <n v="1414018923"/>
    <b v="0"/>
    <n v="6"/>
    <b v="0"/>
    <s v="music/jazz"/>
    <x v="4"/>
    <x v="2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1"/>
    <s v="USD"/>
    <n v="1360795069"/>
    <n v="1358203069"/>
    <b v="0"/>
    <n v="15"/>
    <b v="0"/>
    <s v="music/jazz"/>
    <x v="4"/>
    <x v="2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1"/>
    <s v="USD"/>
    <n v="1385590111"/>
    <n v="1382994511"/>
    <b v="0"/>
    <n v="5"/>
    <b v="0"/>
    <s v="music/jazz"/>
    <x v="4"/>
    <x v="2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1"/>
    <s v="USD"/>
    <n v="1278628800"/>
    <n v="1276043330"/>
    <b v="0"/>
    <n v="0"/>
    <b v="0"/>
    <s v="music/jazz"/>
    <x v="4"/>
    <x v="23"/>
    <n v="0"/>
    <s v="No Backers"/>
  </r>
  <r>
    <n v="927"/>
    <s v="JETRO DA SILVA FUNK PROJECT"/>
    <s v="Studio CD/DVD Solo project of Pianist &amp; Keyboardist Jetro da Silva"/>
    <n v="20000"/>
    <n v="0"/>
    <x v="0"/>
    <x v="1"/>
    <s v="USD"/>
    <n v="1337024695"/>
    <n v="1334432695"/>
    <b v="0"/>
    <n v="0"/>
    <b v="0"/>
    <s v="music/jazz"/>
    <x v="4"/>
    <x v="23"/>
    <n v="0"/>
    <s v="No Backers"/>
  </r>
  <r>
    <n v="928"/>
    <s v="In a Jazzy Motown"/>
    <s v="A real Motown Backup singer on 22 gold and platinum albums headlines her own Jazz CD of Motown songs."/>
    <n v="14500"/>
    <n v="1575"/>
    <x v="0"/>
    <x v="1"/>
    <s v="USD"/>
    <n v="1353196800"/>
    <n v="1348864913"/>
    <b v="0"/>
    <n v="28"/>
    <b v="0"/>
    <s v="music/jazz"/>
    <x v="4"/>
    <x v="2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0"/>
    <x v="1"/>
    <s v="USD"/>
    <n v="1333946569"/>
    <n v="1331358169"/>
    <b v="0"/>
    <n v="0"/>
    <b v="0"/>
    <s v="music/jazz"/>
    <x v="4"/>
    <x v="23"/>
    <n v="0"/>
    <s v="No Backer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1"/>
    <s v="USD"/>
    <n v="1277501520"/>
    <n v="1273874306"/>
    <b v="0"/>
    <n v="5"/>
    <b v="0"/>
    <s v="music/jazz"/>
    <x v="4"/>
    <x v="2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0"/>
    <s v="GBP"/>
    <n v="1395007200"/>
    <n v="1392021502"/>
    <b v="0"/>
    <n v="7"/>
    <b v="0"/>
    <s v="music/jazz"/>
    <x v="4"/>
    <x v="23"/>
    <n v="7"/>
    <n v="18.71"/>
  </r>
  <r>
    <n v="932"/>
    <s v="Mandy Harvey Christmas Album"/>
    <s v="Help me to create my 3rd album, a Christmas CD with 16 Holiday/Original favorites!"/>
    <n v="9500"/>
    <n v="1381"/>
    <x v="0"/>
    <x v="1"/>
    <s v="USD"/>
    <n v="1363990545"/>
    <n v="1360106145"/>
    <b v="0"/>
    <n v="30"/>
    <b v="0"/>
    <s v="music/jazz"/>
    <x v="4"/>
    <x v="2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1"/>
    <s v="USD"/>
    <n v="1399867409"/>
    <n v="1394683409"/>
    <b v="0"/>
    <n v="2"/>
    <b v="0"/>
    <s v="music/jazz"/>
    <x v="4"/>
    <x v="2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4"/>
    <s v="CAD"/>
    <n v="1399183200"/>
    <n v="1396633284"/>
    <b v="0"/>
    <n v="30"/>
    <b v="0"/>
    <s v="music/jazz"/>
    <x v="4"/>
    <x v="2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0"/>
    <x v="1"/>
    <s v="USD"/>
    <n v="1454054429"/>
    <n v="1451462429"/>
    <b v="0"/>
    <n v="2"/>
    <b v="0"/>
    <s v="music/jazz"/>
    <x v="4"/>
    <x v="2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0"/>
    <x v="1"/>
    <s v="USD"/>
    <n v="1326916800"/>
    <n v="1323131689"/>
    <b v="0"/>
    <n v="0"/>
    <b v="0"/>
    <s v="music/jazz"/>
    <x v="4"/>
    <x v="23"/>
    <n v="0"/>
    <s v="No Backer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1"/>
    <s v="USD"/>
    <n v="1383509357"/>
    <n v="1380913757"/>
    <b v="0"/>
    <n v="2"/>
    <b v="0"/>
    <s v="music/jazz"/>
    <x v="4"/>
    <x v="2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0"/>
    <x v="1"/>
    <s v="USD"/>
    <n v="1346585448"/>
    <n v="1343993448"/>
    <b v="0"/>
    <n v="1"/>
    <b v="0"/>
    <s v="music/jazz"/>
    <x v="4"/>
    <x v="2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1"/>
    <s v="USD"/>
    <n v="1372622280"/>
    <n v="1369246738"/>
    <b v="0"/>
    <n v="2"/>
    <b v="0"/>
    <s v="music/jazz"/>
    <x v="4"/>
    <x v="23"/>
    <n v="1"/>
    <n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1"/>
    <s v="USD"/>
    <n v="1351582938"/>
    <n v="1348731738"/>
    <b v="0"/>
    <n v="8"/>
    <b v="0"/>
    <s v="music/indie rock"/>
    <x v="4"/>
    <x v="2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1"/>
    <s v="USD"/>
    <n v="1326520886"/>
    <n v="1322632886"/>
    <b v="0"/>
    <n v="1"/>
    <b v="0"/>
    <s v="music/indie rock"/>
    <x v="4"/>
    <x v="2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1"/>
    <s v="USD"/>
    <n v="1315341550"/>
    <n v="1312490350"/>
    <b v="0"/>
    <n v="14"/>
    <b v="0"/>
    <s v="music/indie rock"/>
    <x v="4"/>
    <x v="2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1"/>
    <s v="USD"/>
    <n v="1456957635"/>
    <n v="1451773635"/>
    <b v="0"/>
    <n v="24"/>
    <b v="0"/>
    <s v="music/indie rock"/>
    <x v="4"/>
    <x v="2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0"/>
    <x v="1"/>
    <s v="USD"/>
    <n v="1336789860"/>
    <n v="1331666146"/>
    <b v="0"/>
    <n v="2"/>
    <b v="0"/>
    <s v="music/indie rock"/>
    <x v="4"/>
    <x v="2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1"/>
    <s v="USD"/>
    <n v="1483137311"/>
    <n v="1481322911"/>
    <b v="0"/>
    <n v="21"/>
    <b v="0"/>
    <s v="music/indie rock"/>
    <x v="4"/>
    <x v="2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1"/>
    <s v="USD"/>
    <n v="1473972813"/>
    <n v="1471812813"/>
    <b v="0"/>
    <n v="7"/>
    <b v="0"/>
    <s v="music/indie rock"/>
    <x v="4"/>
    <x v="2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1"/>
    <s v="USD"/>
    <n v="1338159655"/>
    <n v="1335567655"/>
    <b v="0"/>
    <n v="0"/>
    <b v="0"/>
    <s v="music/indie rock"/>
    <x v="4"/>
    <x v="24"/>
    <n v="0"/>
    <s v="No Backers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1"/>
    <s v="USD"/>
    <n v="1314856800"/>
    <n v="1311789885"/>
    <b v="0"/>
    <n v="4"/>
    <b v="0"/>
    <s v="music/indie rock"/>
    <x v="4"/>
    <x v="2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1"/>
    <s v="USD"/>
    <n v="1412534943"/>
    <n v="1409942943"/>
    <b v="0"/>
    <n v="32"/>
    <b v="0"/>
    <s v="music/indie rock"/>
    <x v="4"/>
    <x v="2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1"/>
    <s v="USD"/>
    <n v="1385055979"/>
    <n v="1382460379"/>
    <b v="0"/>
    <n v="4"/>
    <b v="0"/>
    <s v="music/indie rock"/>
    <x v="4"/>
    <x v="2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0"/>
    <x v="1"/>
    <s v="USD"/>
    <n v="1408581930"/>
    <n v="1405989930"/>
    <b v="0"/>
    <n v="9"/>
    <b v="0"/>
    <s v="music/indie rock"/>
    <x v="4"/>
    <x v="2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1"/>
    <s v="USD"/>
    <n v="1280635200"/>
    <n v="1273121283"/>
    <b v="0"/>
    <n v="17"/>
    <b v="0"/>
    <s v="music/indie rock"/>
    <x v="4"/>
    <x v="2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0"/>
    <x v="1"/>
    <s v="USD"/>
    <n v="1427920363"/>
    <n v="1425331963"/>
    <b v="0"/>
    <n v="5"/>
    <b v="0"/>
    <s v="music/indie rock"/>
    <x v="4"/>
    <x v="2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1"/>
    <s v="USD"/>
    <n v="1465169610"/>
    <n v="1462577610"/>
    <b v="0"/>
    <n v="53"/>
    <b v="0"/>
    <s v="music/indie rock"/>
    <x v="4"/>
    <x v="2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1"/>
    <s v="USD"/>
    <n v="1287975829"/>
    <n v="1284087829"/>
    <b v="0"/>
    <n v="7"/>
    <b v="0"/>
    <s v="music/indie rock"/>
    <x v="4"/>
    <x v="2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0"/>
    <x v="1"/>
    <s v="USD"/>
    <n v="1440734400"/>
    <n v="1438549026"/>
    <b v="0"/>
    <n v="72"/>
    <b v="0"/>
    <s v="music/indie rock"/>
    <x v="4"/>
    <x v="2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0"/>
    <x v="1"/>
    <s v="USD"/>
    <n v="1354123908"/>
    <n v="1351528308"/>
    <b v="0"/>
    <n v="0"/>
    <b v="0"/>
    <s v="music/indie rock"/>
    <x v="4"/>
    <x v="24"/>
    <n v="0"/>
    <s v="No Backers"/>
  </r>
  <r>
    <n v="898"/>
    <s v="Foundations: 12 Songs in 2012"/>
    <s v="For each month in 2012, Sonnet will be releasing a Jesus-celebrating, grave-shattering, ear-tickling, mind-provoking song!"/>
    <n v="2500"/>
    <n v="70"/>
    <x v="0"/>
    <x v="1"/>
    <s v="USD"/>
    <n v="1326651110"/>
    <n v="1322763110"/>
    <b v="0"/>
    <n v="2"/>
    <b v="0"/>
    <s v="music/indie rock"/>
    <x v="4"/>
    <x v="24"/>
    <n v="3"/>
    <n v="35"/>
  </r>
  <r>
    <n v="899"/>
    <s v="Lets get 48/14 pressed!!!"/>
    <s v="Lets get 48/14 pressed and in your cd players,ipods,blogs, and facebook status'. Lets get it everywhere!"/>
    <n v="750"/>
    <n v="280"/>
    <x v="0"/>
    <x v="1"/>
    <s v="USD"/>
    <n v="1306549362"/>
    <n v="1302661362"/>
    <b v="0"/>
    <n v="8"/>
    <b v="0"/>
    <s v="music/indie rock"/>
    <x v="4"/>
    <x v="24"/>
    <n v="37"/>
    <n v="35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x v="4"/>
    <x v="2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x v="4"/>
    <x v="2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x v="4"/>
    <x v="2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x v="4"/>
    <x v="2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x v="4"/>
    <x v="2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x v="4"/>
    <x v="2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9"/>
    <s v="EUR"/>
    <n v="1449178200"/>
    <n v="1447614732"/>
    <b v="0"/>
    <n v="8"/>
    <b v="1"/>
    <s v="music/indie rock"/>
    <x v="4"/>
    <x v="2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x v="4"/>
    <x v="2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x v="4"/>
    <x v="2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x v="4"/>
    <x v="2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x v="4"/>
    <x v="2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x v="4"/>
    <x v="2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x v="4"/>
    <x v="24"/>
    <n v="104"/>
    <n v="57.78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x v="4"/>
    <x v="2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x v="4"/>
    <x v="2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x v="4"/>
    <x v="2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x v="4"/>
    <x v="2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x v="4"/>
    <x v="2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x v="4"/>
    <x v="2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x v="4"/>
    <x v="24"/>
    <n v="109"/>
    <n v="50.63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x v="4"/>
    <x v="24"/>
    <n v="137"/>
    <n v="54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x v="4"/>
    <x v="2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x v="4"/>
    <x v="2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x v="4"/>
    <x v="2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x v="4"/>
    <x v="2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x v="4"/>
    <x v="24"/>
    <n v="195"/>
    <n v="27.39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x v="4"/>
    <x v="2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x v="4"/>
    <x v="2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x v="4"/>
    <x v="24"/>
    <n v="100"/>
    <n v="42.8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x v="4"/>
    <x v="24"/>
    <n v="127"/>
    <n v="48.85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x v="4"/>
    <x v="2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x v="4"/>
    <x v="2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x v="4"/>
    <x v="2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x v="4"/>
    <x v="2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x v="4"/>
    <x v="2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x v="4"/>
    <x v="2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x v="4"/>
    <x v="2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x v="4"/>
    <x v="2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x v="4"/>
    <x v="2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x v="4"/>
    <x v="24"/>
    <n v="171"/>
    <n v="35.840000000000003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x v="4"/>
    <x v="2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x v="4"/>
    <x v="2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x v="4"/>
    <x v="2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x v="4"/>
    <x v="2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x v="4"/>
    <x v="2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x v="4"/>
    <x v="2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x v="4"/>
    <x v="2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x v="4"/>
    <x v="24"/>
    <n v="116"/>
    <n v="46.2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x v="4"/>
    <x v="2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x v="4"/>
    <x v="2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x v="4"/>
    <x v="2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x v="4"/>
    <x v="2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x v="4"/>
    <x v="2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x v="4"/>
    <x v="2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x v="4"/>
    <x v="2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x v="4"/>
    <x v="2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x v="4"/>
    <x v="2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x v="4"/>
    <x v="24"/>
    <n v="100"/>
    <n v="188.13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x v="4"/>
    <x v="2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x v="4"/>
    <x v="2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x v="4"/>
    <x v="2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x v="4"/>
    <x v="24"/>
    <n v="136"/>
    <n v="35.79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x v="4"/>
    <x v="2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x v="4"/>
    <x v="2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x v="4"/>
    <x v="2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x v="4"/>
    <x v="2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x v="4"/>
    <x v="2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x v="4"/>
    <x v="2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x v="4"/>
    <x v="24"/>
    <n v="107"/>
    <n v="106.53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x v="4"/>
    <x v="2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x v="4"/>
    <x v="2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x v="4"/>
    <x v="24"/>
    <n v="100"/>
    <n v="27.27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x v="4"/>
    <x v="2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x v="4"/>
    <x v="2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x v="4"/>
    <x v="2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x v="4"/>
    <x v="2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x v="4"/>
    <x v="24"/>
    <n v="148"/>
    <n v="50.66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x v="4"/>
    <x v="2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x v="4"/>
    <x v="24"/>
    <n v="101"/>
    <n v="91.59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x v="4"/>
    <x v="24"/>
    <n v="101"/>
    <n v="116.9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x v="4"/>
    <x v="2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x v="4"/>
    <x v="2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x v="4"/>
    <x v="2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x v="4"/>
    <x v="2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x v="4"/>
    <x v="2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x v="4"/>
    <x v="2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x v="4"/>
    <x v="2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x v="4"/>
    <x v="2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x v="4"/>
    <x v="2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x v="4"/>
    <x v="2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x v="4"/>
    <x v="24"/>
    <n v="104"/>
    <n v="90.1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x v="4"/>
    <x v="24"/>
    <n v="108"/>
    <n v="40.96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x v="4"/>
    <x v="2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x v="4"/>
    <x v="2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x v="4"/>
    <x v="2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x v="4"/>
    <x v="2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x v="4"/>
    <x v="2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x v="4"/>
    <x v="2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x v="4"/>
    <x v="2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x v="4"/>
    <x v="24"/>
    <n v="109"/>
    <n v="61.0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x v="4"/>
    <x v="2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x v="4"/>
    <x v="24"/>
    <n v="111"/>
    <n v="28.88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x v="4"/>
    <x v="24"/>
    <n v="116"/>
    <n v="31"/>
  </r>
  <r>
    <n v="2464"/>
    <s v="The Enemy Feathers NEW EP"/>
    <s v="The Enemy Feathers are passing the proverbial hat to see if we can raise enough money to complete Our NEW EP"/>
    <n v="2000"/>
    <n v="2222"/>
    <x v="1"/>
    <x v="4"/>
    <s v="CAD"/>
    <n v="1443641340"/>
    <n v="1441143397"/>
    <b v="0"/>
    <n v="43"/>
    <b v="1"/>
    <s v="music/indie rock"/>
    <x v="4"/>
    <x v="2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x v="4"/>
    <x v="2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x v="4"/>
    <x v="24"/>
    <n v="100"/>
    <n v="48.08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x v="4"/>
    <x v="2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x v="4"/>
    <x v="2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x v="4"/>
    <x v="2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x v="4"/>
    <x v="2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x v="4"/>
    <x v="2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x v="4"/>
    <x v="2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x v="4"/>
    <x v="2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x v="4"/>
    <x v="2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x v="4"/>
    <x v="24"/>
    <n v="105"/>
    <n v="32.32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x v="4"/>
    <x v="24"/>
    <n v="105"/>
    <n v="61.1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x v="4"/>
    <x v="2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x v="4"/>
    <x v="24"/>
    <n v="128"/>
    <n v="129.11000000000001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x v="4"/>
    <x v="2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x v="4"/>
    <x v="2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x v="4"/>
    <x v="2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x v="4"/>
    <x v="2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x v="4"/>
    <x v="2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x v="4"/>
    <x v="2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x v="4"/>
    <x v="2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x v="4"/>
    <x v="2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x v="4"/>
    <x v="2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x v="4"/>
    <x v="2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x v="4"/>
    <x v="2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x v="4"/>
    <x v="2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x v="4"/>
    <x v="24"/>
    <n v="103"/>
    <n v="51.6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x v="4"/>
    <x v="2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x v="4"/>
    <x v="2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x v="4"/>
    <x v="2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x v="4"/>
    <x v="2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x v="4"/>
    <x v="2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x v="4"/>
    <x v="2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x v="4"/>
    <x v="2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x v="4"/>
    <x v="2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x v="4"/>
    <x v="24"/>
    <n v="113"/>
    <n v="23.4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1"/>
    <s v="USD"/>
    <n v="1490752800"/>
    <n v="1486522484"/>
    <b v="0"/>
    <n v="884"/>
    <b v="0"/>
    <s v="music/faith"/>
    <x v="4"/>
    <x v="25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1"/>
    <s v="USD"/>
    <n v="1492142860"/>
    <n v="1486962460"/>
    <b v="0"/>
    <n v="0"/>
    <b v="0"/>
    <s v="music/faith"/>
    <x v="4"/>
    <x v="25"/>
    <n v="0"/>
    <s v="No Backers"/>
  </r>
  <r>
    <n v="1683"/>
    <s v="Manman doudou tÃ©moignage d'une mÃ¨re Album"/>
    <s v="Rendre tÃ©moignage de ce que Dieu fait chaque jour pour moi et venir en  aide  aux autres, c'est  mon but."/>
    <n v="3500"/>
    <n v="760"/>
    <x v="3"/>
    <x v="5"/>
    <s v="EUR"/>
    <n v="1491590738"/>
    <n v="1489517138"/>
    <b v="0"/>
    <n v="10"/>
    <b v="0"/>
    <s v="music/faith"/>
    <x v="4"/>
    <x v="25"/>
    <n v="22"/>
    <n v="76"/>
  </r>
  <r>
    <n v="1684"/>
    <s v="Goodness &amp; Mercy EP - Marty Mikles"/>
    <s v="New Music from Marty Mikles!  A new EP all about God's Goodness &amp; Mercy."/>
    <n v="8000"/>
    <n v="8730"/>
    <x v="3"/>
    <x v="1"/>
    <s v="USD"/>
    <n v="1489775641"/>
    <n v="1487360041"/>
    <b v="0"/>
    <n v="101"/>
    <b v="0"/>
    <s v="music/faith"/>
    <x v="4"/>
    <x v="25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1"/>
    <s v="USD"/>
    <n v="1490331623"/>
    <n v="1487743223"/>
    <b v="0"/>
    <n v="15"/>
    <b v="0"/>
    <s v="music/faith"/>
    <x v="4"/>
    <x v="25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4"/>
    <s v="CAD"/>
    <n v="1493320519"/>
    <n v="1488140119"/>
    <b v="0"/>
    <n v="1"/>
    <b v="0"/>
    <s v="music/faith"/>
    <x v="4"/>
    <x v="25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1"/>
    <s v="USD"/>
    <n v="1491855300"/>
    <n v="1488935245"/>
    <b v="0"/>
    <n v="39"/>
    <b v="0"/>
    <s v="music/faith"/>
    <x v="4"/>
    <x v="25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1"/>
    <s v="USD"/>
    <n v="1491738594"/>
    <n v="1489150194"/>
    <b v="0"/>
    <n v="7"/>
    <b v="0"/>
    <s v="music/faith"/>
    <x v="4"/>
    <x v="25"/>
    <n v="44"/>
    <n v="253.14"/>
  </r>
  <r>
    <n v="1689"/>
    <s v="Fly Away"/>
    <s v="Praising the Living God in the second half of life."/>
    <n v="2400"/>
    <n v="2400"/>
    <x v="3"/>
    <x v="1"/>
    <s v="USD"/>
    <n v="1489700230"/>
    <n v="1487111830"/>
    <b v="0"/>
    <n v="14"/>
    <b v="0"/>
    <s v="music/faith"/>
    <x v="4"/>
    <x v="25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1"/>
    <s v="USD"/>
    <n v="1491470442"/>
    <n v="1488882042"/>
    <b v="0"/>
    <n v="11"/>
    <b v="0"/>
    <s v="music/faith"/>
    <x v="4"/>
    <x v="25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1"/>
    <s v="USD"/>
    <n v="1491181200"/>
    <n v="1488387008"/>
    <b v="0"/>
    <n v="38"/>
    <b v="0"/>
    <s v="music/faith"/>
    <x v="4"/>
    <x v="25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1"/>
    <s v="USD"/>
    <n v="1490572740"/>
    <n v="1487734667"/>
    <b v="0"/>
    <n v="15"/>
    <b v="0"/>
    <s v="music/faith"/>
    <x v="4"/>
    <x v="25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0"/>
    <s v="GBP"/>
    <n v="1491768000"/>
    <n v="1489097112"/>
    <b v="0"/>
    <n v="8"/>
    <b v="0"/>
    <s v="music/faith"/>
    <x v="4"/>
    <x v="25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1"/>
    <s v="USD"/>
    <n v="1490589360"/>
    <n v="1488038674"/>
    <b v="0"/>
    <n v="1"/>
    <b v="0"/>
    <s v="music/faith"/>
    <x v="4"/>
    <x v="25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1"/>
    <s v="USD"/>
    <n v="1491786000"/>
    <n v="1488847514"/>
    <b v="0"/>
    <n v="23"/>
    <b v="0"/>
    <s v="music/faith"/>
    <x v="4"/>
    <x v="25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1"/>
    <s v="USD"/>
    <n v="1491007211"/>
    <n v="1488418811"/>
    <b v="0"/>
    <n v="0"/>
    <b v="0"/>
    <s v="music/faith"/>
    <x v="4"/>
    <x v="25"/>
    <n v="0"/>
    <s v="No Backer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1"/>
    <s v="USD"/>
    <n v="1491781648"/>
    <n v="1489193248"/>
    <b v="0"/>
    <n v="22"/>
    <b v="0"/>
    <s v="music/faith"/>
    <x v="4"/>
    <x v="25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1"/>
    <s v="USD"/>
    <n v="1490499180"/>
    <n v="1488430760"/>
    <b v="0"/>
    <n v="0"/>
    <b v="0"/>
    <s v="music/faith"/>
    <x v="4"/>
    <x v="25"/>
    <n v="0"/>
    <s v="No Backers"/>
  </r>
  <r>
    <n v="1699"/>
    <s v="THE WORSHIP ALBUM!"/>
    <s v="Friends! Will you help me create a new worship album??! I want this album to give God the worship he deserves and draw people to Him."/>
    <n v="5105"/>
    <n v="216"/>
    <x v="3"/>
    <x v="1"/>
    <s v="USD"/>
    <n v="1491943445"/>
    <n v="1489351445"/>
    <b v="0"/>
    <n v="4"/>
    <b v="0"/>
    <s v="music/faith"/>
    <x v="4"/>
    <x v="25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1"/>
    <s v="USD"/>
    <n v="1491019200"/>
    <n v="1488418990"/>
    <b v="0"/>
    <n v="79"/>
    <b v="0"/>
    <s v="music/faith"/>
    <x v="4"/>
    <x v="25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1"/>
    <s v="USD"/>
    <n v="1421337405"/>
    <n v="1418745405"/>
    <b v="0"/>
    <n v="2"/>
    <b v="0"/>
    <s v="music/faith"/>
    <x v="4"/>
    <x v="25"/>
    <n v="0"/>
    <n v="5"/>
  </r>
  <r>
    <n v="1702"/>
    <s v="lyndale lewis and new vision prosper cd release"/>
    <s v="I can do all things through christ jesus"/>
    <n v="16500"/>
    <n v="1"/>
    <x v="0"/>
    <x v="1"/>
    <s v="USD"/>
    <n v="1427745150"/>
    <n v="1425156750"/>
    <b v="0"/>
    <n v="1"/>
    <b v="0"/>
    <s v="music/faith"/>
    <x v="4"/>
    <x v="25"/>
    <n v="0"/>
    <n v="1"/>
  </r>
  <r>
    <n v="1703"/>
    <s v="Joy Full Noise!"/>
    <s v="I would love for you to be a part of helping me raise money for music and video production to launch my first Worship album!"/>
    <n v="5000"/>
    <n v="51"/>
    <x v="0"/>
    <x v="1"/>
    <s v="USD"/>
    <n v="1441003537"/>
    <n v="1435819537"/>
    <b v="0"/>
    <n v="2"/>
    <b v="0"/>
    <s v="music/faith"/>
    <x v="4"/>
    <x v="25"/>
    <n v="1"/>
    <n v="25.5"/>
  </r>
  <r>
    <n v="1704"/>
    <s v="Jericho Down Worship Album"/>
    <s v="We want to record an album of popular praise &amp; worship songs with our own influence and style."/>
    <n v="2000"/>
    <n v="1302"/>
    <x v="0"/>
    <x v="1"/>
    <s v="USD"/>
    <n v="1424056873"/>
    <n v="1421464873"/>
    <b v="0"/>
    <n v="11"/>
    <b v="0"/>
    <s v="music/faith"/>
    <x v="4"/>
    <x v="25"/>
    <n v="65"/>
    <n v="118.36"/>
  </r>
  <r>
    <n v="1705"/>
    <s v="Piano Prayer Album - Russ James"/>
    <s v="An instrumental album that ranges from hymns to contemporary music. All the music is recorded by myself."/>
    <n v="2000"/>
    <n v="0"/>
    <x v="0"/>
    <x v="1"/>
    <s v="USD"/>
    <n v="1441814400"/>
    <n v="1440807846"/>
    <b v="0"/>
    <n v="0"/>
    <b v="0"/>
    <s v="music/faith"/>
    <x v="4"/>
    <x v="25"/>
    <n v="0"/>
    <s v="No Backers"/>
  </r>
  <r>
    <n v="1706"/>
    <s v="Gemeinde in Bremen"/>
    <s v="Unsere &quot;Aufgabe&quot; ist es, fÃ¼r Christen da zu sein die keiner Gemeinde angehÃ¶ren. Zudem spielt Lobpreis eine Zentrale Rolle."/>
    <n v="5500"/>
    <n v="0"/>
    <x v="0"/>
    <x v="16"/>
    <s v="EUR"/>
    <n v="1440314472"/>
    <n v="1435130472"/>
    <b v="0"/>
    <n v="0"/>
    <b v="0"/>
    <s v="music/faith"/>
    <x v="4"/>
    <x v="25"/>
    <n v="0"/>
    <s v="No Backer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1"/>
    <s v="USD"/>
    <n v="1459181895"/>
    <n v="1456593495"/>
    <b v="0"/>
    <n v="9"/>
    <b v="0"/>
    <s v="music/faith"/>
    <x v="4"/>
    <x v="25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0"/>
    <x v="1"/>
    <s v="USD"/>
    <n v="1462135706"/>
    <n v="1458679706"/>
    <b v="0"/>
    <n v="0"/>
    <b v="0"/>
    <s v="music/faith"/>
    <x v="4"/>
    <x v="25"/>
    <n v="0"/>
    <s v="No Backers"/>
  </r>
  <r>
    <n v="1709"/>
    <s v="Psalms"/>
    <s v="A project to set psalms to music. The psalms are taken from the English Standard Version (ESV) of the Bible."/>
    <n v="1750"/>
    <n v="85"/>
    <x v="0"/>
    <x v="1"/>
    <s v="USD"/>
    <n v="1409513940"/>
    <n v="1405949514"/>
    <b v="0"/>
    <n v="4"/>
    <b v="0"/>
    <s v="music/faith"/>
    <x v="4"/>
    <x v="25"/>
    <n v="5"/>
    <n v="21.25"/>
  </r>
  <r>
    <n v="1710"/>
    <s v="Producing a live album of our upcoming Europe tour"/>
    <s v="We want to create a gospel live album which has never been produced before."/>
    <n v="5000"/>
    <n v="34"/>
    <x v="0"/>
    <x v="16"/>
    <s v="EUR"/>
    <n v="1453122000"/>
    <n v="1449151888"/>
    <b v="0"/>
    <n v="1"/>
    <b v="0"/>
    <s v="music/faith"/>
    <x v="4"/>
    <x v="25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1"/>
    <s v="USD"/>
    <n v="1409585434"/>
    <n v="1406907034"/>
    <b v="0"/>
    <n v="2"/>
    <b v="0"/>
    <s v="music/faith"/>
    <x v="4"/>
    <x v="25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1"/>
    <s v="USD"/>
    <n v="1435701353"/>
    <n v="1430517353"/>
    <b v="0"/>
    <n v="0"/>
    <b v="0"/>
    <s v="music/faith"/>
    <x v="4"/>
    <x v="25"/>
    <n v="0"/>
    <s v="No Backers"/>
  </r>
  <r>
    <n v="1713"/>
    <s v="&quot;UNCOVERED ME&quot;"/>
    <s v="This music project is a compilation to my up-coming book UNCOVERED ME, I need your support to help me go to New York and complete it."/>
    <n v="3000"/>
    <n v="50"/>
    <x v="0"/>
    <x v="1"/>
    <s v="USD"/>
    <n v="1412536412"/>
    <n v="1409944412"/>
    <b v="0"/>
    <n v="1"/>
    <b v="0"/>
    <s v="music/faith"/>
    <x v="4"/>
    <x v="25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1"/>
    <s v="USD"/>
    <n v="1430517761"/>
    <n v="1427925761"/>
    <b v="0"/>
    <n v="17"/>
    <b v="0"/>
    <s v="music/faith"/>
    <x v="4"/>
    <x v="25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0"/>
    <x v="1"/>
    <s v="USD"/>
    <n v="1427772120"/>
    <n v="1425186785"/>
    <b v="0"/>
    <n v="2"/>
    <b v="0"/>
    <s v="music/faith"/>
    <x v="4"/>
    <x v="25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1"/>
    <s v="USD"/>
    <n v="1481295099"/>
    <n v="1477835499"/>
    <b v="0"/>
    <n v="3"/>
    <b v="0"/>
    <s v="music/faith"/>
    <x v="4"/>
    <x v="25"/>
    <n v="8"/>
    <n v="50"/>
  </r>
  <r>
    <n v="1717"/>
    <s v="Shift Records A New EP!"/>
    <s v="Our first record created to reach, inspire, and ultimately express the love of Jesus to our generation."/>
    <n v="3265"/>
    <n v="1395"/>
    <x v="0"/>
    <x v="1"/>
    <s v="USD"/>
    <n v="1461211200"/>
    <n v="1459467238"/>
    <b v="0"/>
    <n v="41"/>
    <b v="0"/>
    <s v="music/faith"/>
    <x v="4"/>
    <x v="25"/>
    <n v="43"/>
    <n v="34.020000000000003"/>
  </r>
  <r>
    <n v="1718"/>
    <s v="The Prodigal Son"/>
    <s v="A melody for the galaxy."/>
    <n v="35000"/>
    <n v="75"/>
    <x v="0"/>
    <x v="1"/>
    <s v="USD"/>
    <n v="1463201940"/>
    <n v="1459435149"/>
    <b v="0"/>
    <n v="2"/>
    <b v="0"/>
    <s v="music/faith"/>
    <x v="4"/>
    <x v="25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1"/>
    <s v="USD"/>
    <n v="1410958191"/>
    <n v="1408366191"/>
    <b v="0"/>
    <n v="3"/>
    <b v="0"/>
    <s v="music/faith"/>
    <x v="4"/>
    <x v="25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1"/>
    <s v="USD"/>
    <n v="1415562471"/>
    <n v="1412966871"/>
    <b v="0"/>
    <n v="8"/>
    <b v="0"/>
    <s v="music/faith"/>
    <x v="4"/>
    <x v="25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0"/>
    <x v="1"/>
    <s v="USD"/>
    <n v="1449831863"/>
    <n v="1447239863"/>
    <b v="0"/>
    <n v="0"/>
    <b v="0"/>
    <s v="music/faith"/>
    <x v="4"/>
    <x v="25"/>
    <n v="0"/>
    <s v="No Backers"/>
  </r>
  <r>
    <n v="1722"/>
    <s v="Preserving the DC Gospel Stars"/>
    <s v="I am raising money to leave a legacy for the DC Gospel Stars and preserve this art form for music lovers of this style."/>
    <n v="2880"/>
    <n v="1"/>
    <x v="0"/>
    <x v="1"/>
    <s v="USD"/>
    <n v="1459642200"/>
    <n v="1456441429"/>
    <b v="0"/>
    <n v="1"/>
    <b v="0"/>
    <s v="music/faith"/>
    <x v="4"/>
    <x v="25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1"/>
    <s v="USD"/>
    <n v="1435730400"/>
    <n v="1430855315"/>
    <b v="0"/>
    <n v="3"/>
    <b v="0"/>
    <s v="music/faith"/>
    <x v="4"/>
    <x v="25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1"/>
    <s v="USD"/>
    <n v="1414707762"/>
    <n v="1412115762"/>
    <b v="0"/>
    <n v="4"/>
    <b v="0"/>
    <s v="music/faith"/>
    <x v="4"/>
    <x v="25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0"/>
    <x v="1"/>
    <s v="USD"/>
    <n v="1408922049"/>
    <n v="1406330049"/>
    <b v="0"/>
    <n v="9"/>
    <b v="0"/>
    <s v="music/faith"/>
    <x v="4"/>
    <x v="25"/>
    <n v="10"/>
    <n v="62.22"/>
  </r>
  <r>
    <n v="1726"/>
    <s v="&quot;Every Day&quot; CD by Amanda Joy Hall"/>
    <s v="Amanda Joy Hall's sophomore album, &quot;Every Day&quot;. Release expected July 2014"/>
    <n v="6500"/>
    <n v="2196"/>
    <x v="0"/>
    <x v="1"/>
    <s v="USD"/>
    <n v="1403906664"/>
    <n v="1401401064"/>
    <b v="0"/>
    <n v="16"/>
    <b v="0"/>
    <s v="music/faith"/>
    <x v="4"/>
    <x v="25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0"/>
    <s v="GBP"/>
    <n v="1428231600"/>
    <n v="1423520177"/>
    <b v="0"/>
    <n v="1"/>
    <b v="0"/>
    <s v="music/faith"/>
    <x v="4"/>
    <x v="25"/>
    <n v="0"/>
    <n v="1"/>
  </r>
  <r>
    <n v="1728"/>
    <s v="With His Presence"/>
    <s v="Be in God's presence through instrumental covers of hymns. Help me build a home studio to freely distribute this album."/>
    <n v="1250"/>
    <n v="855"/>
    <x v="0"/>
    <x v="1"/>
    <s v="USD"/>
    <n v="1445439674"/>
    <n v="1442847674"/>
    <b v="0"/>
    <n v="7"/>
    <b v="0"/>
    <s v="music/faith"/>
    <x v="4"/>
    <x v="25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1"/>
    <s v="USD"/>
    <n v="1465521306"/>
    <n v="1460337306"/>
    <b v="0"/>
    <n v="0"/>
    <b v="0"/>
    <s v="music/faith"/>
    <x v="4"/>
    <x v="25"/>
    <n v="0"/>
    <s v="No Backers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1"/>
    <s v="USD"/>
    <n v="1445738783"/>
    <n v="1443146783"/>
    <b v="0"/>
    <n v="0"/>
    <b v="0"/>
    <s v="music/faith"/>
    <x v="4"/>
    <x v="25"/>
    <n v="0"/>
    <s v="No Backers"/>
  </r>
  <r>
    <n v="1731"/>
    <s v="Sam Cox Band First Christian Tour"/>
    <s v="We are a Christin Worship band looking to midwest tour. God Bless!"/>
    <n v="1000"/>
    <n v="0"/>
    <x v="0"/>
    <x v="1"/>
    <s v="USD"/>
    <n v="1434034800"/>
    <n v="1432849552"/>
    <b v="0"/>
    <n v="0"/>
    <b v="0"/>
    <s v="music/faith"/>
    <x v="4"/>
    <x v="25"/>
    <n v="0"/>
    <s v="No Backer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1"/>
    <s v="USD"/>
    <n v="1452920400"/>
    <n v="1447777481"/>
    <b v="0"/>
    <n v="0"/>
    <b v="0"/>
    <s v="music/faith"/>
    <x v="4"/>
    <x v="25"/>
    <n v="0"/>
    <s v="No Backers"/>
  </r>
  <r>
    <n v="1733"/>
    <s v="What Faith Is EP/Album"/>
    <s v="I am trying to share the music I am blessed to have written. https://www.johncox4.com or https://reverbnation.com/johncox4"/>
    <n v="10000"/>
    <n v="0"/>
    <x v="0"/>
    <x v="1"/>
    <s v="USD"/>
    <n v="1473802200"/>
    <n v="1472746374"/>
    <b v="0"/>
    <n v="0"/>
    <b v="0"/>
    <s v="music/faith"/>
    <x v="4"/>
    <x v="25"/>
    <n v="0"/>
    <s v="No Backers"/>
  </r>
  <r>
    <n v="1734"/>
    <s v="Street Prophet Los CD and new book"/>
    <s v="This is a double venture project. I have finished a new manuscript and currently working on creating a Christian rap CD."/>
    <n v="4500"/>
    <n v="1"/>
    <x v="0"/>
    <x v="1"/>
    <s v="USD"/>
    <n v="1431046356"/>
    <n v="1428454356"/>
    <b v="0"/>
    <n v="1"/>
    <b v="0"/>
    <s v="music/faith"/>
    <x v="4"/>
    <x v="25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0"/>
    <x v="1"/>
    <s v="USD"/>
    <n v="1470598345"/>
    <n v="1468006345"/>
    <b v="0"/>
    <n v="2"/>
    <b v="0"/>
    <s v="music/faith"/>
    <x v="4"/>
    <x v="25"/>
    <n v="11"/>
    <n v="55"/>
  </r>
  <r>
    <n v="1736"/>
    <s v="In His Presence"/>
    <s v="A unique meditative album reflecting on the life of Christ, inviting Him into your presence"/>
    <n v="3000"/>
    <n v="22"/>
    <x v="0"/>
    <x v="1"/>
    <s v="USD"/>
    <n v="1447018833"/>
    <n v="1444423233"/>
    <b v="0"/>
    <n v="1"/>
    <b v="0"/>
    <s v="music/faith"/>
    <x v="4"/>
    <x v="25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0"/>
    <x v="1"/>
    <s v="USD"/>
    <n v="1437432392"/>
    <n v="1434840392"/>
    <b v="0"/>
    <n v="15"/>
    <b v="0"/>
    <s v="music/faith"/>
    <x v="4"/>
    <x v="25"/>
    <n v="21"/>
    <n v="56.67"/>
  </r>
  <r>
    <n v="1738"/>
    <s v="The Flashing Lights"/>
    <s v="Music that inspires and gives hope for overcoming and change. And it is good music."/>
    <n v="5000"/>
    <n v="20"/>
    <x v="0"/>
    <x v="1"/>
    <s v="USD"/>
    <n v="1412283542"/>
    <n v="1409691542"/>
    <b v="0"/>
    <n v="1"/>
    <b v="0"/>
    <s v="music/faith"/>
    <x v="4"/>
    <x v="25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1"/>
    <s v="USD"/>
    <n v="1462391932"/>
    <n v="1457297932"/>
    <b v="0"/>
    <n v="1"/>
    <b v="0"/>
    <s v="music/faith"/>
    <x v="4"/>
    <x v="25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0"/>
    <x v="1"/>
    <s v="USD"/>
    <n v="1437075422"/>
    <n v="1434483422"/>
    <b v="0"/>
    <n v="0"/>
    <b v="0"/>
    <s v="music/faith"/>
    <x v="4"/>
    <x v="25"/>
    <n v="0"/>
    <s v="No Backer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4"/>
    <s v="CAD"/>
    <n v="1433206020"/>
    <n v="1430617209"/>
    <b v="0"/>
    <n v="30"/>
    <b v="1"/>
    <s v="music/electronic music"/>
    <x v="4"/>
    <x v="26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x v="4"/>
    <x v="26"/>
    <n v="352"/>
    <n v="22.08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x v="4"/>
    <x v="26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1"/>
    <x v="0"/>
    <s v="GBP"/>
    <n v="1434837861"/>
    <n v="1432245861"/>
    <b v="0"/>
    <n v="131"/>
    <b v="1"/>
    <s v="music/electronic music"/>
    <x v="4"/>
    <x v="26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0"/>
    <s v="SEK"/>
    <n v="1454248563"/>
    <n v="1451656563"/>
    <b v="1"/>
    <n v="61"/>
    <b v="1"/>
    <s v="music/electronic music"/>
    <x v="4"/>
    <x v="26"/>
    <n v="119"/>
    <n v="388.98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x v="4"/>
    <x v="26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0"/>
    <s v="GBP"/>
    <n v="1459414016"/>
    <n v="1456480016"/>
    <b v="1"/>
    <n v="122"/>
    <b v="1"/>
    <s v="music/electronic music"/>
    <x v="4"/>
    <x v="26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x v="4"/>
    <x v="26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0"/>
    <s v="GBP"/>
    <n v="1488830400"/>
    <n v="1484924605"/>
    <b v="1"/>
    <n v="255"/>
    <b v="1"/>
    <s v="music/electronic music"/>
    <x v="4"/>
    <x v="26"/>
    <n v="117"/>
    <n v="45.99"/>
  </r>
  <r>
    <n v="1029"/>
    <s v="StrobeHouse presents Valborg 2015"/>
    <s v="We want to recreate last years massive Valborgparty in Lund but this time even bigger!"/>
    <n v="10000"/>
    <n v="11176"/>
    <x v="1"/>
    <x v="10"/>
    <s v="SEK"/>
    <n v="1428184740"/>
    <n v="1423501507"/>
    <b v="0"/>
    <n v="141"/>
    <b v="1"/>
    <s v="music/electronic music"/>
    <x v="4"/>
    <x v="26"/>
    <n v="112"/>
    <n v="79.260000000000005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x v="4"/>
    <x v="26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x v="4"/>
    <x v="26"/>
    <n v="107"/>
    <n v="108.48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x v="4"/>
    <x v="26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0"/>
    <s v="GBP"/>
    <n v="1481564080"/>
    <n v="1479144880"/>
    <b v="0"/>
    <n v="27"/>
    <b v="1"/>
    <s v="music/electronic music"/>
    <x v="4"/>
    <x v="26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x v="4"/>
    <x v="26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x v="4"/>
    <x v="26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x v="4"/>
    <x v="26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x v="4"/>
    <x v="26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x v="4"/>
    <x v="26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x v="4"/>
    <x v="26"/>
    <n v="128"/>
    <n v="21.37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0"/>
    <s v="GBP"/>
    <n v="1358367565"/>
    <n v="1357157965"/>
    <b v="0"/>
    <n v="28"/>
    <b v="1"/>
    <s v="music/electronic music"/>
    <x v="4"/>
    <x v="26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x v="4"/>
    <x v="26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4"/>
    <s v="CAD"/>
    <n v="1443127082"/>
    <n v="1440535082"/>
    <b v="0"/>
    <n v="50"/>
    <b v="1"/>
    <s v="music/electronic music"/>
    <x v="4"/>
    <x v="26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x v="4"/>
    <x v="26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x v="4"/>
    <x v="26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x v="4"/>
    <x v="26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x v="4"/>
    <x v="26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x v="4"/>
    <x v="26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1"/>
    <x v="0"/>
    <s v="GBP"/>
    <n v="1397516400"/>
    <n v="1396524644"/>
    <b v="0"/>
    <n v="15"/>
    <b v="1"/>
    <s v="music/electronic music"/>
    <x v="4"/>
    <x v="26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x v="4"/>
    <x v="26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x v="4"/>
    <x v="26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x v="4"/>
    <x v="26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x v="4"/>
    <x v="26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x v="4"/>
    <x v="26"/>
    <n v="293"/>
    <n v="73.13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x v="4"/>
    <x v="26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x v="4"/>
    <x v="26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x v="4"/>
    <x v="26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x v="4"/>
    <x v="26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x v="4"/>
    <x v="26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x v="4"/>
    <x v="26"/>
    <n v="101"/>
    <n v="51.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x v="4"/>
    <x v="27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x v="4"/>
    <x v="27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x v="4"/>
    <x v="27"/>
    <n v="156"/>
    <n v="54.15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x v="4"/>
    <x v="27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x v="4"/>
    <x v="27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x v="4"/>
    <x v="27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x v="4"/>
    <x v="27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1"/>
    <x v="0"/>
    <s v="GBP"/>
    <n v="1440068400"/>
    <n v="1438459303"/>
    <b v="0"/>
    <n v="81"/>
    <b v="1"/>
    <s v="music/classical music"/>
    <x v="4"/>
    <x v="27"/>
    <n v="107"/>
    <n v="52.96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x v="4"/>
    <x v="27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x v="4"/>
    <x v="27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x v="4"/>
    <x v="27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x v="4"/>
    <x v="27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x v="4"/>
    <x v="27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x v="4"/>
    <x v="27"/>
    <n v="105"/>
    <n v="15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x v="4"/>
    <x v="27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x v="4"/>
    <x v="27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x v="4"/>
    <x v="27"/>
    <n v="110"/>
    <n v="100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x v="4"/>
    <x v="27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x v="4"/>
    <x v="27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x v="4"/>
    <x v="27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0"/>
    <s v="GBP"/>
    <n v="1380192418"/>
    <n v="1375008418"/>
    <b v="0"/>
    <n v="63"/>
    <b v="1"/>
    <s v="music/classical music"/>
    <x v="4"/>
    <x v="27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x v="4"/>
    <x v="27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x v="4"/>
    <x v="27"/>
    <n v="156"/>
    <n v="30.08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x v="4"/>
    <x v="27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x v="4"/>
    <x v="27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x v="4"/>
    <x v="27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x v="4"/>
    <x v="27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5"/>
    <s v="EUR"/>
    <n v="1475209620"/>
    <n v="1473087637"/>
    <b v="0"/>
    <n v="37"/>
    <b v="1"/>
    <s v="music/classical music"/>
    <x v="4"/>
    <x v="27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1"/>
    <x v="0"/>
    <s v="GBP"/>
    <n v="1370019600"/>
    <n v="1366999870"/>
    <b v="0"/>
    <n v="37"/>
    <b v="1"/>
    <s v="music/classical music"/>
    <x v="4"/>
    <x v="27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x v="4"/>
    <x v="27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x v="4"/>
    <x v="27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x v="4"/>
    <x v="27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x v="4"/>
    <x v="27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x v="4"/>
    <x v="27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x v="4"/>
    <x v="27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x v="4"/>
    <x v="27"/>
    <n v="106"/>
    <n v="23.12"/>
  </r>
  <r>
    <n v="2557"/>
    <s v="European Tour"/>
    <s v="Raising money for our concert tour of Switzerland and Germany in June/July 2014"/>
    <n v="900"/>
    <n v="1066"/>
    <x v="1"/>
    <x v="0"/>
    <s v="GBP"/>
    <n v="1400176386"/>
    <n v="1397584386"/>
    <b v="0"/>
    <n v="36"/>
    <b v="1"/>
    <s v="music/classical music"/>
    <x v="4"/>
    <x v="27"/>
    <n v="118"/>
    <n v="29.61"/>
  </r>
  <r>
    <n v="2558"/>
    <s v="Hopkins Sinfonia 2015 Season"/>
    <s v="The Hopkins Sinfonia is looking for your support to run our 2015 Season made up of five concerts."/>
    <n v="1250"/>
    <n v="1361"/>
    <x v="1"/>
    <x v="2"/>
    <s v="AUD"/>
    <n v="1430488740"/>
    <n v="1427747906"/>
    <b v="0"/>
    <n v="18"/>
    <b v="1"/>
    <s v="music/classical music"/>
    <x v="4"/>
    <x v="27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x v="4"/>
    <x v="27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0"/>
    <s v="GBP"/>
    <n v="1425682174"/>
    <n v="1423090174"/>
    <b v="0"/>
    <n v="21"/>
    <b v="1"/>
    <s v="music/classical music"/>
    <x v="4"/>
    <x v="27"/>
    <n v="100"/>
    <n v="14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x v="5"/>
    <x v="28"/>
    <n v="0"/>
    <n v="250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x v="5"/>
    <x v="28"/>
    <n v="0"/>
    <s v="No Backers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x v="5"/>
    <x v="28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x v="5"/>
    <x v="28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x v="5"/>
    <x v="28"/>
    <n v="0"/>
    <n v="3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x v="5"/>
    <x v="28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6"/>
    <s v="EUR"/>
    <n v="1451161560"/>
    <n v="1447273560"/>
    <b v="0"/>
    <n v="0"/>
    <b v="0"/>
    <s v="journalism/audio"/>
    <x v="5"/>
    <x v="28"/>
    <n v="0"/>
    <s v="No Backers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x v="5"/>
    <x v="28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x v="5"/>
    <x v="28"/>
    <n v="1"/>
    <n v="53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x v="5"/>
    <x v="28"/>
    <n v="0"/>
    <s v="No Backers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x v="5"/>
    <x v="28"/>
    <n v="0"/>
    <s v="No Backers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x v="5"/>
    <x v="28"/>
    <n v="0"/>
    <s v="No Backer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x v="5"/>
    <x v="28"/>
    <n v="0"/>
    <s v="No Backers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x v="5"/>
    <x v="28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x v="5"/>
    <x v="28"/>
    <n v="0"/>
    <s v="No Backers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x v="5"/>
    <x v="28"/>
    <n v="0"/>
    <s v="No Backers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x v="5"/>
    <x v="28"/>
    <n v="0"/>
    <s v="No Backers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x v="5"/>
    <x v="28"/>
    <n v="0"/>
    <s v="No Backers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x v="5"/>
    <x v="28"/>
    <n v="0"/>
    <s v="No Backers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x v="5"/>
    <x v="28"/>
    <n v="0"/>
    <s v="No Backers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x v="5"/>
    <x v="28"/>
    <n v="1"/>
    <n v="50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x v="5"/>
    <x v="28"/>
    <n v="0"/>
    <s v="No Backers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x v="5"/>
    <x v="28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x v="5"/>
    <x v="28"/>
    <n v="0"/>
    <s v="No Backer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1"/>
    <s v="USD"/>
    <n v="1373174903"/>
    <n v="1369286903"/>
    <b v="0"/>
    <n v="123"/>
    <b v="0"/>
    <s v="games/video games"/>
    <x v="6"/>
    <x v="29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2"/>
    <s v="AUD"/>
    <n v="1392800922"/>
    <n v="1390381722"/>
    <b v="0"/>
    <n v="5"/>
    <b v="0"/>
    <s v="games/video games"/>
    <x v="6"/>
    <x v="29"/>
    <n v="3"/>
    <n v="16.2"/>
  </r>
  <r>
    <n v="1066"/>
    <s v="So I'm A Dark Lord"/>
    <s v="A parody of old school RPGs where you are a new Dark Lord on a quest to amass monsters and allies on your side."/>
    <n v="150000"/>
    <n v="5051"/>
    <x v="0"/>
    <x v="1"/>
    <s v="USD"/>
    <n v="1375657582"/>
    <n v="1371769582"/>
    <b v="0"/>
    <n v="148"/>
    <b v="0"/>
    <s v="games/video games"/>
    <x v="6"/>
    <x v="29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1"/>
    <s v="USD"/>
    <n v="1387657931"/>
    <n v="1385065931"/>
    <b v="0"/>
    <n v="10"/>
    <b v="0"/>
    <s v="games/video games"/>
    <x v="6"/>
    <x v="29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1"/>
    <s v="USD"/>
    <n v="1460274864"/>
    <n v="1457686464"/>
    <b v="0"/>
    <n v="4"/>
    <b v="0"/>
    <s v="games/video games"/>
    <x v="6"/>
    <x v="29"/>
    <n v="0"/>
    <n v="11.25"/>
  </r>
  <r>
    <n v="1069"/>
    <s v="Until The End (PC, Mac, and Linux)"/>
    <s v="A run-n-gun zombie survival game where you scavenge for items to make the night a little less scary."/>
    <n v="2200"/>
    <n v="850"/>
    <x v="0"/>
    <x v="1"/>
    <s v="USD"/>
    <n v="1385447459"/>
    <n v="1382679059"/>
    <b v="0"/>
    <n v="21"/>
    <b v="0"/>
    <s v="games/video games"/>
    <x v="6"/>
    <x v="29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1"/>
    <s v="USD"/>
    <n v="1349050622"/>
    <n v="1347322622"/>
    <b v="0"/>
    <n v="2"/>
    <b v="0"/>
    <s v="games/video games"/>
    <x v="6"/>
    <x v="29"/>
    <n v="1"/>
    <n v="35"/>
  </r>
  <r>
    <n v="1071"/>
    <s v="DJ's Bane"/>
    <s v="I'm making a game where you choose how you want to kill the DJ, so you yourself can decide what music will be played at the party."/>
    <n v="100"/>
    <n v="0"/>
    <x v="0"/>
    <x v="12"/>
    <s v="NOK"/>
    <n v="1447787093"/>
    <n v="1445191493"/>
    <b v="0"/>
    <n v="0"/>
    <b v="0"/>
    <s v="games/video games"/>
    <x v="6"/>
    <x v="29"/>
    <n v="0"/>
    <s v="No Backers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1"/>
    <s v="USD"/>
    <n v="1391630297"/>
    <n v="1389038297"/>
    <b v="0"/>
    <n v="4"/>
    <b v="0"/>
    <s v="games/video games"/>
    <x v="6"/>
    <x v="29"/>
    <n v="0"/>
    <n v="12.75"/>
  </r>
  <r>
    <n v="1073"/>
    <s v="Rainbow Ball to the Iphone"/>
    <s v="We want to bring our Game Rainbow Ball to the iphone and to do that we need a little help"/>
    <n v="750"/>
    <n v="10"/>
    <x v="0"/>
    <x v="1"/>
    <s v="USD"/>
    <n v="1318806541"/>
    <n v="1316214541"/>
    <b v="0"/>
    <n v="1"/>
    <b v="0"/>
    <s v="games/video games"/>
    <x v="6"/>
    <x v="29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0"/>
    <x v="1"/>
    <s v="USD"/>
    <n v="1388808545"/>
    <n v="1386216545"/>
    <b v="0"/>
    <n v="30"/>
    <b v="0"/>
    <s v="games/video games"/>
    <x v="6"/>
    <x v="29"/>
    <n v="6"/>
    <n v="113.57"/>
  </r>
  <r>
    <n v="1075"/>
    <s v="Towers Of The Apocalypse"/>
    <s v="Fully 3D, post Apocalyptic themed tower defense video game. New take on the genre."/>
    <n v="1000"/>
    <n v="45"/>
    <x v="0"/>
    <x v="1"/>
    <s v="USD"/>
    <n v="1336340516"/>
    <n v="1333748516"/>
    <b v="0"/>
    <n v="3"/>
    <b v="0"/>
    <s v="games/video games"/>
    <x v="6"/>
    <x v="29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0"/>
    <x v="1"/>
    <s v="USD"/>
    <n v="1410426250"/>
    <n v="1405674250"/>
    <b v="0"/>
    <n v="975"/>
    <b v="0"/>
    <s v="games/video games"/>
    <x v="6"/>
    <x v="29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0"/>
    <x v="1"/>
    <s v="USD"/>
    <n v="1452744011"/>
    <n v="1450152011"/>
    <b v="0"/>
    <n v="167"/>
    <b v="0"/>
    <s v="games/video games"/>
    <x v="6"/>
    <x v="29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1"/>
    <s v="USD"/>
    <n v="1311309721"/>
    <n v="1307421721"/>
    <b v="0"/>
    <n v="5"/>
    <b v="0"/>
    <s v="games/video games"/>
    <x v="6"/>
    <x v="29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16"/>
    <s v="EUR"/>
    <n v="1463232936"/>
    <n v="1461072936"/>
    <b v="0"/>
    <n v="18"/>
    <b v="0"/>
    <s v="games/video games"/>
    <x v="6"/>
    <x v="29"/>
    <n v="3"/>
    <n v="37.67"/>
  </r>
  <r>
    <n v="1080"/>
    <s v="Skullforge: The Hunt"/>
    <s v="A fantasy action RPG which follows an elven ex-slave on a journey of magic, revenge, intrigue, and deceit."/>
    <n v="20000"/>
    <n v="1821"/>
    <x v="0"/>
    <x v="1"/>
    <s v="USD"/>
    <n v="1399778333"/>
    <n v="1397186333"/>
    <b v="0"/>
    <n v="98"/>
    <b v="0"/>
    <s v="games/video games"/>
    <x v="6"/>
    <x v="29"/>
    <n v="9"/>
    <n v="18.579999999999998"/>
  </r>
  <r>
    <n v="1081"/>
    <s v="The Creature"/>
    <s v="Finishing your last job before you retire until a disaster strikes the cargo ship can you survive The Creature?"/>
    <n v="68000"/>
    <n v="12"/>
    <x v="0"/>
    <x v="1"/>
    <s v="USD"/>
    <n v="1422483292"/>
    <n v="1419891292"/>
    <b v="0"/>
    <n v="4"/>
    <b v="0"/>
    <s v="games/video games"/>
    <x v="6"/>
    <x v="29"/>
    <n v="0"/>
    <n v="3"/>
  </r>
  <r>
    <n v="1082"/>
    <s v="T-Fighter: Code Name M - Mobile Edition"/>
    <s v="Challenge your trivia skills in this action oriented game against several opponents across time."/>
    <n v="10000"/>
    <n v="56"/>
    <x v="0"/>
    <x v="1"/>
    <s v="USD"/>
    <n v="1344635088"/>
    <n v="1342043088"/>
    <b v="0"/>
    <n v="3"/>
    <b v="0"/>
    <s v="games/video games"/>
    <x v="6"/>
    <x v="29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4"/>
    <s v="CAD"/>
    <n v="1406994583"/>
    <n v="1401810583"/>
    <b v="0"/>
    <n v="1"/>
    <b v="0"/>
    <s v="games/video games"/>
    <x v="6"/>
    <x v="29"/>
    <n v="1"/>
    <n v="410"/>
  </r>
  <r>
    <n v="1084"/>
    <s v="My own channel"/>
    <s v="I want to start my own channel for gaming"/>
    <n v="550"/>
    <n v="0"/>
    <x v="0"/>
    <x v="1"/>
    <s v="USD"/>
    <n v="1407534804"/>
    <n v="1404942804"/>
    <b v="0"/>
    <n v="0"/>
    <b v="0"/>
    <s v="games/video games"/>
    <x v="6"/>
    <x v="29"/>
    <n v="0"/>
    <s v="No Backers"/>
  </r>
  <r>
    <n v="1085"/>
    <s v="Sun Dryd Studios"/>
    <s v="The new kid on the block. Re-imagining old games and creating new ones. Ship, Lazer, Rock is first."/>
    <n v="30000"/>
    <n v="1026"/>
    <x v="0"/>
    <x v="4"/>
    <s v="CAD"/>
    <n v="1457967975"/>
    <n v="1455379575"/>
    <b v="0"/>
    <n v="9"/>
    <b v="0"/>
    <s v="games/video games"/>
    <x v="6"/>
    <x v="29"/>
    <n v="3"/>
    <n v="114"/>
  </r>
  <r>
    <n v="1086"/>
    <s v="Cyber Universe Online"/>
    <s v="Humanity's future in the Galaxy"/>
    <n v="18000"/>
    <n v="15"/>
    <x v="0"/>
    <x v="1"/>
    <s v="USD"/>
    <n v="1408913291"/>
    <n v="1406321291"/>
    <b v="0"/>
    <n v="2"/>
    <b v="0"/>
    <s v="games/video games"/>
    <x v="6"/>
    <x v="29"/>
    <n v="0"/>
    <n v="7.5"/>
  </r>
  <r>
    <n v="1087"/>
    <s v="Idle Gamers"/>
    <s v="Idle gamers are the group of gamers worth watching play video games. We have a back log of video ideas and want to entertain you."/>
    <n v="1100"/>
    <n v="0"/>
    <x v="0"/>
    <x v="1"/>
    <s v="USD"/>
    <n v="1402852087"/>
    <n v="1400260087"/>
    <b v="0"/>
    <n v="0"/>
    <b v="0"/>
    <s v="games/video games"/>
    <x v="6"/>
    <x v="29"/>
    <n v="0"/>
    <s v="No Backers"/>
  </r>
  <r>
    <n v="1088"/>
    <s v="Still Alive"/>
    <s v="A fresh twist on survival games. Intense, high-stakes 30 minute rounds for up to 10 players."/>
    <n v="45000"/>
    <n v="6382.34"/>
    <x v="0"/>
    <x v="1"/>
    <s v="USD"/>
    <n v="1398366667"/>
    <n v="1395774667"/>
    <b v="0"/>
    <n v="147"/>
    <b v="0"/>
    <s v="games/video games"/>
    <x v="6"/>
    <x v="29"/>
    <n v="14"/>
    <n v="43.42"/>
  </r>
  <r>
    <n v="1089"/>
    <s v="Farabel"/>
    <s v="Farabel is a single player turn-based fantasy strategy game for Mac/PC/Linux"/>
    <n v="15000"/>
    <n v="1174"/>
    <x v="0"/>
    <x v="5"/>
    <s v="EUR"/>
    <n v="1435293175"/>
    <n v="1432701175"/>
    <b v="0"/>
    <n v="49"/>
    <b v="0"/>
    <s v="games/video games"/>
    <x v="6"/>
    <x v="29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2"/>
    <s v="AUD"/>
    <n v="1432873653"/>
    <n v="1430281653"/>
    <b v="0"/>
    <n v="1"/>
    <b v="0"/>
    <s v="games/video games"/>
    <x v="6"/>
    <x v="29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0"/>
    <s v="GBP"/>
    <n v="1460313672"/>
    <n v="1457725272"/>
    <b v="0"/>
    <n v="2"/>
    <b v="0"/>
    <s v="games/video games"/>
    <x v="6"/>
    <x v="29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1"/>
    <s v="USD"/>
    <n v="1357432638"/>
    <n v="1354840638"/>
    <b v="0"/>
    <n v="7"/>
    <b v="0"/>
    <s v="games/video games"/>
    <x v="6"/>
    <x v="29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4"/>
    <s v="CAD"/>
    <n v="1455232937"/>
    <n v="1453936937"/>
    <b v="0"/>
    <n v="4"/>
    <b v="0"/>
    <s v="games/video games"/>
    <x v="6"/>
    <x v="29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0"/>
    <x v="1"/>
    <s v="USD"/>
    <n v="1318180033"/>
    <n v="1315588033"/>
    <b v="0"/>
    <n v="27"/>
    <b v="0"/>
    <s v="games/video games"/>
    <x v="6"/>
    <x v="29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0"/>
    <x v="1"/>
    <s v="USD"/>
    <n v="1377867220"/>
    <n v="1375275220"/>
    <b v="0"/>
    <n v="94"/>
    <b v="0"/>
    <s v="games/video games"/>
    <x v="6"/>
    <x v="29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1"/>
    <s v="USD"/>
    <n v="1412393400"/>
    <n v="1409747154"/>
    <b v="0"/>
    <n v="29"/>
    <b v="0"/>
    <s v="games/video games"/>
    <x v="6"/>
    <x v="29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0"/>
    <x v="1"/>
    <s v="USD"/>
    <n v="1393786877"/>
    <n v="1390330877"/>
    <b v="0"/>
    <n v="7"/>
    <b v="0"/>
    <s v="games/video games"/>
    <x v="6"/>
    <x v="29"/>
    <n v="0"/>
    <n v="6.71"/>
  </r>
  <r>
    <n v="1098"/>
    <s v="Kick, Punch... Fireball"/>
    <s v="Kick, Punch... Fireball is an FPS type arena game set inside the fantasy world."/>
    <n v="25000"/>
    <n v="1803"/>
    <x v="0"/>
    <x v="1"/>
    <s v="USD"/>
    <n v="1397413095"/>
    <n v="1394821095"/>
    <b v="0"/>
    <n v="22"/>
    <b v="0"/>
    <s v="games/video games"/>
    <x v="6"/>
    <x v="29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0"/>
    <x v="0"/>
    <s v="GBP"/>
    <n v="1431547468"/>
    <n v="1428955468"/>
    <b v="0"/>
    <n v="1"/>
    <b v="0"/>
    <s v="games/video games"/>
    <x v="6"/>
    <x v="29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0"/>
    <x v="16"/>
    <s v="EUR"/>
    <n v="1455417571"/>
    <n v="1452825571"/>
    <b v="0"/>
    <n v="10"/>
    <b v="0"/>
    <s v="games/video games"/>
    <x v="6"/>
    <x v="29"/>
    <n v="3"/>
    <n v="10"/>
  </r>
  <r>
    <n v="1101"/>
    <s v="Strain Wars"/>
    <s v="Different strains of marijuana leafs battling to the death to see which one is the top strain."/>
    <n v="100000"/>
    <n v="41"/>
    <x v="0"/>
    <x v="1"/>
    <s v="USD"/>
    <n v="1468519920"/>
    <n v="1466188338"/>
    <b v="0"/>
    <n v="6"/>
    <b v="0"/>
    <s v="games/video games"/>
    <x v="6"/>
    <x v="29"/>
    <n v="0"/>
    <n v="6.83"/>
  </r>
  <r>
    <n v="1102"/>
    <s v="Runers"/>
    <s v="Runers is a top-down rogue-like shooter where as you advance you create more powerful spells and fight fierce monsters and bosses."/>
    <n v="8000"/>
    <n v="425"/>
    <x v="0"/>
    <x v="1"/>
    <s v="USD"/>
    <n v="1386568740"/>
    <n v="1383095125"/>
    <b v="0"/>
    <n v="24"/>
    <b v="0"/>
    <s v="games/video games"/>
    <x v="6"/>
    <x v="29"/>
    <n v="5"/>
    <n v="17.71"/>
  </r>
  <r>
    <n v="1103"/>
    <s v="The Morgue"/>
    <s v="&quot;I go to work... I classify the bodies and store them accordingly... Sometimes I here noises... Other times is see her..."/>
    <n v="15000"/>
    <n v="243"/>
    <x v="0"/>
    <x v="1"/>
    <s v="USD"/>
    <n v="1466227190"/>
    <n v="1461043190"/>
    <b v="0"/>
    <n v="15"/>
    <b v="0"/>
    <s v="games/video games"/>
    <x v="6"/>
    <x v="29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0"/>
    <s v="GBP"/>
    <n v="1402480221"/>
    <n v="1399888221"/>
    <b v="0"/>
    <n v="37"/>
    <b v="0"/>
    <s v="games/video games"/>
    <x v="6"/>
    <x v="29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0"/>
    <x v="1"/>
    <s v="USD"/>
    <n v="1395627327"/>
    <n v="1393038927"/>
    <b v="0"/>
    <n v="20"/>
    <b v="0"/>
    <s v="games/video games"/>
    <x v="6"/>
    <x v="29"/>
    <n v="0"/>
    <n v="71.55"/>
  </r>
  <r>
    <n v="1106"/>
    <s v="Backyard Zombies"/>
    <s v="Collect coins and save civilians while you blast your way through tons of zombies! Unlock new characters and levels!"/>
    <n v="400"/>
    <n v="165"/>
    <x v="0"/>
    <x v="1"/>
    <s v="USD"/>
    <n v="1333557975"/>
    <n v="1330969575"/>
    <b v="0"/>
    <n v="7"/>
    <b v="0"/>
    <s v="games/video games"/>
    <x v="6"/>
    <x v="29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1"/>
    <s v="USD"/>
    <n v="1406148024"/>
    <n v="1403556024"/>
    <b v="0"/>
    <n v="0"/>
    <b v="0"/>
    <s v="games/video games"/>
    <x v="6"/>
    <x v="29"/>
    <n v="0"/>
    <s v="No Backers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1"/>
    <s v="USD"/>
    <n v="1334326635"/>
    <n v="1329146235"/>
    <b v="0"/>
    <n v="21"/>
    <b v="0"/>
    <s v="games/video games"/>
    <x v="6"/>
    <x v="29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1"/>
    <s v="USD"/>
    <n v="1479495790"/>
    <n v="1476900190"/>
    <b v="0"/>
    <n v="3"/>
    <b v="0"/>
    <s v="games/video games"/>
    <x v="6"/>
    <x v="29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0"/>
    <x v="1"/>
    <s v="USD"/>
    <n v="1354919022"/>
    <n v="1352327022"/>
    <b v="0"/>
    <n v="11"/>
    <b v="0"/>
    <s v="games/video games"/>
    <x v="6"/>
    <x v="29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0"/>
    <x v="1"/>
    <s v="USD"/>
    <n v="1452228790"/>
    <n v="1449636790"/>
    <b v="0"/>
    <n v="1"/>
    <b v="0"/>
    <s v="games/video games"/>
    <x v="6"/>
    <x v="29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1"/>
    <s v="USD"/>
    <n v="1421656200"/>
    <n v="1416507211"/>
    <b v="0"/>
    <n v="312"/>
    <b v="0"/>
    <s v="games/video games"/>
    <x v="6"/>
    <x v="29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0"/>
    <x v="0"/>
    <s v="GBP"/>
    <n v="1408058820"/>
    <n v="1405466820"/>
    <b v="0"/>
    <n v="1"/>
    <b v="0"/>
    <s v="games/video games"/>
    <x v="6"/>
    <x v="29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0"/>
    <x v="0"/>
    <s v="GBP"/>
    <n v="1381306687"/>
    <n v="1378714687"/>
    <b v="0"/>
    <n v="3"/>
    <b v="0"/>
    <s v="games/video games"/>
    <x v="6"/>
    <x v="29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1"/>
    <s v="USD"/>
    <n v="1459352495"/>
    <n v="1456764095"/>
    <b v="0"/>
    <n v="4"/>
    <b v="0"/>
    <s v="games/video games"/>
    <x v="6"/>
    <x v="29"/>
    <n v="0"/>
    <n v="13.25"/>
  </r>
  <r>
    <n v="1116"/>
    <s v="Quest Remnants of Chaos"/>
    <s v="A medieval, post apocolyptic, Online, MMORPG. Class morphing, character customization game."/>
    <n v="500000"/>
    <n v="178.52"/>
    <x v="0"/>
    <x v="1"/>
    <s v="USD"/>
    <n v="1339273208"/>
    <n v="1334089208"/>
    <b v="0"/>
    <n v="10"/>
    <b v="0"/>
    <s v="games/video games"/>
    <x v="6"/>
    <x v="29"/>
    <n v="0"/>
    <n v="17.850000000000001"/>
  </r>
  <r>
    <n v="1117"/>
    <s v="Medieval Village"/>
    <s v="Experience the Medieval in your own village. Increase your village into a city and walk through the streets."/>
    <n v="1000"/>
    <n v="83"/>
    <x v="0"/>
    <x v="16"/>
    <s v="EUR"/>
    <n v="1451053313"/>
    <n v="1448461313"/>
    <b v="0"/>
    <n v="8"/>
    <b v="0"/>
    <s v="games/video games"/>
    <x v="6"/>
    <x v="29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2"/>
    <s v="AUD"/>
    <n v="1396666779"/>
    <n v="1394078379"/>
    <b v="0"/>
    <n v="3"/>
    <b v="0"/>
    <s v="games/video games"/>
    <x v="6"/>
    <x v="29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1"/>
    <s v="USD"/>
    <n v="1396810864"/>
    <n v="1395687664"/>
    <b v="0"/>
    <n v="1"/>
    <b v="0"/>
    <s v="games/video games"/>
    <x v="6"/>
    <x v="29"/>
    <n v="0"/>
    <n v="5"/>
  </r>
  <r>
    <n v="1120"/>
    <s v="PlanEt Ninjahwah"/>
    <s v="Planet Ninjahwah is a highly anticipated futuristic action adventure game that will blow your mind!!"/>
    <n v="25000"/>
    <n v="0"/>
    <x v="0"/>
    <x v="1"/>
    <s v="USD"/>
    <n v="1319835400"/>
    <n v="1315947400"/>
    <b v="0"/>
    <n v="0"/>
    <b v="0"/>
    <s v="games/video games"/>
    <x v="6"/>
    <x v="29"/>
    <n v="0"/>
    <s v="No Backers"/>
  </r>
  <r>
    <n v="1121"/>
    <s v="Pwincess"/>
    <s v="An action packed, side scrolling, platform jumping, laser shooting ADVENTURE that will be fun for everyone."/>
    <n v="250000"/>
    <n v="29"/>
    <x v="0"/>
    <x v="1"/>
    <s v="USD"/>
    <n v="1457904316"/>
    <n v="1455315916"/>
    <b v="0"/>
    <n v="5"/>
    <b v="0"/>
    <s v="games/video games"/>
    <x v="6"/>
    <x v="29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0"/>
    <s v="GBP"/>
    <n v="1369932825"/>
    <n v="1368723225"/>
    <b v="0"/>
    <n v="0"/>
    <b v="0"/>
    <s v="games/video games"/>
    <x v="6"/>
    <x v="29"/>
    <n v="0"/>
    <s v="No Backers"/>
  </r>
  <r>
    <n v="1123"/>
    <s v="Droplets"/>
    <s v="Fast paced mobile game where you control a rain drop by tilting your screen. Absorb other rain drops to go faster, but avoid clouds."/>
    <n v="5000"/>
    <n v="11"/>
    <x v="0"/>
    <x v="1"/>
    <s v="USD"/>
    <n v="1397910848"/>
    <n v="1395318848"/>
    <b v="0"/>
    <n v="3"/>
    <b v="0"/>
    <s v="games/video games"/>
    <x v="6"/>
    <x v="29"/>
    <n v="0"/>
    <n v="3.67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x v="6"/>
    <x v="29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0"/>
    <x v="6"/>
    <s v="MXN"/>
    <n v="1483773169"/>
    <n v="1481181169"/>
    <b v="0"/>
    <n v="3"/>
    <b v="0"/>
    <s v="games/video games"/>
    <x v="6"/>
    <x v="29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1"/>
    <s v="USD"/>
    <n v="1268636340"/>
    <n v="1263982307"/>
    <b v="0"/>
    <n v="5"/>
    <b v="0"/>
    <s v="games/video games"/>
    <x v="6"/>
    <x v="29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0"/>
    <x v="1"/>
    <s v="USD"/>
    <n v="1291093200"/>
    <n v="1286930435"/>
    <b v="0"/>
    <n v="5"/>
    <b v="0"/>
    <s v="games/video games"/>
    <x v="6"/>
    <x v="29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0"/>
    <x v="1"/>
    <s v="USD"/>
    <n v="1438734833"/>
    <n v="1436142833"/>
    <b v="0"/>
    <n v="27"/>
    <b v="0"/>
    <s v="games/video games"/>
    <x v="6"/>
    <x v="29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0"/>
    <x v="1"/>
    <s v="USD"/>
    <n v="1418080887"/>
    <n v="1415488887"/>
    <b v="0"/>
    <n v="2"/>
    <b v="0"/>
    <s v="games/video games"/>
    <x v="6"/>
    <x v="29"/>
    <n v="0"/>
    <n v="5"/>
  </r>
  <r>
    <n v="2127"/>
    <s v="Three Monkeys - Part 1: Into the Abyss"/>
    <s v="Three Monkeys is an audio adventure game for PC."/>
    <n v="28000"/>
    <n v="8076"/>
    <x v="0"/>
    <x v="0"/>
    <s v="GBP"/>
    <n v="1426158463"/>
    <n v="1423570063"/>
    <b v="0"/>
    <n v="236"/>
    <b v="0"/>
    <s v="games/video games"/>
    <x v="6"/>
    <x v="29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0"/>
    <x v="4"/>
    <s v="CAD"/>
    <n v="1411324369"/>
    <n v="1406140369"/>
    <b v="0"/>
    <n v="1"/>
    <b v="0"/>
    <s v="games/video games"/>
    <x v="6"/>
    <x v="29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0"/>
    <x v="1"/>
    <s v="USD"/>
    <n v="1457570100"/>
    <n v="1454978100"/>
    <b v="0"/>
    <n v="12"/>
    <b v="0"/>
    <s v="games/video games"/>
    <x v="6"/>
    <x v="29"/>
    <n v="12"/>
    <n v="19.670000000000002"/>
  </r>
  <r>
    <n v="2130"/>
    <s v="Wondrous Adventures: A Kid's Game"/>
    <s v="You are the hero tasked to save your home from the villainous Sanword."/>
    <n v="42000"/>
    <n v="85"/>
    <x v="0"/>
    <x v="1"/>
    <s v="USD"/>
    <n v="1408154663"/>
    <n v="1405130663"/>
    <b v="0"/>
    <n v="4"/>
    <b v="0"/>
    <s v="games/video games"/>
    <x v="6"/>
    <x v="29"/>
    <n v="0"/>
    <n v="21.25"/>
  </r>
  <r>
    <n v="2131"/>
    <s v="Scout's Honor"/>
    <s v="From frightened girl to empowered woman, Scout's Honor is a tale about facing your fears and overcoming odds."/>
    <n v="500"/>
    <n v="25"/>
    <x v="0"/>
    <x v="1"/>
    <s v="USD"/>
    <n v="1436677091"/>
    <n v="1434085091"/>
    <b v="0"/>
    <n v="3"/>
    <b v="0"/>
    <s v="games/video games"/>
    <x v="6"/>
    <x v="29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1"/>
    <s v="USD"/>
    <n v="1391427692"/>
    <n v="1388835692"/>
    <b v="0"/>
    <n v="99"/>
    <b v="0"/>
    <s v="games/video games"/>
    <x v="6"/>
    <x v="29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1"/>
    <s v="USD"/>
    <n v="1303628340"/>
    <n v="1300328399"/>
    <b v="0"/>
    <n v="3"/>
    <b v="0"/>
    <s v="games/video games"/>
    <x v="6"/>
    <x v="29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0"/>
    <x v="1"/>
    <s v="USD"/>
    <n v="1367097391"/>
    <n v="1364505391"/>
    <b v="0"/>
    <n v="3"/>
    <b v="0"/>
    <s v="games/video games"/>
    <x v="6"/>
    <x v="29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0"/>
    <x v="1"/>
    <s v="USD"/>
    <n v="1349392033"/>
    <n v="1346800033"/>
    <b v="0"/>
    <n v="22"/>
    <b v="0"/>
    <s v="games/video games"/>
    <x v="6"/>
    <x v="29"/>
    <n v="10"/>
    <n v="21.73"/>
  </r>
  <r>
    <n v="2136"/>
    <s v="Dark Paradise"/>
    <s v="A dark and twisted game with physiological madness and corruption as a man becomes the ultimate bio weapon."/>
    <n v="80000"/>
    <n v="47.69"/>
    <x v="0"/>
    <x v="1"/>
    <s v="USD"/>
    <n v="1382184786"/>
    <n v="1379592786"/>
    <b v="0"/>
    <n v="4"/>
    <b v="0"/>
    <s v="games/video games"/>
    <x v="6"/>
    <x v="29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4"/>
    <s v="CAD"/>
    <n v="1417804229"/>
    <n v="1415212229"/>
    <b v="0"/>
    <n v="534"/>
    <b v="0"/>
    <s v="games/video games"/>
    <x v="6"/>
    <x v="29"/>
    <n v="28"/>
    <n v="26.6"/>
  </r>
  <r>
    <n v="2138"/>
    <s v="Tales Of Tameria - Dawning Light"/>
    <s v="A game with a mixture of a few genres from RPG, Simulation and to adventure elements."/>
    <n v="1000"/>
    <n v="128"/>
    <x v="0"/>
    <x v="0"/>
    <s v="GBP"/>
    <n v="1383959939"/>
    <n v="1381364339"/>
    <b v="0"/>
    <n v="12"/>
    <b v="0"/>
    <s v="games/video games"/>
    <x v="6"/>
    <x v="29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0"/>
    <x v="1"/>
    <s v="USD"/>
    <n v="1478196008"/>
    <n v="1475604008"/>
    <b v="0"/>
    <n v="56"/>
    <b v="0"/>
    <s v="games/video games"/>
    <x v="6"/>
    <x v="29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1"/>
    <s v="USD"/>
    <n v="1357934424"/>
    <n v="1355342424"/>
    <b v="0"/>
    <n v="11"/>
    <b v="0"/>
    <s v="games/video games"/>
    <x v="6"/>
    <x v="29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0"/>
    <x v="1"/>
    <s v="USD"/>
    <n v="1415947159"/>
    <n v="1413351559"/>
    <b v="0"/>
    <n v="0"/>
    <b v="0"/>
    <s v="games/video games"/>
    <x v="6"/>
    <x v="29"/>
    <n v="0"/>
    <s v="No Backer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16"/>
    <s v="EUR"/>
    <n v="1451494210"/>
    <n v="1449075010"/>
    <b v="0"/>
    <n v="12"/>
    <b v="0"/>
    <s v="games/video games"/>
    <x v="6"/>
    <x v="29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1"/>
    <s v="USD"/>
    <n v="1279738800"/>
    <n v="1275599812"/>
    <b v="0"/>
    <n v="5"/>
    <b v="0"/>
    <s v="games/video games"/>
    <x v="6"/>
    <x v="29"/>
    <n v="11"/>
    <n v="45"/>
  </r>
  <r>
    <n v="2144"/>
    <s v="Project Starborn"/>
    <s v="A thousand community-built sandbox games (and more!) with a fully-customizable game engine."/>
    <n v="35500"/>
    <n v="607"/>
    <x v="0"/>
    <x v="1"/>
    <s v="USD"/>
    <n v="1379164040"/>
    <n v="1376399240"/>
    <b v="0"/>
    <n v="24"/>
    <b v="0"/>
    <s v="games/video games"/>
    <x v="6"/>
    <x v="29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1"/>
    <s v="USD"/>
    <n v="1385534514"/>
    <n v="1382938914"/>
    <b v="0"/>
    <n v="89"/>
    <b v="0"/>
    <s v="games/video games"/>
    <x v="6"/>
    <x v="29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0"/>
    <x v="1"/>
    <s v="USD"/>
    <n v="1455207510"/>
    <n v="1453997910"/>
    <b v="0"/>
    <n v="1"/>
    <b v="0"/>
    <s v="games/video games"/>
    <x v="6"/>
    <x v="29"/>
    <n v="0"/>
    <n v="1"/>
  </r>
  <r>
    <n v="2147"/>
    <s v="Johnny Rocketfingers 3"/>
    <s v="A Point and Click Adventure on Steroids."/>
    <n v="390000"/>
    <n v="2716"/>
    <x v="0"/>
    <x v="1"/>
    <s v="USD"/>
    <n v="1416125148"/>
    <n v="1413356748"/>
    <b v="0"/>
    <n v="55"/>
    <b v="0"/>
    <s v="games/video games"/>
    <x v="6"/>
    <x v="29"/>
    <n v="1"/>
    <n v="49.38"/>
  </r>
  <r>
    <n v="2148"/>
    <s v="ZomBlock's"/>
    <s v="zomblock's is a online zombie survival game where you can craft new weapons,find food and water to keep yourself alive."/>
    <n v="100"/>
    <n v="2"/>
    <x v="0"/>
    <x v="0"/>
    <s v="GBP"/>
    <n v="1427992582"/>
    <n v="1425404182"/>
    <b v="0"/>
    <n v="2"/>
    <b v="0"/>
    <s v="games/video games"/>
    <x v="6"/>
    <x v="29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1"/>
    <s v="USD"/>
    <n v="1280534400"/>
    <n v="1277512556"/>
    <b v="0"/>
    <n v="0"/>
    <b v="0"/>
    <s v="games/video games"/>
    <x v="6"/>
    <x v="29"/>
    <n v="0"/>
    <s v="No Backers"/>
  </r>
  <r>
    <n v="2150"/>
    <s v="The Unknown Door"/>
    <s v="A pixel styled open world detective game."/>
    <n v="50000"/>
    <n v="405"/>
    <x v="0"/>
    <x v="12"/>
    <s v="NOK"/>
    <n v="1468392599"/>
    <n v="1465800599"/>
    <b v="0"/>
    <n v="4"/>
    <b v="0"/>
    <s v="games/video games"/>
    <x v="6"/>
    <x v="29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0"/>
    <x v="1"/>
    <s v="USD"/>
    <n v="1467231614"/>
    <n v="1464639614"/>
    <b v="0"/>
    <n v="6"/>
    <b v="0"/>
    <s v="games/video games"/>
    <x v="6"/>
    <x v="29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0"/>
    <x v="1"/>
    <s v="USD"/>
    <n v="1394909909"/>
    <n v="1392321509"/>
    <b v="0"/>
    <n v="4"/>
    <b v="0"/>
    <s v="games/video games"/>
    <x v="6"/>
    <x v="29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0"/>
    <x v="1"/>
    <s v="USD"/>
    <n v="1420876740"/>
    <n v="1417470718"/>
    <b v="0"/>
    <n v="4"/>
    <b v="0"/>
    <s v="games/video games"/>
    <x v="6"/>
    <x v="29"/>
    <n v="0"/>
    <n v="8.5"/>
  </r>
  <r>
    <n v="2154"/>
    <s v="Demigods - Rise of the Children - Part 1 (Design)"/>
    <s v="A Real Time Strategy game based on Greek mythology in a fictional world."/>
    <n v="250"/>
    <n v="2"/>
    <x v="0"/>
    <x v="1"/>
    <s v="USD"/>
    <n v="1390921827"/>
    <n v="1389193827"/>
    <b v="0"/>
    <n v="2"/>
    <b v="0"/>
    <s v="games/video games"/>
    <x v="6"/>
    <x v="29"/>
    <n v="1"/>
    <n v="1"/>
  </r>
  <r>
    <n v="2155"/>
    <s v="VoxelMaze"/>
    <s v="A Level Editor, Turned up to eleven. Infinite creativity in one package, solo or with up to 16 of your friends."/>
    <n v="5000"/>
    <n v="115"/>
    <x v="0"/>
    <x v="0"/>
    <s v="GBP"/>
    <n v="1459443385"/>
    <n v="1456854985"/>
    <b v="0"/>
    <n v="5"/>
    <b v="0"/>
    <s v="games/video games"/>
    <x v="6"/>
    <x v="29"/>
    <n v="2"/>
    <n v="23"/>
  </r>
  <r>
    <n v="2156"/>
    <s v="Beyond Black Space"/>
    <s v="Captain and manage your ship along with your crew in this deep space adventure! (PC/Linux/Mac)"/>
    <n v="56000"/>
    <n v="1493"/>
    <x v="0"/>
    <x v="1"/>
    <s v="USD"/>
    <n v="1379363406"/>
    <n v="1375475406"/>
    <b v="0"/>
    <n v="83"/>
    <b v="0"/>
    <s v="games/video games"/>
    <x v="6"/>
    <x v="29"/>
    <n v="3"/>
    <n v="17.989999999999998"/>
  </r>
  <r>
    <n v="2157"/>
    <s v="Nin"/>
    <s v="Gamers and 90's fans unite in this small tale of epic proportions!"/>
    <n v="75000"/>
    <n v="21144"/>
    <x v="0"/>
    <x v="1"/>
    <s v="USD"/>
    <n v="1482479940"/>
    <n v="1479684783"/>
    <b v="0"/>
    <n v="57"/>
    <b v="0"/>
    <s v="games/video games"/>
    <x v="6"/>
    <x v="29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0"/>
    <x v="1"/>
    <s v="USD"/>
    <n v="1360009774"/>
    <n v="1356121774"/>
    <b v="0"/>
    <n v="311"/>
    <b v="0"/>
    <s v="games/video games"/>
    <x v="6"/>
    <x v="29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1"/>
    <s v="USD"/>
    <n v="1310837574"/>
    <n v="1308245574"/>
    <b v="0"/>
    <n v="2"/>
    <b v="0"/>
    <s v="games/video games"/>
    <x v="6"/>
    <x v="29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0"/>
    <x v="1"/>
    <s v="USD"/>
    <n v="1337447105"/>
    <n v="1334855105"/>
    <b v="0"/>
    <n v="16"/>
    <b v="0"/>
    <s v="games/video games"/>
    <x v="6"/>
    <x v="29"/>
    <n v="1"/>
    <n v="5.31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x v="6"/>
    <x v="30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1"/>
    <x v="4"/>
    <s v="CAD"/>
    <n v="1412285825"/>
    <n v="1409261825"/>
    <b v="0"/>
    <n v="356"/>
    <b v="1"/>
    <s v="games/tabletop games"/>
    <x v="6"/>
    <x v="30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x v="6"/>
    <x v="30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x v="6"/>
    <x v="30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0"/>
    <s v="GBP"/>
    <n v="1364286239"/>
    <n v="1360830239"/>
    <b v="0"/>
    <n v="623"/>
    <b v="1"/>
    <s v="games/tabletop games"/>
    <x v="6"/>
    <x v="30"/>
    <n v="1857"/>
    <n v="149.03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x v="6"/>
    <x v="30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x v="6"/>
    <x v="30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2"/>
    <s v="AUD"/>
    <n v="1477414800"/>
    <n v="1474380241"/>
    <b v="0"/>
    <n v="514"/>
    <b v="1"/>
    <s v="games/tabletop games"/>
    <x v="6"/>
    <x v="30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1"/>
    <x v="0"/>
    <s v="GBP"/>
    <n v="1461276000"/>
    <n v="1460055300"/>
    <b v="0"/>
    <n v="88"/>
    <b v="1"/>
    <s v="games/tabletop games"/>
    <x v="6"/>
    <x v="30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x v="6"/>
    <x v="30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0"/>
    <s v="GBP"/>
    <n v="1487102427"/>
    <n v="1486065627"/>
    <b v="0"/>
    <n v="25"/>
    <b v="1"/>
    <s v="games/tabletop games"/>
    <x v="6"/>
    <x v="30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0"/>
    <s v="GBP"/>
    <n v="1481842800"/>
    <n v="1479414344"/>
    <b v="0"/>
    <n v="3238"/>
    <b v="1"/>
    <s v="games/tabletop games"/>
    <x v="6"/>
    <x v="30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x v="6"/>
    <x v="30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x v="6"/>
    <x v="30"/>
    <n v="537"/>
    <n v="61.2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x v="6"/>
    <x v="30"/>
    <n v="120"/>
    <n v="48.13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x v="6"/>
    <x v="30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x v="6"/>
    <x v="30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x v="6"/>
    <x v="30"/>
    <n v="133"/>
    <n v="81.650000000000006"/>
  </r>
  <r>
    <n v="2199"/>
    <s v="Decadolo. Flip it!"/>
    <s v="A new strategic board game designed to flip out your opponent."/>
    <n v="9000"/>
    <n v="13228"/>
    <x v="1"/>
    <x v="3"/>
    <s v="EUR"/>
    <n v="1444903198"/>
    <n v="1442311198"/>
    <b v="1"/>
    <n v="251"/>
    <b v="1"/>
    <s v="games/tabletop games"/>
    <x v="6"/>
    <x v="30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0"/>
    <s v="GBP"/>
    <n v="1436151600"/>
    <n v="1433775668"/>
    <b v="0"/>
    <n v="263"/>
    <b v="1"/>
    <s v="games/tabletop games"/>
    <x v="6"/>
    <x v="30"/>
    <n v="542"/>
    <n v="41.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x v="6"/>
    <x v="30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x v="6"/>
    <x v="30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4"/>
    <s v="CAD"/>
    <n v="1435418568"/>
    <n v="1432826568"/>
    <b v="0"/>
    <n v="100"/>
    <b v="1"/>
    <s v="games/tabletop games"/>
    <x v="6"/>
    <x v="30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x v="6"/>
    <x v="30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0"/>
    <s v="GBP"/>
    <n v="1411326015"/>
    <n v="1408734015"/>
    <b v="0"/>
    <n v="1204"/>
    <b v="1"/>
    <s v="games/tabletop games"/>
    <x v="6"/>
    <x v="30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x v="6"/>
    <x v="30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0"/>
    <s v="GBP"/>
    <n v="1384374155"/>
    <n v="1381778555"/>
    <b v="0"/>
    <n v="301"/>
    <b v="1"/>
    <s v="games/tabletop games"/>
    <x v="6"/>
    <x v="30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6"/>
    <s v="EUR"/>
    <n v="1439707236"/>
    <n v="1437115236"/>
    <b v="0"/>
    <n v="144"/>
    <b v="1"/>
    <s v="games/tabletop games"/>
    <x v="6"/>
    <x v="30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x v="6"/>
    <x v="30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x v="6"/>
    <x v="30"/>
    <n v="126"/>
    <n v="21.5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x v="6"/>
    <x v="30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x v="6"/>
    <x v="30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0"/>
    <s v="GBP"/>
    <n v="1450051200"/>
    <n v="1448269539"/>
    <b v="0"/>
    <n v="391"/>
    <b v="1"/>
    <s v="games/tabletop games"/>
    <x v="6"/>
    <x v="30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x v="6"/>
    <x v="30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1"/>
    <x v="4"/>
    <s v="CAD"/>
    <n v="1427585511"/>
    <n v="1424997111"/>
    <b v="0"/>
    <n v="147"/>
    <b v="1"/>
    <s v="games/tabletop games"/>
    <x v="6"/>
    <x v="30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x v="6"/>
    <x v="30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x v="6"/>
    <x v="30"/>
    <n v="353"/>
    <n v="64.63"/>
  </r>
  <r>
    <n v="2238"/>
    <s v="28mm Fantasy Miniature range Feral Orcs!"/>
    <s v="28mm Fantasy Miniature Range in leadfree white metal: Orcs, wolves and more."/>
    <n v="4000"/>
    <n v="5496"/>
    <x v="1"/>
    <x v="16"/>
    <s v="EUR"/>
    <n v="1489157716"/>
    <n v="1486565716"/>
    <b v="0"/>
    <n v="79"/>
    <b v="1"/>
    <s v="games/tabletop games"/>
    <x v="6"/>
    <x v="30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x v="6"/>
    <x v="30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x v="6"/>
    <x v="30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1"/>
    <x v="0"/>
    <s v="GBP"/>
    <n v="1488484300"/>
    <n v="1485892300"/>
    <b v="0"/>
    <n v="163"/>
    <b v="1"/>
    <s v="games/tabletop games"/>
    <x v="6"/>
    <x v="30"/>
    <n v="806"/>
    <n v="49.47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x v="6"/>
    <x v="30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x v="6"/>
    <x v="30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x v="6"/>
    <x v="30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x v="6"/>
    <x v="30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0"/>
    <s v="GBP"/>
    <n v="1441393210"/>
    <n v="1438801210"/>
    <b v="0"/>
    <n v="57"/>
    <b v="1"/>
    <s v="games/tabletop games"/>
    <x v="6"/>
    <x v="30"/>
    <n v="100"/>
    <n v="43.91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x v="6"/>
    <x v="30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0"/>
    <s v="GBP"/>
    <n v="1481749278"/>
    <n v="1479157278"/>
    <b v="0"/>
    <n v="128"/>
    <b v="1"/>
    <s v="games/tabletop games"/>
    <x v="6"/>
    <x v="30"/>
    <n v="107"/>
    <n v="58.63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x v="6"/>
    <x v="30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x v="6"/>
    <x v="30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x v="6"/>
    <x v="30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9"/>
    <s v="EUR"/>
    <n v="1470469938"/>
    <n v="1469173938"/>
    <b v="0"/>
    <n v="249"/>
    <b v="1"/>
    <s v="games/tabletop games"/>
    <x v="6"/>
    <x v="30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x v="6"/>
    <x v="30"/>
    <n v="113"/>
    <n v="107.32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x v="6"/>
    <x v="30"/>
    <n v="460"/>
    <n v="11.67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x v="6"/>
    <x v="30"/>
    <n v="287"/>
    <n v="41.78"/>
  </r>
  <r>
    <n v="2256"/>
    <s v="Bitcoin Empire"/>
    <s v="Build your crypto-currency empire and sabotage your opponents. A deck building, card game. 2-4 players. 15 minutes."/>
    <n v="480"/>
    <n v="1069"/>
    <x v="1"/>
    <x v="0"/>
    <s v="GBP"/>
    <n v="1479811846"/>
    <n v="1478602246"/>
    <b v="0"/>
    <n v="50"/>
    <b v="1"/>
    <s v="games/tabletop games"/>
    <x v="6"/>
    <x v="30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0"/>
    <s v="GBP"/>
    <n v="1466377200"/>
    <n v="1463351329"/>
    <b v="0"/>
    <n v="169"/>
    <b v="1"/>
    <s v="games/tabletop games"/>
    <x v="6"/>
    <x v="30"/>
    <n v="636"/>
    <n v="94.1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x v="6"/>
    <x v="30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1"/>
    <x v="0"/>
    <s v="GBP"/>
    <n v="1481224736"/>
    <n v="1480360736"/>
    <b v="0"/>
    <n v="206"/>
    <b v="1"/>
    <s v="games/tabletop games"/>
    <x v="6"/>
    <x v="30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x v="6"/>
    <x v="30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2"/>
    <s v="AUD"/>
    <n v="1487093020"/>
    <n v="1485278620"/>
    <b v="0"/>
    <n v="210"/>
    <b v="1"/>
    <s v="games/tabletop games"/>
    <x v="6"/>
    <x v="30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x v="6"/>
    <x v="30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1"/>
    <x v="10"/>
    <s v="SEK"/>
    <n v="1422734313"/>
    <n v="1420919913"/>
    <b v="0"/>
    <n v="60"/>
    <b v="1"/>
    <s v="games/tabletop games"/>
    <x v="6"/>
    <x v="30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x v="6"/>
    <x v="30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0"/>
    <s v="GBP"/>
    <n v="1479846507"/>
    <n v="1479241707"/>
    <b v="0"/>
    <n v="17"/>
    <b v="1"/>
    <s v="games/tabletop games"/>
    <x v="6"/>
    <x v="30"/>
    <n v="299"/>
    <n v="35.11999999999999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x v="6"/>
    <x v="30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x v="6"/>
    <x v="30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x v="6"/>
    <x v="30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x v="6"/>
    <x v="30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x v="6"/>
    <x v="30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x v="6"/>
    <x v="30"/>
    <n v="283"/>
    <n v="42.63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x v="6"/>
    <x v="30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4"/>
    <s v="CAD"/>
    <n v="1489320642"/>
    <n v="1487164242"/>
    <b v="0"/>
    <n v="147"/>
    <b v="1"/>
    <s v="games/tabletop games"/>
    <x v="6"/>
    <x v="30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x v="6"/>
    <x v="30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1"/>
    <x v="0"/>
    <s v="GBP"/>
    <n v="1419259679"/>
    <n v="1416667679"/>
    <b v="0"/>
    <n v="79"/>
    <b v="1"/>
    <s v="games/tabletop games"/>
    <x v="6"/>
    <x v="30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x v="6"/>
    <x v="30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x v="6"/>
    <x v="30"/>
    <n v="141"/>
    <n v="57.93"/>
  </r>
  <r>
    <n v="2278"/>
    <s v="Eternity Dice - Regular and D6 Charms Edition"/>
    <s v="Dice forged from stone one by one entirely by hand for demanding Gamers and Collectors."/>
    <n v="2000"/>
    <n v="5414"/>
    <x v="1"/>
    <x v="7"/>
    <s v="EUR"/>
    <n v="1451861940"/>
    <n v="1448902867"/>
    <b v="0"/>
    <n v="102"/>
    <b v="1"/>
    <s v="games/tabletop games"/>
    <x v="6"/>
    <x v="30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x v="6"/>
    <x v="30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x v="6"/>
    <x v="30"/>
    <n v="404"/>
    <n v="82.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1"/>
    <s v="USD"/>
    <n v="1430409651"/>
    <n v="1427817651"/>
    <b v="0"/>
    <n v="7"/>
    <b v="0"/>
    <s v="games/mobile games"/>
    <x v="6"/>
    <x v="31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0"/>
    <x v="0"/>
    <s v="GBP"/>
    <n v="1443193130"/>
    <n v="1438009130"/>
    <b v="0"/>
    <n v="0"/>
    <b v="0"/>
    <s v="games/mobile games"/>
    <x v="6"/>
    <x v="31"/>
    <n v="0"/>
    <s v="No Backers"/>
  </r>
  <r>
    <n v="1126"/>
    <s v="GAMING TO LEARN"/>
    <s v="Imagine a science class where the teacher walks in a says &quot;Take out your cell phone and play a game.&quot;"/>
    <n v="2000"/>
    <n v="10"/>
    <x v="0"/>
    <x v="1"/>
    <s v="USD"/>
    <n v="1468482694"/>
    <n v="1465890694"/>
    <b v="0"/>
    <n v="2"/>
    <b v="0"/>
    <s v="games/mobile games"/>
    <x v="6"/>
    <x v="31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1"/>
    <s v="USD"/>
    <n v="1416000600"/>
    <n v="1413318600"/>
    <b v="0"/>
    <n v="23"/>
    <b v="0"/>
    <s v="games/mobile games"/>
    <x v="6"/>
    <x v="31"/>
    <n v="2"/>
    <n v="25.43"/>
  </r>
  <r>
    <n v="1128"/>
    <s v="Flying Turds"/>
    <s v="#havingfunFTW"/>
    <n v="1000"/>
    <n v="1"/>
    <x v="0"/>
    <x v="0"/>
    <s v="GBP"/>
    <n v="1407425717"/>
    <n v="1404833717"/>
    <b v="0"/>
    <n v="1"/>
    <b v="0"/>
    <s v="games/mobile games"/>
    <x v="6"/>
    <x v="31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0"/>
    <x v="1"/>
    <s v="USD"/>
    <n v="1465107693"/>
    <n v="1462515693"/>
    <b v="0"/>
    <n v="2"/>
    <b v="0"/>
    <s v="games/mobile games"/>
    <x v="6"/>
    <x v="31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1"/>
    <s v="USD"/>
    <n v="1416963300"/>
    <n v="1411775700"/>
    <b v="0"/>
    <n v="3"/>
    <b v="0"/>
    <s v="games/mobile games"/>
    <x v="6"/>
    <x v="31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0"/>
    <x v="2"/>
    <s v="AUD"/>
    <n v="1450993668"/>
    <n v="1448401668"/>
    <b v="0"/>
    <n v="0"/>
    <b v="0"/>
    <s v="games/mobile games"/>
    <x v="6"/>
    <x v="31"/>
    <n v="0"/>
    <s v="No Backers"/>
  </r>
  <r>
    <n v="1132"/>
    <s v="One"/>
    <s v="One is a simple mobile game about exploring the connections between all living things. Featuring hand-painted art."/>
    <n v="10000"/>
    <n v="1438"/>
    <x v="0"/>
    <x v="4"/>
    <s v="CAD"/>
    <n v="1483238771"/>
    <n v="1480646771"/>
    <b v="0"/>
    <n v="13"/>
    <b v="0"/>
    <s v="games/mobile games"/>
    <x v="6"/>
    <x v="31"/>
    <n v="14"/>
    <n v="110.62"/>
  </r>
  <r>
    <n v="1133"/>
    <s v="Ping"/>
    <s v="Ping is a simple game currently in the design process, where the player lives off of the power of their connection to the internet."/>
    <n v="3000"/>
    <n v="20"/>
    <x v="0"/>
    <x v="0"/>
    <s v="GBP"/>
    <n v="1406799981"/>
    <n v="1404207981"/>
    <b v="0"/>
    <n v="1"/>
    <b v="0"/>
    <s v="games/mobile games"/>
    <x v="6"/>
    <x v="31"/>
    <n v="1"/>
    <n v="20"/>
  </r>
  <r>
    <n v="1134"/>
    <s v="New Mario Bro's style game!"/>
    <s v="We are creating a new Mario Bro's style game called KFK:Original. It's challenging, fun and totally awesome!!!"/>
    <n v="25000"/>
    <n v="1"/>
    <x v="0"/>
    <x v="2"/>
    <s v="AUD"/>
    <n v="1417235580"/>
    <n v="1416034228"/>
    <b v="0"/>
    <n v="1"/>
    <b v="0"/>
    <s v="games/mobile games"/>
    <x v="6"/>
    <x v="31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0"/>
    <x v="16"/>
    <s v="EUR"/>
    <n v="1470527094"/>
    <n v="1467935094"/>
    <b v="0"/>
    <n v="1"/>
    <b v="0"/>
    <s v="games/mobile games"/>
    <x v="6"/>
    <x v="31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5"/>
    <s v="EUR"/>
    <n v="1450541229"/>
    <n v="1447949229"/>
    <b v="0"/>
    <n v="6"/>
    <b v="0"/>
    <s v="games/mobile games"/>
    <x v="6"/>
    <x v="31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1"/>
    <s v="USD"/>
    <n v="1461440421"/>
    <n v="1458848421"/>
    <b v="0"/>
    <n v="39"/>
    <b v="0"/>
    <s v="games/mobile games"/>
    <x v="6"/>
    <x v="31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1"/>
    <s v="USD"/>
    <n v="1485035131"/>
    <n v="1483307131"/>
    <b v="0"/>
    <n v="4"/>
    <b v="0"/>
    <s v="games/mobile games"/>
    <x v="6"/>
    <x v="31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0"/>
    <x v="1"/>
    <s v="USD"/>
    <n v="1420100426"/>
    <n v="1417508426"/>
    <b v="0"/>
    <n v="1"/>
    <b v="0"/>
    <s v="games/mobile games"/>
    <x v="6"/>
    <x v="31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0"/>
    <x v="0"/>
    <s v="GBP"/>
    <n v="1438859121"/>
    <n v="1436267121"/>
    <b v="0"/>
    <n v="0"/>
    <b v="0"/>
    <s v="games/mobile games"/>
    <x v="6"/>
    <x v="31"/>
    <n v="0"/>
    <s v="No Backers"/>
  </r>
  <r>
    <n v="1141"/>
    <s v="Arena Z - Zombie Survival"/>
    <s v="I think this will be a great game!"/>
    <n v="500"/>
    <n v="0"/>
    <x v="0"/>
    <x v="16"/>
    <s v="EUR"/>
    <n v="1436460450"/>
    <n v="1433868450"/>
    <b v="0"/>
    <n v="0"/>
    <b v="0"/>
    <s v="games/mobile games"/>
    <x v="6"/>
    <x v="31"/>
    <n v="0"/>
    <s v="No Backers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1"/>
    <s v="USD"/>
    <n v="1424131727"/>
    <n v="1421539727"/>
    <b v="0"/>
    <n v="0"/>
    <b v="0"/>
    <s v="games/mobile games"/>
    <x v="6"/>
    <x v="31"/>
    <n v="0"/>
    <s v="No Backers"/>
  </r>
  <r>
    <n v="1143"/>
    <s v="Convergence: Rift Wars"/>
    <s v="Convergence: RiftWars is a easy to approach competitive turn-based strategy game, featuring quick game play and military tactics."/>
    <n v="45000"/>
    <n v="186"/>
    <x v="0"/>
    <x v="1"/>
    <s v="USD"/>
    <n v="1450327126"/>
    <n v="1447735126"/>
    <b v="0"/>
    <n v="8"/>
    <b v="0"/>
    <s v="games/mobile games"/>
    <x v="6"/>
    <x v="31"/>
    <n v="0"/>
    <n v="23.2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0"/>
    <s v="GBP"/>
    <n v="1422256341"/>
    <n v="1419664341"/>
    <b v="0"/>
    <n v="0"/>
    <b v="0"/>
    <s v="games/mobile games"/>
    <x v="6"/>
    <x v="31"/>
    <n v="0"/>
    <s v="No Backer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1"/>
    <s v="USD"/>
    <n v="1488958200"/>
    <n v="1484912974"/>
    <b v="0"/>
    <n v="16"/>
    <b v="0"/>
    <s v="games/mobile games"/>
    <x v="6"/>
    <x v="31"/>
    <n v="8"/>
    <n v="90.94"/>
  </r>
  <r>
    <n v="1863"/>
    <s v="Project: 20M813"/>
    <s v="This is an Android game where you take control of the zombies and try to eat your way to world domination!"/>
    <n v="2500"/>
    <n v="10"/>
    <x v="0"/>
    <x v="1"/>
    <s v="USD"/>
    <n v="1402600085"/>
    <n v="1400008085"/>
    <b v="0"/>
    <n v="2"/>
    <b v="0"/>
    <s v="games/mobile games"/>
    <x v="6"/>
    <x v="31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1"/>
    <s v="USD"/>
    <n v="1399223500"/>
    <n v="1396631500"/>
    <b v="0"/>
    <n v="48"/>
    <b v="0"/>
    <s v="games/mobile games"/>
    <x v="6"/>
    <x v="31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0"/>
    <x v="0"/>
    <s v="GBP"/>
    <n v="1478425747"/>
    <n v="1475398147"/>
    <b v="0"/>
    <n v="2"/>
    <b v="0"/>
    <s v="games/mobile games"/>
    <x v="6"/>
    <x v="31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1"/>
    <s v="USD"/>
    <n v="1488340800"/>
    <n v="1483768497"/>
    <b v="0"/>
    <n v="2"/>
    <b v="0"/>
    <s v="games/mobile games"/>
    <x v="6"/>
    <x v="31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1"/>
    <s v="USD"/>
    <n v="1478383912"/>
    <n v="1475791912"/>
    <b v="0"/>
    <n v="1"/>
    <b v="0"/>
    <s v="games/mobile games"/>
    <x v="6"/>
    <x v="31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1"/>
    <s v="USD"/>
    <n v="1450166340"/>
    <n v="1448044925"/>
    <b v="0"/>
    <n v="17"/>
    <b v="0"/>
    <s v="games/mobile games"/>
    <x v="6"/>
    <x v="31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1"/>
    <s v="USD"/>
    <n v="1483488249"/>
    <n v="1480896249"/>
    <b v="0"/>
    <n v="0"/>
    <b v="0"/>
    <s v="games/mobile games"/>
    <x v="6"/>
    <x v="31"/>
    <n v="0"/>
    <s v="No Backers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1"/>
    <s v="USD"/>
    <n v="1454213820"/>
    <n v="1451723535"/>
    <b v="0"/>
    <n v="11"/>
    <b v="0"/>
    <s v="games/mobile games"/>
    <x v="6"/>
    <x v="31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1"/>
    <s v="USD"/>
    <n v="1416512901"/>
    <n v="1413053301"/>
    <b v="0"/>
    <n v="95"/>
    <b v="0"/>
    <s v="games/mobile games"/>
    <x v="6"/>
    <x v="31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0"/>
    <x v="1"/>
    <s v="USD"/>
    <n v="1435633602"/>
    <n v="1433041602"/>
    <b v="0"/>
    <n v="13"/>
    <b v="0"/>
    <s v="games/mobile games"/>
    <x v="6"/>
    <x v="31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0"/>
    <x v="4"/>
    <s v="CAD"/>
    <n v="1436373900"/>
    <n v="1433861210"/>
    <b v="0"/>
    <n v="2"/>
    <b v="0"/>
    <s v="games/mobile games"/>
    <x v="6"/>
    <x v="31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1"/>
    <s v="USD"/>
    <n v="1467155733"/>
    <n v="1465427733"/>
    <b v="0"/>
    <n v="2"/>
    <b v="0"/>
    <s v="games/mobile games"/>
    <x v="6"/>
    <x v="31"/>
    <n v="0"/>
    <n v="13"/>
  </r>
  <r>
    <n v="1875"/>
    <s v="Claws &amp; Fins"/>
    <s v="Sea opposition of Crab's family and angry fishes. Who is going to win, and who is going to loose ?!"/>
    <n v="10000"/>
    <n v="51"/>
    <x v="0"/>
    <x v="1"/>
    <s v="USD"/>
    <n v="1470519308"/>
    <n v="1465335308"/>
    <b v="0"/>
    <n v="3"/>
    <b v="0"/>
    <s v="games/mobile games"/>
    <x v="6"/>
    <x v="31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0"/>
    <x v="2"/>
    <s v="AUD"/>
    <n v="1402901405"/>
    <n v="1400309405"/>
    <b v="0"/>
    <n v="0"/>
    <b v="0"/>
    <s v="games/mobile games"/>
    <x v="6"/>
    <x v="31"/>
    <n v="0"/>
    <s v="No Backers"/>
  </r>
  <r>
    <n v="1877"/>
    <s v="Chip Dip II: Son of Chip Dip! - A Terrible, Terrible Game"/>
    <s v="It's obvious you won't survive by your wits alone. Unfortunately that's all you've got, Chip. Run!"/>
    <n v="60"/>
    <n v="0"/>
    <x v="0"/>
    <x v="1"/>
    <s v="USD"/>
    <n v="1425170525"/>
    <n v="1422664925"/>
    <b v="0"/>
    <n v="0"/>
    <b v="0"/>
    <s v="games/mobile games"/>
    <x v="6"/>
    <x v="31"/>
    <n v="0"/>
    <s v="No Backers"/>
  </r>
  <r>
    <n v="1878"/>
    <s v="Aussies versus Zombies"/>
    <s v="Action game now playable on Android/iOS platforms and PC browsers. Easy gameplay even for starters yet hard to be skilled. Multi-player"/>
    <n v="8000"/>
    <n v="0"/>
    <x v="0"/>
    <x v="2"/>
    <s v="AUD"/>
    <n v="1402618355"/>
    <n v="1400026355"/>
    <b v="0"/>
    <n v="0"/>
    <b v="0"/>
    <s v="games/mobile games"/>
    <x v="6"/>
    <x v="31"/>
    <n v="0"/>
    <s v="No Backers"/>
  </r>
  <r>
    <n v="1879"/>
    <s v="Alex and More"/>
    <s v="Juego de plataformas con 20 personajes. Cada personaje tiene cuatro habilidades distintas al resto de personajes y sus propias voces."/>
    <n v="5000"/>
    <n v="6"/>
    <x v="0"/>
    <x v="9"/>
    <s v="EUR"/>
    <n v="1457966129"/>
    <n v="1455377729"/>
    <b v="0"/>
    <n v="2"/>
    <b v="0"/>
    <s v="games/mobile games"/>
    <x v="6"/>
    <x v="31"/>
    <n v="0"/>
    <n v="3"/>
  </r>
  <r>
    <n v="1880"/>
    <s v="Sim Betting Football"/>
    <s v="Sim Betting Football is the only football (soccer) betting simulation  game."/>
    <n v="5000"/>
    <n v="1004"/>
    <x v="0"/>
    <x v="0"/>
    <s v="GBP"/>
    <n v="1459341380"/>
    <n v="1456839380"/>
    <b v="0"/>
    <n v="24"/>
    <b v="0"/>
    <s v="games/mobile games"/>
    <x v="6"/>
    <x v="31"/>
    <n v="20"/>
    <n v="41.83"/>
  </r>
  <r>
    <n v="2321"/>
    <s v="WienerWÃ¼rze"/>
    <s v="Universal organic liquid seasoning brewed all natural from lupine, oat, salt and water for soups, salads, stews and more"/>
    <n v="10557"/>
    <n v="4130"/>
    <x v="3"/>
    <x v="18"/>
    <s v="EUR"/>
    <n v="1491282901"/>
    <n v="1488694501"/>
    <b v="0"/>
    <n v="64"/>
    <b v="0"/>
    <s v="food/small batch"/>
    <x v="7"/>
    <x v="32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1"/>
    <s v="USD"/>
    <n v="1491769769"/>
    <n v="1489181369"/>
    <b v="0"/>
    <n v="4"/>
    <b v="0"/>
    <s v="food/small batch"/>
    <x v="7"/>
    <x v="32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1"/>
    <s v="USD"/>
    <n v="1490033247"/>
    <n v="1489428447"/>
    <b v="0"/>
    <n v="4"/>
    <b v="0"/>
    <s v="food/small batch"/>
    <x v="7"/>
    <x v="32"/>
    <n v="48"/>
    <n v="30"/>
  </r>
  <r>
    <n v="2324"/>
    <s v="Pies not Lies"/>
    <s v="A city centre shop selling great locally made food with room to chat and learn about eachother."/>
    <n v="7500"/>
    <n v="1555"/>
    <x v="3"/>
    <x v="0"/>
    <s v="GBP"/>
    <n v="1490559285"/>
    <n v="1487970885"/>
    <b v="0"/>
    <n v="61"/>
    <b v="0"/>
    <s v="food/small batch"/>
    <x v="7"/>
    <x v="32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1"/>
    <s v="USD"/>
    <n v="1490830331"/>
    <n v="1488241931"/>
    <b v="0"/>
    <n v="7"/>
    <b v="0"/>
    <s v="food/small batch"/>
    <x v="7"/>
    <x v="32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1"/>
    <s v="USD"/>
    <n v="1493571600"/>
    <n v="1489106948"/>
    <b v="0"/>
    <n v="1"/>
    <b v="0"/>
    <s v="food/small batch"/>
    <x v="7"/>
    <x v="32"/>
    <n v="1"/>
    <n v="108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x v="7"/>
    <x v="32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x v="7"/>
    <x v="32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x v="7"/>
    <x v="32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x v="7"/>
    <x v="32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x v="7"/>
    <x v="32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x v="7"/>
    <x v="32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x v="7"/>
    <x v="32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x v="7"/>
    <x v="32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x v="7"/>
    <x v="32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x v="7"/>
    <x v="32"/>
    <n v="521"/>
    <n v="48.1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x v="7"/>
    <x v="32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x v="7"/>
    <x v="32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x v="7"/>
    <x v="32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x v="7"/>
    <x v="32"/>
    <n v="106"/>
    <n v="104.99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x v="7"/>
    <x v="32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x v="7"/>
    <x v="32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x v="7"/>
    <x v="32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x v="7"/>
    <x v="32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x v="7"/>
    <x v="32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x v="7"/>
    <x v="32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x v="7"/>
    <x v="32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x v="7"/>
    <x v="32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x v="7"/>
    <x v="32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x v="7"/>
    <x v="32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x v="7"/>
    <x v="32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x v="7"/>
    <x v="32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x v="7"/>
    <x v="32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x v="7"/>
    <x v="32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x v="7"/>
    <x v="32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x v="7"/>
    <x v="32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x v="7"/>
    <x v="32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x v="7"/>
    <x v="32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x v="7"/>
    <x v="32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x v="7"/>
    <x v="32"/>
    <n v="101"/>
    <n v="125.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4"/>
    <s v="CAD"/>
    <n v="1443379104"/>
    <n v="1440787104"/>
    <b v="0"/>
    <n v="7"/>
    <b v="0"/>
    <s v="food/restaurants"/>
    <x v="7"/>
    <x v="33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0"/>
    <x v="1"/>
    <s v="USD"/>
    <n v="1411328918"/>
    <n v="1407440918"/>
    <b v="0"/>
    <n v="5"/>
    <b v="0"/>
    <s v="food/restaurants"/>
    <x v="7"/>
    <x v="33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0"/>
    <x v="1"/>
    <s v="USD"/>
    <n v="1465333560"/>
    <n v="1462743308"/>
    <b v="0"/>
    <n v="0"/>
    <b v="0"/>
    <s v="food/restaurants"/>
    <x v="7"/>
    <x v="33"/>
    <n v="0"/>
    <s v="No Backers"/>
  </r>
  <r>
    <n v="2504"/>
    <s v="Halal Restaurant and Internet Cafe"/>
    <s v="Halal Restaurant and Internet Cafe 20 percent of profits will go to building masjids."/>
    <n v="35000"/>
    <n v="0"/>
    <x v="0"/>
    <x v="1"/>
    <s v="USD"/>
    <n v="1416014534"/>
    <n v="1413418934"/>
    <b v="0"/>
    <n v="0"/>
    <b v="0"/>
    <s v="food/restaurants"/>
    <x v="7"/>
    <x v="33"/>
    <n v="0"/>
    <s v="No Backers"/>
  </r>
  <r>
    <n v="2505"/>
    <s v="PASTATUTION"/>
    <s v="PASTATUTION- The act or practice of engaging in Pasta Making for money.  _x000a__x000a_Help us get the Arcobaleno Pasta Extruder!"/>
    <n v="7000"/>
    <n v="0"/>
    <x v="0"/>
    <x v="1"/>
    <s v="USD"/>
    <n v="1426292416"/>
    <n v="1423704016"/>
    <b v="0"/>
    <n v="0"/>
    <b v="0"/>
    <s v="food/restaurants"/>
    <x v="7"/>
    <x v="33"/>
    <n v="0"/>
    <s v="No Backers"/>
  </r>
  <r>
    <n v="2506"/>
    <s v="Bowlz Cafe, Hull"/>
    <s v="Love cereal as much as we do? Then we need your help! We are opening a worldwide cereal cafe, serving the best in imported cereals!"/>
    <n v="5000"/>
    <n v="30"/>
    <x v="0"/>
    <x v="0"/>
    <s v="GBP"/>
    <n v="1443906000"/>
    <n v="1441955269"/>
    <b v="0"/>
    <n v="2"/>
    <b v="0"/>
    <s v="food/restaurants"/>
    <x v="7"/>
    <x v="33"/>
    <n v="1"/>
    <n v="15"/>
  </r>
  <r>
    <n v="2507"/>
    <s v="Help Cafe Talavera get a New Kitchen!"/>
    <s v="Unique dishes for a unique city!."/>
    <n v="42850"/>
    <n v="0"/>
    <x v="0"/>
    <x v="1"/>
    <s v="USD"/>
    <n v="1431308704"/>
    <n v="1428716704"/>
    <b v="0"/>
    <n v="0"/>
    <b v="0"/>
    <s v="food/restaurants"/>
    <x v="7"/>
    <x v="33"/>
    <n v="0"/>
    <s v="No Backers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1"/>
    <s v="USD"/>
    <n v="1408056634"/>
    <n v="1405464634"/>
    <b v="0"/>
    <n v="0"/>
    <b v="0"/>
    <s v="food/restaurants"/>
    <x v="7"/>
    <x v="33"/>
    <n v="0"/>
    <s v="No Backers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0"/>
    <s v="GBP"/>
    <n v="1429554349"/>
    <n v="1424719549"/>
    <b v="0"/>
    <n v="28"/>
    <b v="0"/>
    <s v="food/restaurants"/>
    <x v="7"/>
    <x v="33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1"/>
    <s v="USD"/>
    <n v="1431647772"/>
    <n v="1426463772"/>
    <b v="0"/>
    <n v="2"/>
    <b v="0"/>
    <s v="food/restaurants"/>
    <x v="7"/>
    <x v="33"/>
    <n v="0"/>
    <n v="37.5"/>
  </r>
  <r>
    <n v="2511"/>
    <s v="loluli's"/>
    <s v="Fresh Fast Food. A bbq ramen bar thats healthy, tasty and made to order right in front of your eyes....... From flame to bowl"/>
    <n v="100000"/>
    <n v="0"/>
    <x v="0"/>
    <x v="0"/>
    <s v="GBP"/>
    <n v="1454323413"/>
    <n v="1451731413"/>
    <b v="0"/>
    <n v="0"/>
    <b v="0"/>
    <s v="food/restaurants"/>
    <x v="7"/>
    <x v="33"/>
    <n v="0"/>
    <s v="No Backers"/>
  </r>
  <r>
    <n v="2512"/>
    <s v="Somethin' Tasty"/>
    <s v="Somethin' Tasty is a unique coffee, pastry &amp; retail store. We consign from all local sources: pottery, glass &amp; art."/>
    <n v="1150"/>
    <n v="0"/>
    <x v="0"/>
    <x v="1"/>
    <s v="USD"/>
    <n v="1418504561"/>
    <n v="1417208561"/>
    <b v="0"/>
    <n v="0"/>
    <b v="0"/>
    <s v="food/restaurants"/>
    <x v="7"/>
    <x v="33"/>
    <n v="0"/>
    <s v="No Backers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16"/>
    <s v="EUR"/>
    <n v="1488067789"/>
    <n v="1482883789"/>
    <b v="0"/>
    <n v="0"/>
    <b v="0"/>
    <s v="food/restaurants"/>
    <x v="7"/>
    <x v="33"/>
    <n v="0"/>
    <s v="No Backers"/>
  </r>
  <r>
    <n v="2514"/>
    <s v="Lunch For Tots"/>
    <s v="My little cafe has been challenged to provide healthy, fun lunches to kids at a Montessori School. Local/organic as much as possible."/>
    <n v="12000"/>
    <n v="210"/>
    <x v="0"/>
    <x v="1"/>
    <s v="USD"/>
    <n v="1408526477"/>
    <n v="1407057677"/>
    <b v="0"/>
    <n v="4"/>
    <b v="0"/>
    <s v="food/restaurants"/>
    <x v="7"/>
    <x v="33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1"/>
    <s v="USD"/>
    <n v="1424635753"/>
    <n v="1422043753"/>
    <b v="0"/>
    <n v="12"/>
    <b v="0"/>
    <s v="food/restaurants"/>
    <x v="7"/>
    <x v="33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0"/>
    <x v="1"/>
    <s v="USD"/>
    <n v="1417279252"/>
    <n v="1414683652"/>
    <b v="0"/>
    <n v="0"/>
    <b v="0"/>
    <s v="food/restaurants"/>
    <x v="7"/>
    <x v="33"/>
    <n v="0"/>
    <s v="No Backers"/>
  </r>
  <r>
    <n v="2517"/>
    <s v="The Canteen"/>
    <s v="KICK START US! Chef-driven dining experience offering a multi-course tasteful and playful menu that hems in familiar seasonal comfort."/>
    <n v="18000"/>
    <n v="1767"/>
    <x v="0"/>
    <x v="4"/>
    <s v="CAD"/>
    <n v="1426788930"/>
    <n v="1424200530"/>
    <b v="0"/>
    <n v="33"/>
    <b v="0"/>
    <s v="food/restaurants"/>
    <x v="7"/>
    <x v="33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0"/>
    <x v="1"/>
    <s v="USD"/>
    <n v="1415899228"/>
    <n v="1413303628"/>
    <b v="0"/>
    <n v="0"/>
    <b v="0"/>
    <s v="food/restaurants"/>
    <x v="7"/>
    <x v="33"/>
    <n v="0"/>
    <s v="No Backers"/>
  </r>
  <r>
    <n v="2519"/>
    <s v="Kelli's Kitchen"/>
    <s v="Better than your mom's, better than Cracker Barrel, only at Kelli's Kitchen (all from scratch)."/>
    <n v="150000"/>
    <n v="65"/>
    <x v="0"/>
    <x v="1"/>
    <s v="USD"/>
    <n v="1405741404"/>
    <n v="1403149404"/>
    <b v="0"/>
    <n v="4"/>
    <b v="0"/>
    <s v="food/restaurants"/>
    <x v="7"/>
    <x v="33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1"/>
    <s v="USD"/>
    <n v="1476559260"/>
    <n v="1472567085"/>
    <b v="0"/>
    <n v="0"/>
    <b v="0"/>
    <s v="food/restaurants"/>
    <x v="7"/>
    <x v="33"/>
    <n v="0"/>
    <s v="No Backers"/>
  </r>
  <r>
    <n v="1144"/>
    <s v="We Need Your Help to Finish Our BBQ Food Truck"/>
    <s v="We need your help to finish our food truck. We are building a BBQ Food Truck to serve competition style BBQ."/>
    <n v="9300"/>
    <n v="0"/>
    <x v="0"/>
    <x v="1"/>
    <s v="USD"/>
    <n v="1430281320"/>
    <n v="1427689320"/>
    <b v="0"/>
    <n v="0"/>
    <b v="0"/>
    <s v="food/food trucks"/>
    <x v="7"/>
    <x v="34"/>
    <n v="0"/>
    <s v="No Backers"/>
  </r>
  <r>
    <n v="1145"/>
    <s v="A FORK IN THE ROAD food truck"/>
    <s v="Emphasizing locally and responsibly raised ingredients, serving delicious food! I need your help."/>
    <n v="80000"/>
    <n v="100"/>
    <x v="0"/>
    <x v="1"/>
    <s v="USD"/>
    <n v="1412272592"/>
    <n v="1407088592"/>
    <b v="0"/>
    <n v="1"/>
    <b v="0"/>
    <s v="food/food trucks"/>
    <x v="7"/>
    <x v="34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0"/>
    <x v="1"/>
    <s v="USD"/>
    <n v="1399071173"/>
    <n v="1395787973"/>
    <b v="0"/>
    <n v="12"/>
    <b v="0"/>
    <s v="food/food trucks"/>
    <x v="7"/>
    <x v="34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0"/>
    <x v="4"/>
    <s v="CAD"/>
    <n v="1413760783"/>
    <n v="1408576783"/>
    <b v="0"/>
    <n v="0"/>
    <b v="0"/>
    <s v="food/food trucks"/>
    <x v="7"/>
    <x v="34"/>
    <n v="0"/>
    <s v="No Backers"/>
  </r>
  <r>
    <n v="1148"/>
    <s v="Warren's / Adilyn's Rollin' Bistro"/>
    <s v="New local (Louisville, KY.) food truck with a refreshing spin on rolling kitchens."/>
    <n v="15000"/>
    <n v="73"/>
    <x v="0"/>
    <x v="1"/>
    <s v="USD"/>
    <n v="1480568781"/>
    <n v="1477973181"/>
    <b v="0"/>
    <n v="3"/>
    <b v="0"/>
    <s v="food/food trucks"/>
    <x v="7"/>
    <x v="34"/>
    <n v="0"/>
    <n v="24.33"/>
  </r>
  <r>
    <n v="1149"/>
    <s v="The Floridian Food Truck"/>
    <s v="Bringing culturally diverse Floridian cuisine to the people!"/>
    <n v="50000"/>
    <n v="75"/>
    <x v="0"/>
    <x v="1"/>
    <s v="USD"/>
    <n v="1466096566"/>
    <n v="1463504566"/>
    <b v="0"/>
    <n v="2"/>
    <b v="0"/>
    <s v="food/food trucks"/>
    <x v="7"/>
    <x v="34"/>
    <n v="0"/>
    <n v="37.5"/>
  </r>
  <r>
    <n v="1150"/>
    <s v="Chef Po's Food Truck"/>
    <s v="Bringing delicious authentic and fusion Taiwanese Food to the West Coast."/>
    <n v="2500"/>
    <n v="252"/>
    <x v="0"/>
    <x v="1"/>
    <s v="USD"/>
    <n v="1452293675"/>
    <n v="1447109675"/>
    <b v="0"/>
    <n v="6"/>
    <b v="0"/>
    <s v="food/food trucks"/>
    <x v="7"/>
    <x v="34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1"/>
    <s v="USD"/>
    <n v="1441592863"/>
    <n v="1439000863"/>
    <b v="0"/>
    <n v="0"/>
    <b v="0"/>
    <s v="food/food trucks"/>
    <x v="7"/>
    <x v="34"/>
    <n v="0"/>
    <s v="No Backers"/>
  </r>
  <r>
    <n v="1152"/>
    <s v="Peruvian King Food Truck"/>
    <s v="Peruvian food truck with an LA twist."/>
    <n v="16000"/>
    <n v="911"/>
    <x v="0"/>
    <x v="1"/>
    <s v="USD"/>
    <n v="1431709312"/>
    <n v="1429117312"/>
    <b v="0"/>
    <n v="15"/>
    <b v="0"/>
    <s v="food/food trucks"/>
    <x v="7"/>
    <x v="34"/>
    <n v="6"/>
    <n v="60.73"/>
  </r>
  <r>
    <n v="1153"/>
    <s v="The Cold Spot Mobile Trailer"/>
    <s v="A mobile concession trailer for snow cones, ice cream, smoothies and more"/>
    <n v="8000"/>
    <n v="50"/>
    <x v="0"/>
    <x v="1"/>
    <s v="USD"/>
    <n v="1434647305"/>
    <n v="1432055305"/>
    <b v="0"/>
    <n v="1"/>
    <b v="0"/>
    <s v="food/food trucks"/>
    <x v="7"/>
    <x v="34"/>
    <n v="1"/>
    <n v="50"/>
  </r>
  <r>
    <n v="1154"/>
    <s v="Food Truck Funding"/>
    <s v="We're about to launch our first ever food truck to share our amazing food and we need your help! Be a part of our truck!"/>
    <n v="5000"/>
    <n v="325"/>
    <x v="0"/>
    <x v="1"/>
    <s v="USD"/>
    <n v="1441507006"/>
    <n v="1438915006"/>
    <b v="0"/>
    <n v="3"/>
    <b v="0"/>
    <s v="food/food trucks"/>
    <x v="7"/>
    <x v="34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1"/>
    <s v="USD"/>
    <n v="1408040408"/>
    <n v="1405448408"/>
    <b v="0"/>
    <n v="8"/>
    <b v="0"/>
    <s v="food/food trucks"/>
    <x v="7"/>
    <x v="34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0"/>
    <x v="1"/>
    <s v="USD"/>
    <n v="1424742162"/>
    <n v="1422150162"/>
    <b v="0"/>
    <n v="0"/>
    <b v="0"/>
    <s v="food/food trucks"/>
    <x v="7"/>
    <x v="34"/>
    <n v="0"/>
    <s v="No Backer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1"/>
    <s v="USD"/>
    <n v="1417795480"/>
    <n v="1412607880"/>
    <b v="0"/>
    <n v="3"/>
    <b v="0"/>
    <s v="food/food trucks"/>
    <x v="7"/>
    <x v="34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1"/>
    <s v="USD"/>
    <n v="1418091128"/>
    <n v="1415499128"/>
    <b v="0"/>
    <n v="3"/>
    <b v="0"/>
    <s v="food/food trucks"/>
    <x v="7"/>
    <x v="34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0"/>
    <x v="1"/>
    <s v="USD"/>
    <n v="1435679100"/>
    <n v="1433006765"/>
    <b v="0"/>
    <n v="0"/>
    <b v="0"/>
    <s v="food/food trucks"/>
    <x v="7"/>
    <x v="34"/>
    <n v="0"/>
    <s v="No Backer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1"/>
    <s v="USD"/>
    <n v="1427510586"/>
    <n v="1424922186"/>
    <b v="0"/>
    <n v="19"/>
    <b v="0"/>
    <s v="food/food trucks"/>
    <x v="7"/>
    <x v="34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1"/>
    <s v="USD"/>
    <n v="1432047989"/>
    <n v="1430233589"/>
    <b v="0"/>
    <n v="0"/>
    <b v="0"/>
    <s v="food/food trucks"/>
    <x v="7"/>
    <x v="34"/>
    <n v="0"/>
    <s v="No Backers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1"/>
    <s v="USD"/>
    <n v="1411662264"/>
    <n v="1408983864"/>
    <b v="0"/>
    <n v="2"/>
    <b v="0"/>
    <s v="food/food trucks"/>
    <x v="7"/>
    <x v="34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1"/>
    <s v="USD"/>
    <n v="1407604920"/>
    <n v="1405012920"/>
    <b v="0"/>
    <n v="0"/>
    <b v="0"/>
    <s v="food/food trucks"/>
    <x v="7"/>
    <x v="34"/>
    <n v="0"/>
    <s v="No Backers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1"/>
    <s v="USD"/>
    <n v="1466270582"/>
    <n v="1463678582"/>
    <b v="0"/>
    <n v="0"/>
    <b v="0"/>
    <s v="food/food trucks"/>
    <x v="7"/>
    <x v="34"/>
    <n v="0"/>
    <s v="No Backer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1"/>
    <s v="USD"/>
    <n v="1404623330"/>
    <n v="1401685730"/>
    <b v="0"/>
    <n v="25"/>
    <b v="0"/>
    <s v="food/food trucks"/>
    <x v="7"/>
    <x v="34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1"/>
    <s v="USD"/>
    <n v="1435291200"/>
    <n v="1432640342"/>
    <b v="0"/>
    <n v="8"/>
    <b v="0"/>
    <s v="food/food trucks"/>
    <x v="7"/>
    <x v="34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0"/>
    <x v="1"/>
    <s v="USD"/>
    <n v="1410543495"/>
    <n v="1407865095"/>
    <b v="0"/>
    <n v="16"/>
    <b v="0"/>
    <s v="food/food trucks"/>
    <x v="7"/>
    <x v="34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0"/>
    <x v="1"/>
    <s v="USD"/>
    <n v="1474507065"/>
    <n v="1471915065"/>
    <b v="0"/>
    <n v="3"/>
    <b v="0"/>
    <s v="food/food trucks"/>
    <x v="7"/>
    <x v="34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1"/>
    <s v="USD"/>
    <n v="1424593763"/>
    <n v="1422001763"/>
    <b v="0"/>
    <n v="3"/>
    <b v="0"/>
    <s v="food/food trucks"/>
    <x v="7"/>
    <x v="34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0"/>
    <x v="0"/>
    <s v="GBP"/>
    <n v="1433021171"/>
    <n v="1430429171"/>
    <b v="0"/>
    <n v="2"/>
    <b v="0"/>
    <s v="food/food trucks"/>
    <x v="7"/>
    <x v="34"/>
    <n v="0"/>
    <n v="50"/>
  </r>
  <r>
    <n v="1171"/>
    <s v="The Mean Green Purple Machine"/>
    <s v="Tulsa's first true biodiesel, alternative energy powered food truck! Oh yeah, and delicious food!"/>
    <n v="25000"/>
    <n v="25"/>
    <x v="0"/>
    <x v="1"/>
    <s v="USD"/>
    <n v="1415909927"/>
    <n v="1414351127"/>
    <b v="0"/>
    <n v="1"/>
    <b v="0"/>
    <s v="food/food trucks"/>
    <x v="7"/>
    <x v="34"/>
    <n v="0"/>
    <n v="25"/>
  </r>
  <r>
    <n v="1172"/>
    <s v="let your dayz take you to the dogs."/>
    <s v="Bringing YOUR favorite dog recipes to the streets."/>
    <n v="9000"/>
    <n v="0"/>
    <x v="0"/>
    <x v="1"/>
    <s v="USD"/>
    <n v="1408551752"/>
    <n v="1405959752"/>
    <b v="0"/>
    <n v="0"/>
    <b v="0"/>
    <s v="food/food trucks"/>
    <x v="7"/>
    <x v="34"/>
    <n v="0"/>
    <s v="No Backer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1"/>
    <s v="USD"/>
    <n v="1438576057"/>
    <n v="1435552057"/>
    <b v="0"/>
    <n v="1"/>
    <b v="0"/>
    <s v="food/food trucks"/>
    <x v="7"/>
    <x v="34"/>
    <n v="0"/>
    <n v="30"/>
  </r>
  <r>
    <n v="1174"/>
    <s v="Give The Black Burro a Stable Stable"/>
    <s v="Help me purchase a parking space to be the Burro's permanant home, I need your help to raise $15,000!"/>
    <n v="15000"/>
    <n v="886"/>
    <x v="0"/>
    <x v="1"/>
    <s v="USD"/>
    <n v="1462738327"/>
    <n v="1460146327"/>
    <b v="0"/>
    <n v="19"/>
    <b v="0"/>
    <s v="food/food trucks"/>
    <x v="7"/>
    <x v="34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0"/>
    <x v="1"/>
    <s v="USD"/>
    <n v="1436981339"/>
    <n v="1434389339"/>
    <b v="0"/>
    <n v="9"/>
    <b v="0"/>
    <s v="food/food trucks"/>
    <x v="7"/>
    <x v="34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0"/>
    <x v="2"/>
    <s v="AUD"/>
    <n v="1488805200"/>
    <n v="1484094498"/>
    <b v="0"/>
    <n v="1"/>
    <b v="0"/>
    <s v="food/food trucks"/>
    <x v="7"/>
    <x v="34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0"/>
    <s v="GBP"/>
    <n v="1413388296"/>
    <n v="1410796296"/>
    <b v="0"/>
    <n v="0"/>
    <b v="0"/>
    <s v="food/food trucks"/>
    <x v="7"/>
    <x v="34"/>
    <n v="0"/>
    <s v="No Backers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1"/>
    <s v="USD"/>
    <n v="1408225452"/>
    <n v="1405633452"/>
    <b v="0"/>
    <n v="1"/>
    <b v="0"/>
    <s v="food/food trucks"/>
    <x v="7"/>
    <x v="34"/>
    <n v="0"/>
    <n v="5"/>
  </r>
  <r>
    <n v="1179"/>
    <s v="El Camion Roja"/>
    <s v="Mexican Style Food Truck, run by a Red Seal Chef, in a town with NO MEXICAN FOOD! That is a culinary emergency situation!"/>
    <n v="60000"/>
    <n v="3200"/>
    <x v="0"/>
    <x v="4"/>
    <s v="CAD"/>
    <n v="1446052627"/>
    <n v="1443460627"/>
    <b v="0"/>
    <n v="5"/>
    <b v="0"/>
    <s v="food/food trucks"/>
    <x v="7"/>
    <x v="34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0"/>
    <x v="1"/>
    <s v="USD"/>
    <n v="1403983314"/>
    <n v="1400786514"/>
    <b v="0"/>
    <n v="85"/>
    <b v="0"/>
    <s v="food/food trucks"/>
    <x v="7"/>
    <x v="34"/>
    <n v="12"/>
    <n v="69.12"/>
  </r>
  <r>
    <n v="1181"/>
    <s v="Gringo Loco Tacos Food Truck"/>
    <s v="Bringing the best tacos to the streets of Chicago!"/>
    <n v="50000"/>
    <n v="4"/>
    <x v="0"/>
    <x v="1"/>
    <s v="USD"/>
    <n v="1425197321"/>
    <n v="1422605321"/>
    <b v="0"/>
    <n v="3"/>
    <b v="0"/>
    <s v="food/food trucks"/>
    <x v="7"/>
    <x v="34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1"/>
    <s v="USD"/>
    <n v="1484239320"/>
    <n v="1482609088"/>
    <b v="0"/>
    <n v="4"/>
    <b v="0"/>
    <s v="food/food trucks"/>
    <x v="7"/>
    <x v="34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1"/>
    <s v="USD"/>
    <n v="1478059140"/>
    <n v="1476391223"/>
    <b v="0"/>
    <n v="3"/>
    <b v="0"/>
    <s v="food/food trucks"/>
    <x v="7"/>
    <x v="34"/>
    <n v="4"/>
    <n v="33.3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1"/>
    <s v="USD"/>
    <n v="1457207096"/>
    <n v="1452023096"/>
    <b v="0"/>
    <n v="9"/>
    <b v="0"/>
    <s v="food/food trucks"/>
    <x v="7"/>
    <x v="34"/>
    <n v="1"/>
    <n v="22.33"/>
  </r>
  <r>
    <n v="2402"/>
    <s v="Cupcake Truck Unite"/>
    <s v="Small town, delicious treats, and a mobile truck"/>
    <n v="12000"/>
    <n v="52"/>
    <x v="0"/>
    <x v="1"/>
    <s v="USD"/>
    <n v="1431533931"/>
    <n v="1428941931"/>
    <b v="0"/>
    <n v="1"/>
    <b v="0"/>
    <s v="food/food trucks"/>
    <x v="7"/>
    <x v="34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0"/>
    <s v="GBP"/>
    <n v="1459368658"/>
    <n v="1454188258"/>
    <b v="0"/>
    <n v="12"/>
    <b v="0"/>
    <s v="food/food trucks"/>
    <x v="7"/>
    <x v="34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0"/>
    <x v="1"/>
    <s v="USD"/>
    <n v="1451782607"/>
    <n v="1449190607"/>
    <b v="0"/>
    <n v="0"/>
    <b v="0"/>
    <s v="food/food trucks"/>
    <x v="7"/>
    <x v="34"/>
    <n v="0"/>
    <s v="No Backers"/>
  </r>
  <r>
    <n v="2405"/>
    <s v="JoyShtick Food Truck"/>
    <s v="We are the first gaming-themed food truck, bringing gourmet pub fare to the Jacksonville area."/>
    <n v="5000"/>
    <n v="1126"/>
    <x v="0"/>
    <x v="1"/>
    <s v="USD"/>
    <n v="1472911375"/>
    <n v="1471096975"/>
    <b v="0"/>
    <n v="20"/>
    <b v="0"/>
    <s v="food/food trucks"/>
    <x v="7"/>
    <x v="34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1"/>
    <s v="USD"/>
    <n v="1421635190"/>
    <n v="1418179190"/>
    <b v="0"/>
    <n v="16"/>
    <b v="0"/>
    <s v="food/food trucks"/>
    <x v="7"/>
    <x v="34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1"/>
    <s v="USD"/>
    <n v="1428732000"/>
    <n v="1426772928"/>
    <b v="0"/>
    <n v="33"/>
    <b v="0"/>
    <s v="food/food trucks"/>
    <x v="7"/>
    <x v="34"/>
    <n v="25"/>
    <n v="168.39"/>
  </r>
  <r>
    <n v="2408"/>
    <s v="Sabroso On Wheels"/>
    <s v="A US Army Vet trying to get a Peruvian food truck going! Really good Peruvian food now mobile!"/>
    <n v="15000"/>
    <n v="30"/>
    <x v="0"/>
    <x v="1"/>
    <s v="USD"/>
    <n v="1415247757"/>
    <n v="1412652157"/>
    <b v="0"/>
    <n v="2"/>
    <b v="0"/>
    <s v="food/food trucks"/>
    <x v="7"/>
    <x v="34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0"/>
    <x v="1"/>
    <s v="USD"/>
    <n v="1439931675"/>
    <n v="1437339675"/>
    <b v="0"/>
    <n v="6"/>
    <b v="0"/>
    <s v="food/food trucks"/>
    <x v="7"/>
    <x v="34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2"/>
    <s v="AUD"/>
    <n v="1441619275"/>
    <n v="1439027275"/>
    <b v="0"/>
    <n v="0"/>
    <b v="0"/>
    <s v="food/food trucks"/>
    <x v="7"/>
    <x v="34"/>
    <n v="0"/>
    <s v="No Backers"/>
  </r>
  <r>
    <n v="2411"/>
    <s v="Was ist das"/>
    <s v="I want to create an authentic German food truck to travel all over the US. Spreading amazing German Food to Summer Time Music Festivals"/>
    <n v="25000"/>
    <n v="151"/>
    <x v="0"/>
    <x v="1"/>
    <s v="USD"/>
    <n v="1440524082"/>
    <n v="1437932082"/>
    <b v="0"/>
    <n v="3"/>
    <b v="0"/>
    <s v="food/food trucks"/>
    <x v="7"/>
    <x v="34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5"/>
    <s v="EUR"/>
    <n v="1480185673"/>
    <n v="1476294073"/>
    <b v="0"/>
    <n v="0"/>
    <b v="0"/>
    <s v="food/food trucks"/>
    <x v="7"/>
    <x v="34"/>
    <n v="0"/>
    <s v="No Backers"/>
  </r>
  <r>
    <n v="2413"/>
    <s v="Lone Pine Coffee Brewery"/>
    <s v="Lone Pine Coffee Brewery will be a portable third-wave coffee shop available for wedding receptions and other events!"/>
    <n v="3000"/>
    <n v="25"/>
    <x v="0"/>
    <x v="1"/>
    <s v="USD"/>
    <n v="1401579000"/>
    <n v="1398911882"/>
    <b v="0"/>
    <n v="3"/>
    <b v="0"/>
    <s v="food/food trucks"/>
    <x v="7"/>
    <x v="34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1"/>
    <s v="USD"/>
    <n v="1440215940"/>
    <n v="1436805660"/>
    <b v="0"/>
    <n v="13"/>
    <b v="0"/>
    <s v="food/food trucks"/>
    <x v="7"/>
    <x v="34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0"/>
    <x v="1"/>
    <s v="USD"/>
    <n v="1468615346"/>
    <n v="1466023346"/>
    <b v="0"/>
    <n v="6"/>
    <b v="0"/>
    <s v="food/food trucks"/>
    <x v="7"/>
    <x v="34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1"/>
    <s v="USD"/>
    <n v="1426345200"/>
    <n v="1421343743"/>
    <b v="0"/>
    <n v="1"/>
    <b v="0"/>
    <s v="food/food trucks"/>
    <x v="7"/>
    <x v="34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1"/>
    <s v="USD"/>
    <n v="1407705187"/>
    <n v="1405113187"/>
    <b v="0"/>
    <n v="0"/>
    <b v="0"/>
    <s v="food/food trucks"/>
    <x v="7"/>
    <x v="34"/>
    <n v="0"/>
    <s v="No Backers"/>
  </r>
  <r>
    <n v="2418"/>
    <s v="Mexican food truck"/>
    <s v="I want to start my food truck business."/>
    <n v="25000"/>
    <n v="5"/>
    <x v="0"/>
    <x v="1"/>
    <s v="USD"/>
    <n v="1427225644"/>
    <n v="1422045244"/>
    <b v="0"/>
    <n v="5"/>
    <b v="0"/>
    <s v="food/food trucks"/>
    <x v="7"/>
    <x v="34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1"/>
    <s v="USD"/>
    <n v="1424281389"/>
    <n v="1419097389"/>
    <b v="0"/>
    <n v="0"/>
    <b v="0"/>
    <s v="food/food trucks"/>
    <x v="7"/>
    <x v="34"/>
    <n v="0"/>
    <s v="No Backer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1"/>
    <s v="USD"/>
    <n v="1415583695"/>
    <n v="1410396095"/>
    <b v="0"/>
    <n v="36"/>
    <b v="0"/>
    <s v="food/food trucks"/>
    <x v="7"/>
    <x v="34"/>
    <n v="15"/>
    <n v="69.47"/>
  </r>
  <r>
    <n v="2421"/>
    <s v="hot dog cart"/>
    <s v="help me start Merrill's first hot dog cart in this empty lot"/>
    <n v="6000"/>
    <n v="1"/>
    <x v="0"/>
    <x v="1"/>
    <s v="USD"/>
    <n v="1424536196"/>
    <n v="1421944196"/>
    <b v="0"/>
    <n v="1"/>
    <b v="0"/>
    <s v="food/food trucks"/>
    <x v="7"/>
    <x v="34"/>
    <n v="0"/>
    <n v="1"/>
  </r>
  <r>
    <n v="2422"/>
    <s v="Help starting a family owned food truck"/>
    <s v="Family owned business serving BBQ and seafood to the public"/>
    <n v="500"/>
    <n v="1"/>
    <x v="0"/>
    <x v="1"/>
    <s v="USD"/>
    <n v="1426091036"/>
    <n v="1423502636"/>
    <b v="0"/>
    <n v="1"/>
    <b v="0"/>
    <s v="food/food trucks"/>
    <x v="7"/>
    <x v="34"/>
    <n v="0"/>
    <n v="1"/>
  </r>
  <r>
    <n v="2423"/>
    <s v="FBTR BBQ"/>
    <s v="FBTR is a Texas-style, North Carolina based, homemade BBQ company looking to bring good meat to the masses."/>
    <n v="60000"/>
    <n v="8"/>
    <x v="0"/>
    <x v="1"/>
    <s v="USD"/>
    <n v="1420044890"/>
    <n v="1417452890"/>
    <b v="0"/>
    <n v="1"/>
    <b v="0"/>
    <s v="food/food trucks"/>
    <x v="7"/>
    <x v="34"/>
    <n v="0"/>
    <n v="8"/>
  </r>
  <r>
    <n v="2424"/>
    <s v="Lily and Memphs"/>
    <s v="Great and creative food from the heart in the form of a sweet food truck!"/>
    <n v="25000"/>
    <n v="310"/>
    <x v="0"/>
    <x v="1"/>
    <s v="USD"/>
    <n v="1414445108"/>
    <n v="1411853108"/>
    <b v="0"/>
    <n v="9"/>
    <b v="0"/>
    <s v="food/food trucks"/>
    <x v="7"/>
    <x v="34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1"/>
    <s v="USD"/>
    <n v="1464386640"/>
    <n v="1463090149"/>
    <b v="0"/>
    <n v="1"/>
    <b v="0"/>
    <s v="food/food trucks"/>
    <x v="7"/>
    <x v="34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0"/>
    <x v="1"/>
    <s v="USD"/>
    <n v="1439006692"/>
    <n v="1433822692"/>
    <b v="0"/>
    <n v="0"/>
    <b v="0"/>
    <s v="food/food trucks"/>
    <x v="7"/>
    <x v="34"/>
    <n v="0"/>
    <s v="No Backers"/>
  </r>
  <r>
    <n v="2427"/>
    <s v="Wraps in a snap. Fast lunch with a gourmet punch!"/>
    <s v="Fast and simple lunches for those on the go.  All (lunch) deals $10 or less."/>
    <n v="50000"/>
    <n v="1"/>
    <x v="0"/>
    <x v="1"/>
    <s v="USD"/>
    <n v="1458715133"/>
    <n v="1455262733"/>
    <b v="0"/>
    <n v="1"/>
    <b v="0"/>
    <s v="food/food trucks"/>
    <x v="7"/>
    <x v="34"/>
    <n v="0"/>
    <n v="1"/>
  </r>
  <r>
    <n v="2428"/>
    <s v="Premium Burgers"/>
    <s v="From Moo 2 You! We want to offer premium burgers to a taco flooded environment."/>
    <n v="35000"/>
    <n v="1"/>
    <x v="0"/>
    <x v="1"/>
    <s v="USD"/>
    <n v="1426182551"/>
    <n v="1423594151"/>
    <b v="0"/>
    <n v="1"/>
    <b v="0"/>
    <s v="food/food trucks"/>
    <x v="7"/>
    <x v="34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2"/>
    <s v="NOK"/>
    <n v="1486313040"/>
    <n v="1483131966"/>
    <b v="0"/>
    <n v="4"/>
    <b v="0"/>
    <s v="food/food trucks"/>
    <x v="7"/>
    <x v="34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1"/>
    <s v="USD"/>
    <n v="1455246504"/>
    <n v="1452654504"/>
    <b v="0"/>
    <n v="2"/>
    <b v="0"/>
    <s v="food/food trucks"/>
    <x v="7"/>
    <x v="34"/>
    <n v="1"/>
    <n v="10.5"/>
  </r>
  <r>
    <n v="2431"/>
    <s v="Murphy's good eatin'"/>
    <s v="Go to Colorado and run a food truck with homemade food of all kinds."/>
    <n v="100000"/>
    <n v="2"/>
    <x v="0"/>
    <x v="1"/>
    <s v="USD"/>
    <n v="1467080613"/>
    <n v="1461896613"/>
    <b v="0"/>
    <n v="2"/>
    <b v="0"/>
    <s v="food/food trucks"/>
    <x v="7"/>
    <x v="34"/>
    <n v="0"/>
    <n v="1"/>
  </r>
  <r>
    <n v="2432"/>
    <s v="funding for bbq trailer"/>
    <s v="Looking to start competition cooking and need start-up help.  Offering brisket tasting to all contributors."/>
    <n v="14000"/>
    <n v="2"/>
    <x v="0"/>
    <x v="1"/>
    <s v="USD"/>
    <n v="1425791697"/>
    <n v="1423199697"/>
    <b v="0"/>
    <n v="2"/>
    <b v="0"/>
    <s v="food/food trucks"/>
    <x v="7"/>
    <x v="34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1"/>
    <s v="USD"/>
    <n v="1456608943"/>
    <n v="1454016943"/>
    <b v="0"/>
    <n v="0"/>
    <b v="0"/>
    <s v="food/food trucks"/>
    <x v="7"/>
    <x v="34"/>
    <n v="0"/>
    <s v="No Backers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1"/>
    <s v="USD"/>
    <n v="1438662474"/>
    <n v="1435206474"/>
    <b v="0"/>
    <n v="2"/>
    <b v="0"/>
    <s v="food/food trucks"/>
    <x v="7"/>
    <x v="34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0"/>
    <s v="SEK"/>
    <n v="1444027186"/>
    <n v="1441435186"/>
    <b v="0"/>
    <n v="4"/>
    <b v="0"/>
    <s v="food/food trucks"/>
    <x v="7"/>
    <x v="34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4"/>
    <s v="CAD"/>
    <n v="1454078770"/>
    <n v="1448894770"/>
    <b v="0"/>
    <n v="2"/>
    <b v="0"/>
    <s v="food/food trucks"/>
    <x v="7"/>
    <x v="34"/>
    <n v="0"/>
    <n v="22.5"/>
  </r>
  <r>
    <n v="2437"/>
    <s v="Cuppa Gumbos"/>
    <s v="Homemade Gumbo, Stews and Curry to be served hot and fresh everyday at any festival or concert we can attend."/>
    <n v="8000"/>
    <n v="0"/>
    <x v="0"/>
    <x v="1"/>
    <s v="USD"/>
    <n v="1426615200"/>
    <n v="1422400188"/>
    <b v="0"/>
    <n v="0"/>
    <b v="0"/>
    <s v="food/food trucks"/>
    <x v="7"/>
    <x v="34"/>
    <n v="0"/>
    <s v="No Backers"/>
  </r>
  <r>
    <n v="2438"/>
    <s v="FOOD|Art"/>
    <s v="I'm starting a catering and food truck business of southern comfort food. My FOOD is my Art!  _x000a_Thanks for you help!"/>
    <n v="15000"/>
    <n v="50"/>
    <x v="0"/>
    <x v="1"/>
    <s v="USD"/>
    <n v="1449529062"/>
    <n v="1444341462"/>
    <b v="0"/>
    <n v="1"/>
    <b v="0"/>
    <s v="food/food trucks"/>
    <x v="7"/>
    <x v="34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1"/>
    <s v="USD"/>
    <n v="1445197129"/>
    <n v="1442605129"/>
    <b v="0"/>
    <n v="0"/>
    <b v="0"/>
    <s v="food/food trucks"/>
    <x v="7"/>
    <x v="34"/>
    <n v="0"/>
    <s v="No Backers"/>
  </r>
  <r>
    <n v="2440"/>
    <s v="The first green Food Truck in Phnom Penh"/>
    <s v="Starting a entire clean energy food truck and set a new standard for Cambodia"/>
    <n v="5000"/>
    <n v="10"/>
    <x v="0"/>
    <x v="20"/>
    <s v="EUR"/>
    <n v="1455399313"/>
    <n v="1452807313"/>
    <b v="0"/>
    <n v="2"/>
    <b v="0"/>
    <s v="food/food trucks"/>
    <x v="7"/>
    <x v="34"/>
    <n v="0"/>
    <n v="5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4"/>
    <s v="CAD"/>
    <n v="1444740089"/>
    <n v="1442148089"/>
    <b v="0"/>
    <n v="0"/>
    <b v="0"/>
    <s v="food/food trucks"/>
    <x v="7"/>
    <x v="34"/>
    <n v="0"/>
    <s v="No Backer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6"/>
    <s v="EUR"/>
    <n v="1476189339"/>
    <n v="1471005339"/>
    <b v="0"/>
    <n v="3"/>
    <b v="0"/>
    <s v="food/food trucks"/>
    <x v="7"/>
    <x v="34"/>
    <n v="1"/>
    <n v="25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x v="7"/>
    <x v="34"/>
    <n v="0"/>
    <s v="No Backer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4"/>
    <s v="CAD"/>
    <n v="1406854699"/>
    <n v="1404262699"/>
    <b v="0"/>
    <n v="0"/>
    <b v="0"/>
    <s v="food/food trucks"/>
    <x v="7"/>
    <x v="34"/>
    <n v="0"/>
    <s v="No Backers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x v="7"/>
    <x v="34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x v="7"/>
    <x v="34"/>
    <n v="0"/>
    <s v="No Backer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x v="7"/>
    <x v="34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0"/>
    <s v="GBP"/>
    <n v="1472745594"/>
    <n v="1470153594"/>
    <b v="0"/>
    <n v="1"/>
    <b v="0"/>
    <s v="food/food trucks"/>
    <x v="7"/>
    <x v="34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x v="7"/>
    <x v="34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x v="7"/>
    <x v="34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x v="7"/>
    <x v="34"/>
    <n v="0"/>
    <n v="62.5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x v="7"/>
    <x v="34"/>
    <n v="0"/>
    <s v="No Backer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x v="7"/>
    <x v="34"/>
    <n v="0"/>
    <s v="No Backer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x v="7"/>
    <x v="34"/>
    <n v="0"/>
    <s v="No Backers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x v="7"/>
    <x v="34"/>
    <n v="0"/>
    <s v="No Backers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x v="7"/>
    <x v="34"/>
    <n v="0"/>
    <s v="No Backers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x v="7"/>
    <x v="34"/>
    <n v="0"/>
    <s v="No Backer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x v="7"/>
    <x v="34"/>
    <n v="0"/>
    <s v="No Backer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x v="7"/>
    <x v="34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x v="7"/>
    <x v="34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0"/>
    <x v="1"/>
    <s v="USD"/>
    <n v="1447689898"/>
    <n v="1445094298"/>
    <b v="0"/>
    <n v="11"/>
    <b v="0"/>
    <s v="food/food trucks"/>
    <x v="7"/>
    <x v="34"/>
    <n v="11"/>
    <n v="48.18"/>
  </r>
  <r>
    <n v="2582"/>
    <s v="Drunken Wings"/>
    <s v="The place where chicken meets liquor for the first time!"/>
    <n v="90000"/>
    <n v="1"/>
    <x v="0"/>
    <x v="1"/>
    <s v="USD"/>
    <n v="1477784634"/>
    <n v="1475192634"/>
    <b v="0"/>
    <n v="1"/>
    <b v="0"/>
    <s v="food/food trucks"/>
    <x v="7"/>
    <x v="34"/>
    <n v="0"/>
    <n v="1"/>
  </r>
  <r>
    <n v="2583"/>
    <s v="Crazy Daisy Food Truck"/>
    <s v="Crazy Daisy will become the newest member of the food truck distributors in Kansas City, Missouri."/>
    <n v="1000"/>
    <n v="5"/>
    <x v="0"/>
    <x v="1"/>
    <s v="USD"/>
    <n v="1426526880"/>
    <n v="1421346480"/>
    <b v="0"/>
    <n v="5"/>
    <b v="0"/>
    <s v="food/food trucks"/>
    <x v="7"/>
    <x v="34"/>
    <n v="1"/>
    <n v="1"/>
  </r>
  <r>
    <n v="2584"/>
    <s v="Culinary Arts Food Truck Style"/>
    <s v="Bringing quality food to the masses using local premium ingredients, but at a food truck price!"/>
    <n v="10000"/>
    <n v="0"/>
    <x v="0"/>
    <x v="1"/>
    <s v="USD"/>
    <n v="1434341369"/>
    <n v="1431749369"/>
    <b v="0"/>
    <n v="0"/>
    <b v="0"/>
    <s v="food/food trucks"/>
    <x v="7"/>
    <x v="34"/>
    <n v="0"/>
    <s v="No Backer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1"/>
    <s v="USD"/>
    <n v="1404601632"/>
    <n v="1402009632"/>
    <b v="0"/>
    <n v="1"/>
    <b v="0"/>
    <s v="food/food trucks"/>
    <x v="7"/>
    <x v="34"/>
    <n v="0"/>
    <n v="50"/>
  </r>
  <r>
    <n v="2586"/>
    <s v="Inspire Healthy Eating"/>
    <s v="I would like to bring fresh salad and food to the streets of London at a reasonable price."/>
    <n v="3000"/>
    <n v="5"/>
    <x v="0"/>
    <x v="0"/>
    <s v="GBP"/>
    <n v="1451030136"/>
    <n v="1448438136"/>
    <b v="0"/>
    <n v="1"/>
    <b v="0"/>
    <s v="food/food trucks"/>
    <x v="7"/>
    <x v="34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1"/>
    <s v="USD"/>
    <n v="1451491953"/>
    <n v="1448899953"/>
    <b v="0"/>
    <n v="6"/>
    <b v="0"/>
    <s v="food/food trucks"/>
    <x v="7"/>
    <x v="34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1"/>
    <s v="USD"/>
    <n v="1427807640"/>
    <n v="1423325626"/>
    <b v="0"/>
    <n v="8"/>
    <b v="0"/>
    <s v="food/food trucks"/>
    <x v="7"/>
    <x v="34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3"/>
    <s v="DKK"/>
    <n v="1458733927"/>
    <n v="1456145527"/>
    <b v="0"/>
    <n v="1"/>
    <b v="0"/>
    <s v="food/food trucks"/>
    <x v="7"/>
    <x v="34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2"/>
    <s v="AUD"/>
    <n v="1453817297"/>
    <n v="1453212497"/>
    <b v="0"/>
    <n v="0"/>
    <b v="0"/>
    <s v="food/food trucks"/>
    <x v="7"/>
    <x v="34"/>
    <n v="0"/>
    <s v="No Backers"/>
  </r>
  <r>
    <n v="2591"/>
    <s v="patent pending"/>
    <s v="Hi everyone I am a 26 year old single mom trying to start her own food business! I need to first afford the patent to reveal more!"/>
    <n v="1500"/>
    <n v="26"/>
    <x v="0"/>
    <x v="1"/>
    <s v="USD"/>
    <n v="1457901924"/>
    <n v="1452721524"/>
    <b v="0"/>
    <n v="2"/>
    <b v="0"/>
    <s v="food/food trucks"/>
    <x v="7"/>
    <x v="34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0"/>
    <x v="1"/>
    <s v="USD"/>
    <n v="1412536421"/>
    <n v="1409944421"/>
    <b v="0"/>
    <n v="1"/>
    <b v="0"/>
    <s v="food/food trucks"/>
    <x v="7"/>
    <x v="34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1"/>
    <s v="USD"/>
    <n v="1429993026"/>
    <n v="1427401026"/>
    <b v="0"/>
    <n v="0"/>
    <b v="0"/>
    <s v="food/food trucks"/>
    <x v="7"/>
    <x v="34"/>
    <n v="0"/>
    <s v="No Backers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1"/>
    <s v="USD"/>
    <n v="1407453228"/>
    <n v="1404861228"/>
    <b v="0"/>
    <n v="1"/>
    <b v="0"/>
    <s v="food/food trucks"/>
    <x v="7"/>
    <x v="34"/>
    <n v="0"/>
    <n v="1"/>
  </r>
  <r>
    <n v="2595"/>
    <s v="Food Truck for Little Fox Bakery"/>
    <s v="Looking to put the best baked goods in Bowling Green on wheels"/>
    <n v="15000"/>
    <n v="1825"/>
    <x v="0"/>
    <x v="1"/>
    <s v="USD"/>
    <n v="1487915500"/>
    <n v="1485323500"/>
    <b v="0"/>
    <n v="19"/>
    <b v="0"/>
    <s v="food/food trucks"/>
    <x v="7"/>
    <x v="34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0"/>
    <x v="4"/>
    <s v="CAD"/>
    <n v="1407427009"/>
    <n v="1404835009"/>
    <b v="0"/>
    <n v="27"/>
    <b v="0"/>
    <s v="food/food trucks"/>
    <x v="7"/>
    <x v="34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0"/>
    <s v="GBP"/>
    <n v="1466323917"/>
    <n v="1463731917"/>
    <b v="0"/>
    <n v="7"/>
    <b v="0"/>
    <s v="food/food trucks"/>
    <x v="7"/>
    <x v="34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0"/>
    <x v="1"/>
    <s v="USD"/>
    <n v="1443039001"/>
    <n v="1440447001"/>
    <b v="0"/>
    <n v="14"/>
    <b v="0"/>
    <s v="food/food trucks"/>
    <x v="7"/>
    <x v="34"/>
    <n v="39"/>
    <n v="83.57"/>
  </r>
  <r>
    <n v="2599"/>
    <s v="Empty Ramekins Catering Group"/>
    <s v="The Empty Ramekins Catering Group is looking for your help to start up in Miami Florida!!!!"/>
    <n v="9041"/>
    <n v="90"/>
    <x v="0"/>
    <x v="1"/>
    <s v="USD"/>
    <n v="1407089147"/>
    <n v="1403201147"/>
    <b v="0"/>
    <n v="5"/>
    <b v="0"/>
    <s v="food/food trucks"/>
    <x v="7"/>
    <x v="34"/>
    <n v="1"/>
    <n v="18"/>
  </r>
  <r>
    <n v="2600"/>
    <s v="Help Buttz Return From the Ashes"/>
    <s v="On Sunday November 8, 2015 our food truck burned to the ground. Please help us get rebuilt."/>
    <n v="50000"/>
    <n v="3466"/>
    <x v="0"/>
    <x v="1"/>
    <s v="USD"/>
    <n v="1458938200"/>
    <n v="1453757800"/>
    <b v="0"/>
    <n v="30"/>
    <b v="0"/>
    <s v="food/food trucks"/>
    <x v="7"/>
    <x v="34"/>
    <n v="7"/>
    <n v="115.53"/>
  </r>
  <r>
    <n v="2681"/>
    <s v="Jolly's Hot Dogs An All-Beef Coney Dog"/>
    <s v="Jolly's Hot Dogs: A beef hot dog topped with deliciously seasoned ground beef, mustard and minced onions."/>
    <n v="8000"/>
    <n v="55"/>
    <x v="0"/>
    <x v="1"/>
    <s v="USD"/>
    <n v="1405027750"/>
    <n v="1402867750"/>
    <b v="0"/>
    <n v="2"/>
    <b v="0"/>
    <s v="food/food trucks"/>
    <x v="7"/>
    <x v="34"/>
    <n v="1"/>
    <n v="27.5"/>
  </r>
  <r>
    <n v="2682"/>
    <s v="Toastie's Gourmet Toast"/>
    <s v="Gourmet Toast is the culinary combination, neigh, perfection of America's most under-utilized snack: Toast."/>
    <n v="6000"/>
    <n v="1698"/>
    <x v="0"/>
    <x v="1"/>
    <s v="USD"/>
    <n v="1416635940"/>
    <n v="1413838540"/>
    <b v="0"/>
    <n v="20"/>
    <b v="0"/>
    <s v="food/food trucks"/>
    <x v="7"/>
    <x v="34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1"/>
    <s v="USD"/>
    <n v="1425233240"/>
    <n v="1422641240"/>
    <b v="0"/>
    <n v="3"/>
    <b v="0"/>
    <s v="food/food trucks"/>
    <x v="7"/>
    <x v="34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0"/>
    <x v="1"/>
    <s v="USD"/>
    <n v="1407621425"/>
    <n v="1404165425"/>
    <b v="0"/>
    <n v="4"/>
    <b v="0"/>
    <s v="food/food trucks"/>
    <x v="7"/>
    <x v="34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0"/>
    <x v="1"/>
    <s v="USD"/>
    <n v="1430149330"/>
    <n v="1424968930"/>
    <b v="0"/>
    <n v="1"/>
    <b v="0"/>
    <s v="food/food trucks"/>
    <x v="7"/>
    <x v="34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1"/>
    <s v="USD"/>
    <n v="1412119423"/>
    <n v="1410391423"/>
    <b v="0"/>
    <n v="0"/>
    <b v="0"/>
    <s v="food/food trucks"/>
    <x v="7"/>
    <x v="34"/>
    <n v="0"/>
    <s v="No Backers"/>
  </r>
  <r>
    <n v="2687"/>
    <s v="Munch Wagon"/>
    <s v="Your American Pizzas, Wings, Stuffed Gouda Burger, Sweet &amp; Russet Potato Fries served on a food Truck!!"/>
    <n v="15000"/>
    <n v="0"/>
    <x v="0"/>
    <x v="1"/>
    <s v="USD"/>
    <n v="1435591318"/>
    <n v="1432999318"/>
    <b v="0"/>
    <n v="0"/>
    <b v="0"/>
    <s v="food/food trucks"/>
    <x v="7"/>
    <x v="34"/>
    <n v="0"/>
    <s v="No Backers"/>
  </r>
  <r>
    <n v="2688"/>
    <s v="Mac N Cheez Food Truck"/>
    <s v="The amazing gourmet Mac N Cheez Food Truck Campaigne!"/>
    <n v="50000"/>
    <n v="74"/>
    <x v="0"/>
    <x v="1"/>
    <s v="USD"/>
    <n v="1424746800"/>
    <n v="1422067870"/>
    <b v="0"/>
    <n v="14"/>
    <b v="0"/>
    <s v="food/food trucks"/>
    <x v="7"/>
    <x v="34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1"/>
    <s v="USD"/>
    <n v="1469919890"/>
    <n v="1467327890"/>
    <b v="0"/>
    <n v="1"/>
    <b v="0"/>
    <s v="food/food trucks"/>
    <x v="7"/>
    <x v="34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1"/>
    <s v="USD"/>
    <n v="1433298676"/>
    <n v="1429410676"/>
    <b v="0"/>
    <n v="118"/>
    <b v="0"/>
    <s v="food/food trucks"/>
    <x v="7"/>
    <x v="34"/>
    <n v="11"/>
    <n v="72.760000000000005"/>
  </r>
  <r>
    <n v="2691"/>
    <s v="Cook"/>
    <s v="A Great New local Food Truck serving up ethnic fusion inspired eats in Ottawa."/>
    <n v="65000"/>
    <n v="35"/>
    <x v="0"/>
    <x v="4"/>
    <s v="CAD"/>
    <n v="1431278557"/>
    <n v="1427390557"/>
    <b v="0"/>
    <n v="2"/>
    <b v="0"/>
    <s v="food/food trucks"/>
    <x v="7"/>
    <x v="34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1"/>
    <s v="USD"/>
    <n v="1427266860"/>
    <n v="1424678460"/>
    <b v="0"/>
    <n v="1"/>
    <b v="0"/>
    <s v="food/food trucks"/>
    <x v="7"/>
    <x v="34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0"/>
    <x v="1"/>
    <s v="USD"/>
    <n v="1407899966"/>
    <n v="1405307966"/>
    <b v="0"/>
    <n v="3"/>
    <b v="0"/>
    <s v="food/food trucks"/>
    <x v="7"/>
    <x v="34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1"/>
    <s v="USD"/>
    <n v="1411701739"/>
    <n v="1409109739"/>
    <b v="0"/>
    <n v="1"/>
    <b v="0"/>
    <s v="food/food trucks"/>
    <x v="7"/>
    <x v="34"/>
    <n v="0"/>
    <n v="1"/>
  </r>
  <r>
    <n v="2695"/>
    <s v="Fat daddy mac food truck"/>
    <s v="I am creating food magic on the go! Amazing food isn't just for sitdown restaraunts anymore!"/>
    <n v="15000"/>
    <n v="71"/>
    <x v="0"/>
    <x v="1"/>
    <s v="USD"/>
    <n v="1428981718"/>
    <n v="1423801318"/>
    <b v="0"/>
    <n v="3"/>
    <b v="0"/>
    <s v="food/food trucks"/>
    <x v="7"/>
    <x v="34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1"/>
    <s v="USD"/>
    <n v="1419538560"/>
    <n v="1416600960"/>
    <b v="0"/>
    <n v="38"/>
    <b v="0"/>
    <s v="food/food trucks"/>
    <x v="7"/>
    <x v="34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1"/>
    <s v="USD"/>
    <n v="1438552800"/>
    <n v="1435876423"/>
    <b v="0"/>
    <n v="52"/>
    <b v="0"/>
    <s v="food/food trucks"/>
    <x v="7"/>
    <x v="34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1"/>
    <s v="USD"/>
    <n v="1403904808"/>
    <n v="1401312808"/>
    <b v="0"/>
    <n v="2"/>
    <b v="0"/>
    <s v="food/food trucks"/>
    <x v="7"/>
    <x v="34"/>
    <n v="0"/>
    <n v="13.01"/>
  </r>
  <r>
    <n v="2699"/>
    <s v="my bakery truck"/>
    <s v="Hi, I want make my first bakery. Food truck was great, but I not have a car licence. So, help me to be my dream!"/>
    <n v="2"/>
    <n v="0"/>
    <x v="0"/>
    <x v="4"/>
    <s v="CAD"/>
    <n v="1407533463"/>
    <n v="1404941463"/>
    <b v="0"/>
    <n v="0"/>
    <b v="0"/>
    <s v="food/food trucks"/>
    <x v="7"/>
    <x v="34"/>
    <n v="0"/>
    <s v="No Backers"/>
  </r>
  <r>
    <n v="2700"/>
    <s v="Holly's Hot Stuff"/>
    <s v="I currently own and operate a hot dog cart. I am hoping to purchase a used food truck so I can do business year round!"/>
    <n v="9999"/>
    <n v="70"/>
    <x v="0"/>
    <x v="1"/>
    <s v="USD"/>
    <n v="1411073972"/>
    <n v="1408481972"/>
    <b v="0"/>
    <n v="4"/>
    <b v="0"/>
    <s v="food/food trucks"/>
    <x v="7"/>
    <x v="34"/>
    <n v="1"/>
    <n v="17.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x v="8"/>
    <x v="35"/>
    <n v="137"/>
    <n v="63.92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x v="8"/>
    <x v="35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1"/>
    <x v="0"/>
    <s v="GBP"/>
    <n v="1455555083"/>
    <n v="1454691083"/>
    <b v="0"/>
    <n v="35"/>
    <b v="1"/>
    <s v="film &amp; video/television"/>
    <x v="8"/>
    <x v="35"/>
    <n v="105"/>
    <n v="15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x v="8"/>
    <x v="35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x v="8"/>
    <x v="35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x v="8"/>
    <x v="35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x v="8"/>
    <x v="35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x v="8"/>
    <x v="35"/>
    <n v="101"/>
    <n v="159.82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x v="8"/>
    <x v="35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x v="8"/>
    <x v="35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x v="8"/>
    <x v="35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x v="8"/>
    <x v="35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x v="8"/>
    <x v="35"/>
    <n v="165"/>
    <n v="59.96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x v="8"/>
    <x v="35"/>
    <n v="160"/>
    <n v="109.78"/>
  </r>
  <r>
    <n v="14"/>
    <s v="3010 | Sci-fi Series"/>
    <s v="A highly charged post apocalyptic sci fi series that pulls no punches!"/>
    <n v="6000"/>
    <n v="6056"/>
    <x v="1"/>
    <x v="2"/>
    <s v="AUD"/>
    <n v="1405259940"/>
    <n v="1403051888"/>
    <b v="0"/>
    <n v="41"/>
    <b v="1"/>
    <s v="film &amp; video/television"/>
    <x v="8"/>
    <x v="35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1"/>
    <x v="9"/>
    <s v="EUR"/>
    <n v="1443384840"/>
    <n v="1441790658"/>
    <b v="0"/>
    <n v="98"/>
    <b v="1"/>
    <s v="film &amp; video/television"/>
    <x v="8"/>
    <x v="35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x v="8"/>
    <x v="35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1"/>
    <x v="0"/>
    <s v="GBP"/>
    <n v="1415126022"/>
    <n v="1412530422"/>
    <b v="0"/>
    <n v="36"/>
    <b v="1"/>
    <s v="film &amp; video/television"/>
    <x v="8"/>
    <x v="35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x v="8"/>
    <x v="35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x v="8"/>
    <x v="35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x v="8"/>
    <x v="35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x v="8"/>
    <x v="35"/>
    <n v="109"/>
    <n v="199.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x v="8"/>
    <x v="35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x v="8"/>
    <x v="35"/>
    <n v="119"/>
    <n v="103.04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x v="8"/>
    <x v="35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x v="8"/>
    <x v="35"/>
    <n v="133"/>
    <n v="57.14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x v="8"/>
    <x v="35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1"/>
    <x v="8"/>
    <s v="NZD"/>
    <n v="1416113833"/>
    <n v="1413518233"/>
    <b v="0"/>
    <n v="150"/>
    <b v="1"/>
    <s v="film &amp; video/television"/>
    <x v="8"/>
    <x v="35"/>
    <n v="112"/>
    <n v="148.97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x v="8"/>
    <x v="35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1"/>
    <x v="0"/>
    <s v="GBP"/>
    <n v="1406045368"/>
    <n v="1403453368"/>
    <b v="0"/>
    <n v="117"/>
    <b v="1"/>
    <s v="film &amp; video/television"/>
    <x v="8"/>
    <x v="35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x v="8"/>
    <x v="35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x v="8"/>
    <x v="35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x v="8"/>
    <x v="35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x v="8"/>
    <x v="35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x v="8"/>
    <x v="35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x v="8"/>
    <x v="35"/>
    <n v="167"/>
    <n v="59.46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x v="8"/>
    <x v="35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x v="8"/>
    <x v="35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x v="8"/>
    <x v="35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1"/>
    <x v="0"/>
    <s v="GBP"/>
    <n v="1401058740"/>
    <n v="1398388068"/>
    <b v="0"/>
    <n v="217"/>
    <b v="1"/>
    <s v="film &amp; video/television"/>
    <x v="8"/>
    <x v="35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x v="8"/>
    <x v="35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x v="8"/>
    <x v="35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x v="8"/>
    <x v="35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x v="8"/>
    <x v="35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x v="8"/>
    <x v="35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x v="8"/>
    <x v="35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1"/>
    <x v="2"/>
    <s v="AUD"/>
    <n v="1450220974"/>
    <n v="1447628974"/>
    <b v="0"/>
    <n v="45"/>
    <b v="1"/>
    <s v="film &amp; video/television"/>
    <x v="8"/>
    <x v="35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x v="8"/>
    <x v="35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0"/>
    <s v="GBP"/>
    <n v="1425211200"/>
    <n v="1422534260"/>
    <b v="0"/>
    <n v="38"/>
    <b v="1"/>
    <s v="film &amp; video/television"/>
    <x v="8"/>
    <x v="35"/>
    <n v="108"/>
    <n v="56.82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x v="8"/>
    <x v="35"/>
    <n v="100"/>
    <n v="137.93"/>
  </r>
  <r>
    <n v="50"/>
    <s v="The Love Lounge"/>
    <s v="A brand new dating show which helps one lucky lady find her Mr Right with difficult decisions to make along the way."/>
    <n v="600"/>
    <n v="600"/>
    <x v="1"/>
    <x v="0"/>
    <s v="GBP"/>
    <n v="1422637200"/>
    <n v="1419271458"/>
    <b v="0"/>
    <n v="22"/>
    <b v="1"/>
    <s v="film &amp; video/television"/>
    <x v="8"/>
    <x v="35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x v="8"/>
    <x v="35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x v="8"/>
    <x v="35"/>
    <n v="116"/>
    <n v="223.48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x v="8"/>
    <x v="35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x v="8"/>
    <x v="35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x v="8"/>
    <x v="35"/>
    <n v="129"/>
    <n v="128.94999999999999"/>
  </r>
  <r>
    <n v="56"/>
    <s v="Voxwomen Cycling Show"/>
    <s v="We want to see more women's cycling on TV - and we need your help to make it happen!"/>
    <n v="8000"/>
    <n v="8581"/>
    <x v="1"/>
    <x v="0"/>
    <s v="GBP"/>
    <n v="1433779200"/>
    <n v="1432559424"/>
    <b v="0"/>
    <n v="174"/>
    <b v="1"/>
    <s v="film &amp; video/television"/>
    <x v="8"/>
    <x v="35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x v="8"/>
    <x v="35"/>
    <n v="102"/>
    <n v="221.5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x v="8"/>
    <x v="35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x v="8"/>
    <x v="35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1"/>
    <x v="0"/>
    <s v="GBP"/>
    <n v="1395532800"/>
    <n v="1393882717"/>
    <b v="0"/>
    <n v="108"/>
    <b v="1"/>
    <s v="film &amp; video/shorts"/>
    <x v="8"/>
    <x v="36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x v="8"/>
    <x v="36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x v="8"/>
    <x v="36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x v="8"/>
    <x v="36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x v="8"/>
    <x v="36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1"/>
    <x v="4"/>
    <s v="CAD"/>
    <n v="1407736740"/>
    <n v="1405453354"/>
    <b v="0"/>
    <n v="57"/>
    <b v="1"/>
    <s v="film &amp; video/shorts"/>
    <x v="8"/>
    <x v="36"/>
    <n v="108"/>
    <n v="132.05000000000001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x v="8"/>
    <x v="36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x v="8"/>
    <x v="36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0"/>
    <s v="GBP"/>
    <n v="1393162791"/>
    <n v="1390570791"/>
    <b v="0"/>
    <n v="36"/>
    <b v="1"/>
    <s v="film &amp; video/shorts"/>
    <x v="8"/>
    <x v="36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x v="8"/>
    <x v="36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x v="8"/>
    <x v="36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x v="8"/>
    <x v="36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x v="8"/>
    <x v="36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x v="8"/>
    <x v="36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5"/>
    <s v="EUR"/>
    <n v="1453376495"/>
    <n v="1450784495"/>
    <b v="0"/>
    <n v="29"/>
    <b v="1"/>
    <s v="film &amp; video/shorts"/>
    <x v="8"/>
    <x v="36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x v="8"/>
    <x v="36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x v="8"/>
    <x v="36"/>
    <n v="153"/>
    <n v="30.67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x v="8"/>
    <x v="36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5"/>
    <s v="EUR"/>
    <n v="1472751121"/>
    <n v="1471887121"/>
    <b v="0"/>
    <n v="35"/>
    <b v="1"/>
    <s v="film &amp; video/shorts"/>
    <x v="8"/>
    <x v="36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1"/>
    <x v="0"/>
    <s v="GBP"/>
    <n v="1398451093"/>
    <n v="1395859093"/>
    <b v="0"/>
    <n v="41"/>
    <b v="1"/>
    <s v="film &amp; video/shorts"/>
    <x v="8"/>
    <x v="36"/>
    <n v="127"/>
    <n v="40.27000000000000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x v="8"/>
    <x v="36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x v="8"/>
    <x v="36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x v="8"/>
    <x v="36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0"/>
    <s v="GBP"/>
    <n v="1424604600"/>
    <n v="1423320389"/>
    <b v="0"/>
    <n v="13"/>
    <b v="1"/>
    <s v="film &amp; video/shorts"/>
    <x v="8"/>
    <x v="36"/>
    <n v="103"/>
    <n v="15.77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x v="8"/>
    <x v="36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x v="8"/>
    <x v="36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5"/>
    <s v="EUR"/>
    <n v="1451226045"/>
    <n v="1444828845"/>
    <b v="0"/>
    <n v="17"/>
    <b v="1"/>
    <s v="film &amp; video/shorts"/>
    <x v="8"/>
    <x v="36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x v="8"/>
    <x v="36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x v="8"/>
    <x v="36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x v="8"/>
    <x v="36"/>
    <n v="115"/>
    <n v="123.29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x v="8"/>
    <x v="36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x v="8"/>
    <x v="36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1"/>
    <x v="4"/>
    <s v="CAD"/>
    <n v="1485936000"/>
    <n v="1481949983"/>
    <b v="0"/>
    <n v="43"/>
    <b v="1"/>
    <s v="film &amp; video/shorts"/>
    <x v="8"/>
    <x v="36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x v="8"/>
    <x v="36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0"/>
    <s v="GBP"/>
    <n v="1396890822"/>
    <n v="1395162822"/>
    <b v="0"/>
    <n v="12"/>
    <b v="1"/>
    <s v="film &amp; video/shorts"/>
    <x v="8"/>
    <x v="36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x v="8"/>
    <x v="36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x v="8"/>
    <x v="36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x v="8"/>
    <x v="36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x v="8"/>
    <x v="36"/>
    <n v="106"/>
    <n v="56.67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x v="8"/>
    <x v="36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x v="8"/>
    <x v="36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x v="8"/>
    <x v="36"/>
    <n v="100"/>
    <n v="10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x v="8"/>
    <x v="36"/>
    <n v="128"/>
    <n v="117.92"/>
  </r>
  <r>
    <n v="103"/>
    <s v="I'M TWENTY SOMETHING"/>
    <s v="Three friends in their twenties are trying to do the impossible - have fun on a casual Friday night."/>
    <n v="1300"/>
    <n v="1367"/>
    <x v="1"/>
    <x v="0"/>
    <s v="GBP"/>
    <n v="1394220030"/>
    <n v="1392232830"/>
    <b v="0"/>
    <n v="49"/>
    <b v="1"/>
    <s v="film &amp; video/shorts"/>
    <x v="8"/>
    <x v="36"/>
    <n v="105"/>
    <n v="27.9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x v="8"/>
    <x v="36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x v="8"/>
    <x v="36"/>
    <n v="107"/>
    <n v="39.380000000000003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x v="8"/>
    <x v="36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x v="8"/>
    <x v="36"/>
    <n v="102"/>
    <n v="111.38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x v="8"/>
    <x v="36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x v="8"/>
    <x v="36"/>
    <n v="220"/>
    <n v="46.7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x v="8"/>
    <x v="36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1"/>
    <x v="2"/>
    <s v="AUD"/>
    <n v="1433059187"/>
    <n v="1430467187"/>
    <b v="0"/>
    <n v="53"/>
    <b v="1"/>
    <s v="film &amp; video/shorts"/>
    <x v="8"/>
    <x v="36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x v="8"/>
    <x v="36"/>
    <n v="104"/>
    <n v="64.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x v="8"/>
    <x v="36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x v="8"/>
    <x v="36"/>
    <n v="103"/>
    <n v="88.57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x v="8"/>
    <x v="36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x v="8"/>
    <x v="36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x v="8"/>
    <x v="36"/>
    <n v="100"/>
    <n v="167.49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x v="8"/>
    <x v="36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x v="8"/>
    <x v="36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9"/>
    <s v="HKD"/>
    <n v="1475457107"/>
    <n v="1472865107"/>
    <b v="0"/>
    <n v="1"/>
    <b v="0"/>
    <s v="film &amp; video/science fiction"/>
    <x v="8"/>
    <x v="37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x v="8"/>
    <x v="37"/>
    <n v="0"/>
    <n v="1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x v="8"/>
    <x v="37"/>
    <n v="0"/>
    <s v="No Backers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x v="8"/>
    <x v="37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x v="8"/>
    <x v="37"/>
    <n v="0"/>
    <s v="No Backers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4"/>
    <s v="CAD"/>
    <n v="1486165880"/>
    <n v="1480981880"/>
    <b v="0"/>
    <n v="6"/>
    <b v="0"/>
    <s v="film &amp; video/science fiction"/>
    <x v="8"/>
    <x v="37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x v="8"/>
    <x v="37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x v="8"/>
    <x v="37"/>
    <n v="2"/>
    <n v="47.5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x v="8"/>
    <x v="37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x v="8"/>
    <x v="37"/>
    <n v="0"/>
    <s v="No Backers"/>
  </r>
  <r>
    <n v="130"/>
    <s v="Blue in the Green (Canceled)"/>
    <s v="A journey down the rabbit hole into the dark future. A mix of reality and dreams of a world dependant on an oppressed by technology."/>
    <n v="600"/>
    <n v="0"/>
    <x v="2"/>
    <x v="0"/>
    <s v="GBP"/>
    <n v="1402949760"/>
    <n v="1400536692"/>
    <b v="0"/>
    <n v="0"/>
    <b v="0"/>
    <s v="film &amp; video/science fiction"/>
    <x v="8"/>
    <x v="37"/>
    <n v="0"/>
    <s v="No Backers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x v="8"/>
    <x v="37"/>
    <n v="0"/>
    <s v="No Backers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x v="8"/>
    <x v="37"/>
    <n v="10"/>
    <n v="94.51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x v="8"/>
    <x v="37"/>
    <n v="0"/>
    <s v="No Backers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x v="8"/>
    <x v="37"/>
    <n v="0"/>
    <s v="No Backer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x v="8"/>
    <x v="37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x v="8"/>
    <x v="37"/>
    <n v="0"/>
    <s v="No Backers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n v="1440337593"/>
    <b v="0"/>
    <n v="0"/>
    <b v="0"/>
    <s v="film &amp; video/science fiction"/>
    <x v="8"/>
    <x v="37"/>
    <n v="0"/>
    <s v="No Backer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x v="8"/>
    <x v="37"/>
    <n v="3"/>
    <n v="81.239999999999995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x v="8"/>
    <x v="37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x v="8"/>
    <x v="37"/>
    <n v="0"/>
    <s v="No Backer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x v="8"/>
    <x v="37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x v="8"/>
    <x v="37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s v="film &amp; video/science fiction"/>
    <x v="8"/>
    <x v="37"/>
    <n v="0"/>
    <s v="No Backers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4"/>
    <s v="CAD"/>
    <n v="1428945472"/>
    <n v="1423765072"/>
    <b v="0"/>
    <n v="37"/>
    <b v="0"/>
    <s v="film &amp; video/science fiction"/>
    <x v="8"/>
    <x v="37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x v="8"/>
    <x v="37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x v="8"/>
    <x v="37"/>
    <n v="1"/>
    <n v="38.33"/>
  </r>
  <r>
    <n v="147"/>
    <s v="Consumed (Static Air) (Canceled)"/>
    <s v="Film makers catch live footage beyond their wildest dreams."/>
    <n v="7000"/>
    <n v="0"/>
    <x v="2"/>
    <x v="0"/>
    <s v="GBP"/>
    <n v="1420741080"/>
    <n v="1417026340"/>
    <b v="0"/>
    <n v="0"/>
    <b v="0"/>
    <s v="film &amp; video/science fiction"/>
    <x v="8"/>
    <x v="37"/>
    <n v="0"/>
    <s v="No Backers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x v="8"/>
    <x v="37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x v="8"/>
    <x v="37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x v="8"/>
    <x v="37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s v="film &amp; video/science fiction"/>
    <x v="8"/>
    <x v="37"/>
    <n v="0"/>
    <n v="28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x v="8"/>
    <x v="37"/>
    <n v="0"/>
    <n v="15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x v="8"/>
    <x v="37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x v="8"/>
    <x v="37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x v="8"/>
    <x v="37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4"/>
    <s v="CAD"/>
    <n v="1407034796"/>
    <n v="1401850796"/>
    <b v="0"/>
    <n v="15"/>
    <b v="0"/>
    <s v="film &amp; video/science fiction"/>
    <x v="8"/>
    <x v="37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x v="8"/>
    <x v="37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x v="8"/>
    <x v="37"/>
    <n v="0"/>
    <s v="No Backer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x v="8"/>
    <x v="37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1"/>
    <s v="USD"/>
    <n v="1439675691"/>
    <n v="1434491691"/>
    <b v="0"/>
    <n v="0"/>
    <b v="0"/>
    <s v="film &amp; video/drama"/>
    <x v="8"/>
    <x v="38"/>
    <n v="0"/>
    <s v="No Backers"/>
  </r>
  <r>
    <n v="161"/>
    <s v="Midway: The Turning Point"/>
    <s v="Step 1 (script editing) to produce a dramatic film about the air/sea battle of WWII that turned the tide of victory for the US."/>
    <n v="50000"/>
    <n v="5"/>
    <x v="0"/>
    <x v="1"/>
    <s v="USD"/>
    <n v="1404318595"/>
    <n v="1401726595"/>
    <b v="0"/>
    <n v="1"/>
    <b v="0"/>
    <s v="film &amp; video/drama"/>
    <x v="8"/>
    <x v="38"/>
    <n v="0"/>
    <n v="5"/>
  </r>
  <r>
    <n v="162"/>
    <s v="See It My Way"/>
    <s v="This film follows a young man who has had only a troubled family life. He turns to all the wrong things and life falls apart."/>
    <n v="2800"/>
    <n v="435"/>
    <x v="0"/>
    <x v="1"/>
    <s v="USD"/>
    <n v="1408232520"/>
    <n v="1405393356"/>
    <b v="0"/>
    <n v="10"/>
    <b v="0"/>
    <s v="film &amp; video/drama"/>
    <x v="8"/>
    <x v="38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1"/>
    <s v="USD"/>
    <n v="1443657600"/>
    <n v="1440716654"/>
    <b v="0"/>
    <n v="0"/>
    <b v="0"/>
    <s v="film &amp; video/drama"/>
    <x v="8"/>
    <x v="38"/>
    <n v="0"/>
    <s v="No Backers"/>
  </r>
  <r>
    <n v="164"/>
    <s v="Angelix"/>
    <s v="Two cousins are caught up in the private war between warrior class angels and demons. You may be caught up too and not realize it yet."/>
    <n v="120000"/>
    <n v="640"/>
    <x v="0"/>
    <x v="1"/>
    <s v="USD"/>
    <n v="1411150701"/>
    <n v="1405966701"/>
    <b v="0"/>
    <n v="7"/>
    <b v="0"/>
    <s v="film &amp; video/drama"/>
    <x v="8"/>
    <x v="38"/>
    <n v="1"/>
    <n v="91.43"/>
  </r>
  <r>
    <n v="165"/>
    <s v="NET"/>
    <s v="A teacher. A boy. The beach and a heatwave that drove them all insane."/>
    <n v="17000"/>
    <n v="0"/>
    <x v="0"/>
    <x v="0"/>
    <s v="GBP"/>
    <n v="1452613724"/>
    <n v="1450021724"/>
    <b v="0"/>
    <n v="0"/>
    <b v="0"/>
    <s v="film &amp; video/drama"/>
    <x v="8"/>
    <x v="38"/>
    <n v="0"/>
    <s v="No Backers"/>
  </r>
  <r>
    <n v="166"/>
    <s v="Pressure"/>
    <s v="A young teen makes a bad decision after joining gang and the film expresses his choices that led him to that point."/>
    <n v="5000"/>
    <n v="3000"/>
    <x v="0"/>
    <x v="1"/>
    <s v="USD"/>
    <n v="1484531362"/>
    <n v="1481939362"/>
    <b v="0"/>
    <n v="1"/>
    <b v="0"/>
    <s v="film &amp; video/drama"/>
    <x v="8"/>
    <x v="38"/>
    <n v="60"/>
    <n v="3000"/>
  </r>
  <r>
    <n v="167"/>
    <s v="Past"/>
    <s v="A young man experiences a tragedy and has the opportunity to go back and learn from his mistakes and find out his true self."/>
    <n v="110000"/>
    <n v="11"/>
    <x v="0"/>
    <x v="1"/>
    <s v="USD"/>
    <n v="1438726535"/>
    <n v="1433542535"/>
    <b v="0"/>
    <n v="2"/>
    <b v="0"/>
    <s v="film &amp; video/drama"/>
    <x v="8"/>
    <x v="38"/>
    <n v="0"/>
    <n v="5.5"/>
  </r>
  <r>
    <n v="168"/>
    <s v="Moving On"/>
    <s v="A homeless Gulf War 2 vet, and Congressional Medal of Honor recipient fights for his sanity on the mean streets of Albuquerque."/>
    <n v="8000"/>
    <n v="325"/>
    <x v="0"/>
    <x v="1"/>
    <s v="USD"/>
    <n v="1426791770"/>
    <n v="1424203370"/>
    <b v="0"/>
    <n v="3"/>
    <b v="0"/>
    <s v="film &amp; video/drama"/>
    <x v="8"/>
    <x v="38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0"/>
    <x v="0"/>
    <s v="GBP"/>
    <n v="1413634059"/>
    <n v="1411042059"/>
    <b v="0"/>
    <n v="10"/>
    <b v="0"/>
    <s v="film &amp; video/drama"/>
    <x v="8"/>
    <x v="38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0"/>
    <x v="1"/>
    <s v="USD"/>
    <n v="1440912480"/>
    <n v="1438385283"/>
    <b v="0"/>
    <n v="10"/>
    <b v="0"/>
    <s v="film &amp; video/drama"/>
    <x v="8"/>
    <x v="38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0"/>
    <x v="1"/>
    <s v="USD"/>
    <n v="1470975614"/>
    <n v="1465791614"/>
    <b v="0"/>
    <n v="1"/>
    <b v="0"/>
    <s v="film &amp; video/drama"/>
    <x v="8"/>
    <x v="38"/>
    <n v="0"/>
    <n v="1"/>
  </r>
  <r>
    <n v="172"/>
    <s v="The Blind Dolphin Story"/>
    <s v="A short film on the rarest mammal and the second most endangered freshwater river dolphin, in Pakistan."/>
    <n v="95000"/>
    <n v="0"/>
    <x v="0"/>
    <x v="1"/>
    <s v="USD"/>
    <n v="1426753723"/>
    <n v="1423733323"/>
    <b v="0"/>
    <n v="0"/>
    <b v="0"/>
    <s v="film &amp; video/drama"/>
    <x v="8"/>
    <x v="38"/>
    <n v="0"/>
    <s v="No Backers"/>
  </r>
  <r>
    <n v="173"/>
    <s v="7 Sins"/>
    <s v="This is a film inspired by Quentin Tarantino, I want to make a film thats entertaining yet gritty. 7 Sins is in pre-production."/>
    <n v="1110"/>
    <n v="0"/>
    <x v="0"/>
    <x v="0"/>
    <s v="GBP"/>
    <n v="1425131108"/>
    <n v="1422539108"/>
    <b v="0"/>
    <n v="0"/>
    <b v="0"/>
    <s v="film &amp; video/drama"/>
    <x v="8"/>
    <x v="38"/>
    <n v="0"/>
    <s v="No Backers"/>
  </r>
  <r>
    <n v="174"/>
    <s v="I Am Forgotten"/>
    <s v="An international short film project. It is about loneliness, wich is caused by the current compulsion to check your Facebook every day."/>
    <n v="6000"/>
    <n v="0"/>
    <x v="0"/>
    <x v="11"/>
    <s v="EUR"/>
    <n v="1431108776"/>
    <n v="1425924776"/>
    <b v="0"/>
    <n v="0"/>
    <b v="0"/>
    <s v="film &amp; video/drama"/>
    <x v="8"/>
    <x v="38"/>
    <n v="0"/>
    <s v="No Backers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0"/>
    <s v="GBP"/>
    <n v="1409337611"/>
    <n v="1407177611"/>
    <b v="0"/>
    <n v="26"/>
    <b v="0"/>
    <s v="film &amp; video/drama"/>
    <x v="8"/>
    <x v="38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0"/>
    <x v="1"/>
    <s v="USD"/>
    <n v="1438803999"/>
    <n v="1436211999"/>
    <b v="0"/>
    <n v="0"/>
    <b v="0"/>
    <s v="film &amp; video/drama"/>
    <x v="8"/>
    <x v="38"/>
    <n v="0"/>
    <s v="No Backers"/>
  </r>
  <r>
    <n v="177"/>
    <s v="The Good Samaritan"/>
    <s v="I'm making a modern day version of the bible story &quot; The Good Samaritan&quot;"/>
    <n v="450"/>
    <n v="180"/>
    <x v="0"/>
    <x v="1"/>
    <s v="USD"/>
    <n v="1427155726"/>
    <n v="1425690526"/>
    <b v="0"/>
    <n v="7"/>
    <b v="0"/>
    <s v="film &amp; video/drama"/>
    <x v="8"/>
    <x v="38"/>
    <n v="40"/>
    <n v="25.71"/>
  </r>
  <r>
    <n v="178"/>
    <s v="El viaje de LucÃ­a"/>
    <s v="El viaje de LucÃ­a es un largometraje de ficciÃ³n con temÃ¡tica sobre el cÃ¡ncer infantil."/>
    <n v="500000"/>
    <n v="0"/>
    <x v="0"/>
    <x v="9"/>
    <s v="EUR"/>
    <n v="1448582145"/>
    <n v="1445986545"/>
    <b v="0"/>
    <n v="0"/>
    <b v="0"/>
    <s v="film &amp; video/drama"/>
    <x v="8"/>
    <x v="38"/>
    <n v="0"/>
    <s v="No Backers"/>
  </r>
  <r>
    <n v="179"/>
    <s v="Sustain: A Film About Survival"/>
    <s v="A feature-length film about how three people survive in a diseased world."/>
    <n v="1000"/>
    <n v="200"/>
    <x v="0"/>
    <x v="1"/>
    <s v="USD"/>
    <n v="1457056555"/>
    <n v="1454464555"/>
    <b v="0"/>
    <n v="2"/>
    <b v="0"/>
    <s v="film &amp; video/drama"/>
    <x v="8"/>
    <x v="38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0"/>
    <x v="0"/>
    <s v="GBP"/>
    <n v="1428951600"/>
    <n v="1425512843"/>
    <b v="0"/>
    <n v="13"/>
    <b v="0"/>
    <s v="film &amp; video/drama"/>
    <x v="8"/>
    <x v="38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0"/>
    <x v="0"/>
    <s v="GBP"/>
    <n v="1434995295"/>
    <n v="1432403295"/>
    <b v="0"/>
    <n v="4"/>
    <b v="0"/>
    <s v="film &amp; video/drama"/>
    <x v="8"/>
    <x v="38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1"/>
    <s v="USD"/>
    <n v="1483748232"/>
    <n v="1481156232"/>
    <b v="0"/>
    <n v="0"/>
    <b v="0"/>
    <s v="film &amp; video/drama"/>
    <x v="8"/>
    <x v="38"/>
    <n v="0"/>
    <s v="No Backers"/>
  </r>
  <r>
    <n v="183"/>
    <s v="Three Little Words"/>
    <s v="Don't kill me until I meet my Dad"/>
    <n v="12500"/>
    <n v="4482"/>
    <x v="0"/>
    <x v="0"/>
    <s v="GBP"/>
    <n v="1417033610"/>
    <n v="1414438010"/>
    <b v="0"/>
    <n v="12"/>
    <b v="0"/>
    <s v="film &amp; video/drama"/>
    <x v="8"/>
    <x v="38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4"/>
    <s v="CAD"/>
    <n v="1409543940"/>
    <n v="1404586762"/>
    <b v="0"/>
    <n v="2"/>
    <b v="0"/>
    <s v="film &amp; video/drama"/>
    <x v="8"/>
    <x v="38"/>
    <n v="3"/>
    <n v="25.5"/>
  </r>
  <r>
    <n v="185"/>
    <s v="BLANK Short Movie"/>
    <s v="Love has no boundaries!"/>
    <n v="40000"/>
    <n v="2200"/>
    <x v="0"/>
    <x v="12"/>
    <s v="NOK"/>
    <n v="1471557139"/>
    <n v="1468965139"/>
    <b v="0"/>
    <n v="10"/>
    <b v="0"/>
    <s v="film &amp; video/drama"/>
    <x v="8"/>
    <x v="38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0"/>
    <x v="1"/>
    <s v="USD"/>
    <n v="1488571200"/>
    <n v="1485977434"/>
    <b v="0"/>
    <n v="0"/>
    <b v="0"/>
    <s v="film &amp; video/drama"/>
    <x v="8"/>
    <x v="38"/>
    <n v="0"/>
    <s v="No Backers"/>
  </r>
  <r>
    <n v="187"/>
    <s v="The Imbalanced Heart of a Symmetric Mind (film)"/>
    <s v="A young man suffering from a severe case of OCD embarks on a road trip to find peace of mind."/>
    <n v="5000"/>
    <n v="800"/>
    <x v="0"/>
    <x v="1"/>
    <s v="USD"/>
    <n v="1437461940"/>
    <n v="1435383457"/>
    <b v="0"/>
    <n v="5"/>
    <b v="0"/>
    <s v="film &amp; video/drama"/>
    <x v="8"/>
    <x v="38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0"/>
    <x v="1"/>
    <s v="USD"/>
    <n v="1409891015"/>
    <n v="1407299015"/>
    <b v="0"/>
    <n v="0"/>
    <b v="0"/>
    <s v="film &amp; video/drama"/>
    <x v="8"/>
    <x v="38"/>
    <n v="0"/>
    <s v="No Backers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1"/>
    <s v="USD"/>
    <n v="1472920477"/>
    <n v="1467736477"/>
    <b v="0"/>
    <n v="5"/>
    <b v="0"/>
    <s v="film &amp; video/drama"/>
    <x v="8"/>
    <x v="38"/>
    <n v="0"/>
    <n v="69"/>
  </r>
  <r>
    <n v="190"/>
    <s v="REGIONRAT, the movie"/>
    <s v="Because hope can be a 4 letter word"/>
    <n v="12000"/>
    <n v="50"/>
    <x v="0"/>
    <x v="1"/>
    <s v="USD"/>
    <n v="1466091446"/>
    <n v="1465227446"/>
    <b v="0"/>
    <n v="1"/>
    <b v="0"/>
    <s v="film &amp; video/drama"/>
    <x v="8"/>
    <x v="38"/>
    <n v="0"/>
    <n v="50"/>
  </r>
  <r>
    <n v="191"/>
    <s v="Trillion: Feature Film"/>
    <s v="A young boy passionate about Astronomy and Chemistry tracks down an astroid that scientists said would never hit earth."/>
    <n v="5000"/>
    <n v="250"/>
    <x v="0"/>
    <x v="2"/>
    <s v="AUD"/>
    <n v="1443782138"/>
    <n v="1440326138"/>
    <b v="0"/>
    <n v="3"/>
    <b v="0"/>
    <s v="film &amp; video/drama"/>
    <x v="8"/>
    <x v="38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1"/>
    <s v="USD"/>
    <n v="1413572432"/>
    <n v="1410980432"/>
    <b v="0"/>
    <n v="3"/>
    <b v="0"/>
    <s v="film &amp; video/drama"/>
    <x v="8"/>
    <x v="38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0"/>
    <s v="GBP"/>
    <n v="1417217166"/>
    <n v="1412029566"/>
    <b v="0"/>
    <n v="0"/>
    <b v="0"/>
    <s v="film &amp; video/drama"/>
    <x v="8"/>
    <x v="38"/>
    <n v="0"/>
    <s v="No Backers"/>
  </r>
  <r>
    <n v="194"/>
    <s v="Desperation Short Film"/>
    <s v="Northern Irish Original Short Film based on the desperation of love and survival and taking a risk that may change everything."/>
    <n v="2500"/>
    <n v="3"/>
    <x v="0"/>
    <x v="0"/>
    <s v="GBP"/>
    <n v="1457308531"/>
    <n v="1452124531"/>
    <b v="0"/>
    <n v="3"/>
    <b v="0"/>
    <s v="film &amp; video/drama"/>
    <x v="8"/>
    <x v="38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1"/>
    <s v="USD"/>
    <n v="1436544332"/>
    <n v="1431360332"/>
    <b v="0"/>
    <n v="0"/>
    <b v="0"/>
    <s v="film &amp; video/drama"/>
    <x v="8"/>
    <x v="38"/>
    <n v="0"/>
    <s v="No Backers"/>
  </r>
  <r>
    <n v="196"/>
    <s v="Thunder Under Control"/>
    <s v="A moving short film about a retired female boxer who develops a relationship with a young journalist who idolises her"/>
    <n v="3500"/>
    <n v="1465"/>
    <x v="0"/>
    <x v="0"/>
    <s v="GBP"/>
    <n v="1444510800"/>
    <n v="1442062898"/>
    <b v="0"/>
    <n v="19"/>
    <b v="0"/>
    <s v="film &amp; video/drama"/>
    <x v="8"/>
    <x v="38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0"/>
    <s v="GBP"/>
    <n v="1487365200"/>
    <n v="1483734100"/>
    <b v="0"/>
    <n v="8"/>
    <b v="0"/>
    <s v="film &amp; video/drama"/>
    <x v="8"/>
    <x v="38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0"/>
    <x v="1"/>
    <s v="USD"/>
    <n v="1412500322"/>
    <n v="1409908322"/>
    <b v="0"/>
    <n v="6"/>
    <b v="0"/>
    <s v="film &amp; video/drama"/>
    <x v="8"/>
    <x v="38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1"/>
    <s v="USD"/>
    <n v="1472698702"/>
    <n v="1470106702"/>
    <b v="0"/>
    <n v="0"/>
    <b v="0"/>
    <s v="film &amp; video/drama"/>
    <x v="8"/>
    <x v="38"/>
    <n v="0"/>
    <s v="No Backers"/>
  </r>
  <r>
    <n v="200"/>
    <s v="The Crossing Shore"/>
    <s v="A film dedicated to an AAF Pilot's struggle to survive behind enemy lines during WWII."/>
    <n v="6000"/>
    <n v="1571.55"/>
    <x v="0"/>
    <x v="1"/>
    <s v="USD"/>
    <n v="1410746403"/>
    <n v="1408154403"/>
    <b v="0"/>
    <n v="18"/>
    <b v="0"/>
    <s v="film &amp; video/drama"/>
    <x v="8"/>
    <x v="38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0"/>
    <x v="1"/>
    <s v="USD"/>
    <n v="1423424329"/>
    <n v="1421696329"/>
    <b v="0"/>
    <n v="7"/>
    <b v="0"/>
    <s v="film &amp; video/drama"/>
    <x v="8"/>
    <x v="38"/>
    <n v="58"/>
    <n v="54.29"/>
  </r>
  <r>
    <n v="202"/>
    <s v="Modern Gangsters"/>
    <s v="new web series created by jonney terry"/>
    <n v="6000"/>
    <n v="0"/>
    <x v="0"/>
    <x v="1"/>
    <s v="USD"/>
    <n v="1444337940"/>
    <n v="1441750564"/>
    <b v="0"/>
    <n v="0"/>
    <b v="0"/>
    <s v="film &amp; video/drama"/>
    <x v="8"/>
    <x v="38"/>
    <n v="0"/>
    <s v="No Backers"/>
  </r>
  <r>
    <n v="203"/>
    <s v="TheM"/>
    <s v="We are aiming to make a Web Series based on Youth Culture and the misrepresentation of socially stereotyped people."/>
    <n v="2500"/>
    <n v="746"/>
    <x v="0"/>
    <x v="0"/>
    <s v="GBP"/>
    <n v="1422562864"/>
    <n v="1417378864"/>
    <b v="0"/>
    <n v="8"/>
    <b v="0"/>
    <s v="film &amp; video/drama"/>
    <x v="8"/>
    <x v="38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2"/>
    <s v="AUD"/>
    <n v="1470319203"/>
    <n v="1467727203"/>
    <b v="0"/>
    <n v="1293"/>
    <b v="0"/>
    <s v="film &amp; video/drama"/>
    <x v="8"/>
    <x v="38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1"/>
    <s v="USD"/>
    <n v="1444144222"/>
    <n v="1441120222"/>
    <b v="0"/>
    <n v="17"/>
    <b v="0"/>
    <s v="film &amp; video/drama"/>
    <x v="8"/>
    <x v="38"/>
    <n v="16"/>
    <n v="76.47"/>
  </r>
  <r>
    <n v="206"/>
    <s v="Blood Bond Movie Development"/>
    <s v="A love story featuring adoption,struggle,dysfunction,grace, healing, and restoration."/>
    <n v="12700"/>
    <n v="0"/>
    <x v="0"/>
    <x v="1"/>
    <s v="USD"/>
    <n v="1470441983"/>
    <n v="1468627583"/>
    <b v="0"/>
    <n v="0"/>
    <b v="0"/>
    <s v="film &amp; video/drama"/>
    <x v="8"/>
    <x v="38"/>
    <n v="0"/>
    <s v="No Backers"/>
  </r>
  <r>
    <n v="207"/>
    <s v="M39 - Action film / Drama"/>
    <s v="To avoid bankruptcy, Vincent, a passionate young entrepreneur embarks  on an illicit affair in order to save his dream business."/>
    <n v="14000"/>
    <n v="2130"/>
    <x v="0"/>
    <x v="4"/>
    <s v="CAD"/>
    <n v="1420346638"/>
    <n v="1417754638"/>
    <b v="0"/>
    <n v="13"/>
    <b v="0"/>
    <s v="film &amp; video/drama"/>
    <x v="8"/>
    <x v="38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0"/>
    <x v="2"/>
    <s v="AUD"/>
    <n v="1418719967"/>
    <n v="1416127967"/>
    <b v="0"/>
    <n v="0"/>
    <b v="0"/>
    <s v="film &amp; video/drama"/>
    <x v="8"/>
    <x v="38"/>
    <n v="0"/>
    <s v="No Backers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1"/>
    <s v="USD"/>
    <n v="1436566135"/>
    <n v="1433974135"/>
    <b v="0"/>
    <n v="0"/>
    <b v="0"/>
    <s v="film &amp; video/drama"/>
    <x v="8"/>
    <x v="38"/>
    <n v="0"/>
    <s v="No Backers"/>
  </r>
  <r>
    <n v="210"/>
    <s v="Like Son, Like Father"/>
    <s v="A tender short film about a young man who needs advice from  someone he had no intention of ever meeting, his biological father."/>
    <n v="12000"/>
    <n v="3030"/>
    <x v="0"/>
    <x v="1"/>
    <s v="USD"/>
    <n v="1443675600"/>
    <n v="1441157592"/>
    <b v="0"/>
    <n v="33"/>
    <b v="0"/>
    <s v="film &amp; video/drama"/>
    <x v="8"/>
    <x v="38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1"/>
    <s v="USD"/>
    <n v="1442634617"/>
    <n v="1440042617"/>
    <b v="0"/>
    <n v="12"/>
    <b v="0"/>
    <s v="film &amp; video/drama"/>
    <x v="8"/>
    <x v="38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0"/>
    <x v="1"/>
    <s v="USD"/>
    <n v="1460837320"/>
    <n v="1455656920"/>
    <b v="0"/>
    <n v="1"/>
    <b v="0"/>
    <s v="film &amp; video/drama"/>
    <x v="8"/>
    <x v="38"/>
    <n v="0"/>
    <n v="1"/>
  </r>
  <r>
    <n v="213"/>
    <s v="Hart Blvd. A feature film by Andrew Greve"/>
    <s v="A family dramedy about a grandfather  and grandson who are both on their path to redemption."/>
    <n v="50000"/>
    <n v="20"/>
    <x v="0"/>
    <x v="1"/>
    <s v="USD"/>
    <n v="1439734001"/>
    <n v="1437142547"/>
    <b v="0"/>
    <n v="1"/>
    <b v="0"/>
    <s v="film &amp; video/drama"/>
    <x v="8"/>
    <x v="38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1"/>
    <s v="USD"/>
    <n v="1425655349"/>
    <n v="1420471349"/>
    <b v="0"/>
    <n v="1"/>
    <b v="0"/>
    <s v="film &amp; video/drama"/>
    <x v="8"/>
    <x v="38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0"/>
    <x v="0"/>
    <s v="GBP"/>
    <n v="1455753540"/>
    <n v="1452058282"/>
    <b v="0"/>
    <n v="1"/>
    <b v="0"/>
    <s v="film &amp; video/drama"/>
    <x v="8"/>
    <x v="38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1"/>
    <s v="USD"/>
    <n v="1429740037"/>
    <n v="1425423637"/>
    <b v="0"/>
    <n v="84"/>
    <b v="0"/>
    <s v="film &amp; video/drama"/>
    <x v="8"/>
    <x v="38"/>
    <n v="56"/>
    <n v="331.54"/>
  </r>
  <r>
    <n v="217"/>
    <s v="Bitch"/>
    <s v="A roadmovie by paw"/>
    <n v="100000"/>
    <n v="11943"/>
    <x v="0"/>
    <x v="10"/>
    <s v="SEK"/>
    <n v="1419780149"/>
    <n v="1417101749"/>
    <b v="0"/>
    <n v="38"/>
    <b v="0"/>
    <s v="film &amp; video/drama"/>
    <x v="8"/>
    <x v="38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1"/>
    <s v="USD"/>
    <n v="1431702289"/>
    <n v="1426518289"/>
    <b v="0"/>
    <n v="1"/>
    <b v="0"/>
    <s v="film &amp; video/drama"/>
    <x v="8"/>
    <x v="38"/>
    <n v="2"/>
    <n v="100"/>
  </r>
  <r>
    <n v="219"/>
    <s v="True Colors"/>
    <s v="An hour-long pilot about a group of suburban LGBT teens coming of age in the early 90's."/>
    <n v="50000"/>
    <n v="8815"/>
    <x v="0"/>
    <x v="1"/>
    <s v="USD"/>
    <n v="1459493940"/>
    <n v="1456732225"/>
    <b v="0"/>
    <n v="76"/>
    <b v="0"/>
    <s v="film &amp; video/drama"/>
    <x v="8"/>
    <x v="38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0"/>
    <x v="1"/>
    <s v="USD"/>
    <n v="1440101160"/>
    <n v="1436542030"/>
    <b v="0"/>
    <n v="3"/>
    <b v="0"/>
    <s v="film &amp; video/drama"/>
    <x v="8"/>
    <x v="38"/>
    <n v="1"/>
    <n v="120"/>
  </r>
  <r>
    <n v="221"/>
    <s v="Archetypes"/>
    <s v="Film about Schizophrenia with Surreal Twists!"/>
    <n v="50000"/>
    <n v="0"/>
    <x v="0"/>
    <x v="1"/>
    <s v="USD"/>
    <n v="1427569564"/>
    <n v="1422389164"/>
    <b v="0"/>
    <n v="0"/>
    <b v="0"/>
    <s v="film &amp; video/drama"/>
    <x v="8"/>
    <x v="38"/>
    <n v="0"/>
    <s v="No Backers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1"/>
    <s v="USD"/>
    <n v="1427423940"/>
    <n v="1422383318"/>
    <b v="0"/>
    <n v="2"/>
    <b v="0"/>
    <s v="film &amp; video/drama"/>
    <x v="8"/>
    <x v="38"/>
    <n v="13"/>
    <n v="65"/>
  </r>
  <r>
    <n v="223"/>
    <s v="The Pass"/>
    <s v="An old man, a U.S Marine Corps veteran remembers his combat experience in the battle of Toktong Pass 1950, during the Korean War."/>
    <n v="1500000"/>
    <n v="0"/>
    <x v="0"/>
    <x v="1"/>
    <s v="USD"/>
    <n v="1463879100"/>
    <n v="1461287350"/>
    <b v="0"/>
    <n v="0"/>
    <b v="0"/>
    <s v="film &amp; video/drama"/>
    <x v="8"/>
    <x v="38"/>
    <n v="0"/>
    <s v="No Backer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2"/>
    <s v="AUD"/>
    <n v="1436506726"/>
    <n v="1431322726"/>
    <b v="0"/>
    <n v="0"/>
    <b v="0"/>
    <s v="film &amp; video/drama"/>
    <x v="8"/>
    <x v="38"/>
    <n v="0"/>
    <s v="No Backers"/>
  </r>
  <r>
    <n v="225"/>
    <s v="Backpage Shawty"/>
    <s v="I'm creating a &quot;Lifetime&quot; type drama film about a girl who uses backpage for money, but trying to turn her life around."/>
    <n v="200"/>
    <n v="0"/>
    <x v="0"/>
    <x v="1"/>
    <s v="USD"/>
    <n v="1460153054"/>
    <n v="1457564654"/>
    <b v="0"/>
    <n v="0"/>
    <b v="0"/>
    <s v="film &amp; video/drama"/>
    <x v="8"/>
    <x v="38"/>
    <n v="0"/>
    <s v="No Backers"/>
  </r>
  <r>
    <n v="226"/>
    <s v="MAGGIE Film"/>
    <s v="A TRUE STORY OF DOMESTIC VILOLENCE THAT SEEKS TO OFFER THE VIEWER OUTLEST OF SUPPORT."/>
    <n v="29000"/>
    <n v="250"/>
    <x v="0"/>
    <x v="0"/>
    <s v="GBP"/>
    <n v="1433064540"/>
    <n v="1428854344"/>
    <b v="0"/>
    <n v="2"/>
    <b v="0"/>
    <s v="film &amp; video/drama"/>
    <x v="8"/>
    <x v="38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1"/>
    <s v="USD"/>
    <n v="1436477241"/>
    <n v="1433885241"/>
    <b v="0"/>
    <n v="0"/>
    <b v="0"/>
    <s v="film &amp; video/drama"/>
    <x v="8"/>
    <x v="38"/>
    <n v="0"/>
    <s v="No Backers"/>
  </r>
  <r>
    <n v="228"/>
    <s v="Facets of a Geek life"/>
    <s v="I am making a film from one one of my books called facets of a Geek life."/>
    <n v="8000"/>
    <n v="0"/>
    <x v="0"/>
    <x v="0"/>
    <s v="GBP"/>
    <n v="1433176105"/>
    <n v="1427992105"/>
    <b v="0"/>
    <n v="0"/>
    <b v="0"/>
    <s v="film &amp; video/drama"/>
    <x v="8"/>
    <x v="38"/>
    <n v="0"/>
    <s v="No Backers"/>
  </r>
  <r>
    <n v="229"/>
    <s v="The Perfect Plan"/>
    <s v="I teenage girl that wants to go around the system. She does all she can to cheat and finds herself in a bad position when she messesup"/>
    <n v="3000"/>
    <n v="0"/>
    <x v="0"/>
    <x v="16"/>
    <s v="EUR"/>
    <n v="1455402297"/>
    <n v="1452810297"/>
    <b v="0"/>
    <n v="0"/>
    <b v="0"/>
    <s v="film &amp; video/drama"/>
    <x v="8"/>
    <x v="38"/>
    <n v="0"/>
    <s v="No Backers"/>
  </r>
  <r>
    <n v="230"/>
    <s v="In Love There's War"/>
    <s v="In Love There's War is a spicy web series that will have viewers at the edge of their seats as deception and hidden secrecies unravel."/>
    <n v="15000"/>
    <n v="60"/>
    <x v="0"/>
    <x v="1"/>
    <s v="USD"/>
    <n v="1433443151"/>
    <n v="1430851151"/>
    <b v="0"/>
    <n v="2"/>
    <b v="0"/>
    <s v="film &amp; video/drama"/>
    <x v="8"/>
    <x v="38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1"/>
    <s v="USD"/>
    <n v="1451775651"/>
    <n v="1449183651"/>
    <b v="0"/>
    <n v="0"/>
    <b v="0"/>
    <s v="film &amp; video/drama"/>
    <x v="8"/>
    <x v="38"/>
    <n v="0"/>
    <s v="No Backers"/>
  </r>
  <r>
    <n v="232"/>
    <s v="#noblurredlines"/>
    <s v="A high-impact, high-quality resource to address, for young people and youth-related professionals, the issue of sexual consent."/>
    <n v="4000"/>
    <n v="110"/>
    <x v="0"/>
    <x v="0"/>
    <s v="GBP"/>
    <n v="1425066546"/>
    <n v="1422474546"/>
    <b v="0"/>
    <n v="7"/>
    <b v="0"/>
    <s v="film &amp; video/drama"/>
    <x v="8"/>
    <x v="38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0"/>
    <x v="1"/>
    <s v="USD"/>
    <n v="1475185972"/>
    <n v="1472593972"/>
    <b v="0"/>
    <n v="0"/>
    <b v="0"/>
    <s v="film &amp; video/drama"/>
    <x v="8"/>
    <x v="38"/>
    <n v="0"/>
    <s v="No Backers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1"/>
    <s v="USD"/>
    <n v="1434847859"/>
    <n v="1431391859"/>
    <b v="0"/>
    <n v="5"/>
    <b v="0"/>
    <s v="film &amp; video/drama"/>
    <x v="8"/>
    <x v="38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0"/>
    <x v="1"/>
    <s v="USD"/>
    <n v="1436478497"/>
    <n v="1433886497"/>
    <b v="0"/>
    <n v="0"/>
    <b v="0"/>
    <s v="film &amp; video/drama"/>
    <x v="8"/>
    <x v="38"/>
    <n v="0"/>
    <s v="No Backers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1"/>
    <s v="USD"/>
    <n v="1451952000"/>
    <n v="1447380099"/>
    <b v="0"/>
    <n v="0"/>
    <b v="0"/>
    <s v="film &amp; video/drama"/>
    <x v="8"/>
    <x v="38"/>
    <n v="0"/>
    <s v="No Backers"/>
  </r>
  <r>
    <n v="237"/>
    <s v="Making The Choice"/>
    <s v="Making The Choice is a christian short film series."/>
    <n v="15000"/>
    <n v="50"/>
    <x v="0"/>
    <x v="1"/>
    <s v="USD"/>
    <n v="1457445069"/>
    <n v="1452261069"/>
    <b v="0"/>
    <n v="1"/>
    <b v="0"/>
    <s v="film &amp; video/drama"/>
    <x v="8"/>
    <x v="38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0"/>
    <x v="1"/>
    <s v="USD"/>
    <n v="1483088400"/>
    <n v="1481324760"/>
    <b v="0"/>
    <n v="0"/>
    <b v="0"/>
    <s v="film &amp; video/drama"/>
    <x v="8"/>
    <x v="38"/>
    <n v="0"/>
    <s v="No Backers"/>
  </r>
  <r>
    <n v="239"/>
    <s v="Filthy - Short Film"/>
    <s v="Lovers Clint and Eli convey their conflicting perspectives of guilt and remorse while in the desolate Australian bush."/>
    <n v="1000"/>
    <n v="250"/>
    <x v="0"/>
    <x v="2"/>
    <s v="AUD"/>
    <n v="1446984000"/>
    <n v="1445308730"/>
    <b v="0"/>
    <n v="5"/>
    <b v="0"/>
    <s v="film &amp; video/drama"/>
    <x v="8"/>
    <x v="38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x v="8"/>
    <x v="39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x v="8"/>
    <x v="39"/>
    <n v="113"/>
    <n v="109.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x v="8"/>
    <x v="39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x v="8"/>
    <x v="39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x v="8"/>
    <x v="39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x v="8"/>
    <x v="39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x v="8"/>
    <x v="39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x v="8"/>
    <x v="39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x v="8"/>
    <x v="39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x v="8"/>
    <x v="39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x v="8"/>
    <x v="39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x v="8"/>
    <x v="39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x v="8"/>
    <x v="39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x v="8"/>
    <x v="39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x v="8"/>
    <x v="39"/>
    <n v="117"/>
    <n v="89.39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x v="8"/>
    <x v="39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x v="8"/>
    <x v="39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x v="8"/>
    <x v="39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x v="8"/>
    <x v="39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x v="8"/>
    <x v="39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x v="8"/>
    <x v="39"/>
    <n v="106"/>
    <n v="120.91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x v="8"/>
    <x v="39"/>
    <n v="107"/>
    <n v="97.64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x v="8"/>
    <x v="39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x v="8"/>
    <x v="39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x v="8"/>
    <x v="39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x v="8"/>
    <x v="39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x v="8"/>
    <x v="39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1"/>
    <x v="0"/>
    <s v="GBP"/>
    <n v="1403693499"/>
    <n v="1401101499"/>
    <b v="1"/>
    <n v="165"/>
    <b v="1"/>
    <s v="film &amp; video/documentary"/>
    <x v="8"/>
    <x v="39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x v="8"/>
    <x v="39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2"/>
    <s v="AUD"/>
    <n v="1487738622"/>
    <n v="1485146622"/>
    <b v="1"/>
    <n v="1596"/>
    <b v="1"/>
    <s v="film &amp; video/documentary"/>
    <x v="8"/>
    <x v="39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x v="8"/>
    <x v="39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x v="8"/>
    <x v="39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x v="8"/>
    <x v="39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x v="8"/>
    <x v="39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x v="8"/>
    <x v="39"/>
    <n v="156"/>
    <n v="55.22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x v="8"/>
    <x v="39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x v="8"/>
    <x v="39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x v="8"/>
    <x v="39"/>
    <n v="110"/>
    <n v="75.44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x v="8"/>
    <x v="39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x v="8"/>
    <x v="39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x v="8"/>
    <x v="39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x v="8"/>
    <x v="39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x v="8"/>
    <x v="39"/>
    <n v="101"/>
    <n v="254.39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x v="8"/>
    <x v="39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x v="8"/>
    <x v="39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x v="8"/>
    <x v="39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x v="8"/>
    <x v="39"/>
    <n v="109"/>
    <n v="121.28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x v="8"/>
    <x v="39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x v="8"/>
    <x v="39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0"/>
    <s v="GBP"/>
    <n v="1383389834"/>
    <n v="1380797834"/>
    <b v="1"/>
    <n v="232"/>
    <b v="1"/>
    <s v="film &amp; video/documentary"/>
    <x v="8"/>
    <x v="39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x v="8"/>
    <x v="39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x v="8"/>
    <x v="39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x v="8"/>
    <x v="39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x v="8"/>
    <x v="39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x v="8"/>
    <x v="39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x v="8"/>
    <x v="39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x v="8"/>
    <x v="39"/>
    <n v="119"/>
    <n v="230.09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x v="8"/>
    <x v="39"/>
    <n v="101"/>
    <n v="141.75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x v="8"/>
    <x v="39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x v="8"/>
    <x v="39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x v="8"/>
    <x v="39"/>
    <n v="102"/>
    <n v="85.34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x v="8"/>
    <x v="39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x v="8"/>
    <x v="39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x v="8"/>
    <x v="39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x v="8"/>
    <x v="39"/>
    <n v="232"/>
    <n v="106.43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x v="8"/>
    <x v="39"/>
    <n v="130"/>
    <n v="51.72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x v="8"/>
    <x v="39"/>
    <n v="293"/>
    <n v="36.61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x v="8"/>
    <x v="39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x v="8"/>
    <x v="39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x v="8"/>
    <x v="39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x v="8"/>
    <x v="39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x v="8"/>
    <x v="39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x v="8"/>
    <x v="39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x v="8"/>
    <x v="39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x v="8"/>
    <x v="39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x v="8"/>
    <x v="39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1"/>
    <x v="4"/>
    <s v="CAD"/>
    <n v="1418273940"/>
    <n v="1415398197"/>
    <b v="1"/>
    <n v="158"/>
    <b v="1"/>
    <s v="film &amp; video/documentary"/>
    <x v="8"/>
    <x v="39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x v="8"/>
    <x v="39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x v="8"/>
    <x v="39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x v="8"/>
    <x v="39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0"/>
    <s v="GBP"/>
    <n v="1450825200"/>
    <n v="1448284433"/>
    <b v="1"/>
    <n v="158"/>
    <b v="1"/>
    <s v="film &amp; video/documentary"/>
    <x v="8"/>
    <x v="39"/>
    <n v="107"/>
    <n v="134.91"/>
  </r>
  <r>
    <n v="321"/>
    <s v="An Impossible Project"/>
    <s v="The more digital the world, the more analog our dreams._x000a_A feature documentary shot on 35mm film."/>
    <n v="35000"/>
    <n v="35932"/>
    <x v="1"/>
    <x v="16"/>
    <s v="EUR"/>
    <n v="1478605386"/>
    <n v="1475577786"/>
    <b v="1"/>
    <n v="337"/>
    <b v="1"/>
    <s v="film &amp; video/documentary"/>
    <x v="8"/>
    <x v="39"/>
    <n v="103"/>
    <n v="106.62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x v="8"/>
    <x v="39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x v="8"/>
    <x v="39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x v="8"/>
    <x v="39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x v="8"/>
    <x v="39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x v="8"/>
    <x v="39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x v="8"/>
    <x v="39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x v="8"/>
    <x v="39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x v="8"/>
    <x v="39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x v="8"/>
    <x v="39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x v="8"/>
    <x v="39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x v="8"/>
    <x v="39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x v="8"/>
    <x v="39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x v="8"/>
    <x v="39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x v="8"/>
    <x v="39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x v="8"/>
    <x v="39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x v="8"/>
    <x v="39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x v="8"/>
    <x v="39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x v="8"/>
    <x v="39"/>
    <n v="108"/>
    <n v="72.87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x v="8"/>
    <x v="39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x v="8"/>
    <x v="39"/>
    <n v="107"/>
    <n v="67.91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x v="8"/>
    <x v="39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x v="8"/>
    <x v="39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x v="8"/>
    <x v="39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x v="8"/>
    <x v="39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x v="8"/>
    <x v="39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x v="8"/>
    <x v="39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x v="8"/>
    <x v="39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x v="8"/>
    <x v="39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x v="8"/>
    <x v="39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9"/>
    <s v="EUR"/>
    <n v="1460066954"/>
    <n v="1456614554"/>
    <b v="1"/>
    <n v="964"/>
    <b v="1"/>
    <s v="film &amp; video/documentary"/>
    <x v="8"/>
    <x v="39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x v="8"/>
    <x v="39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x v="8"/>
    <x v="39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x v="8"/>
    <x v="39"/>
    <n v="104"/>
    <n v="125.45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x v="8"/>
    <x v="39"/>
    <n v="116"/>
    <n v="246.61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x v="8"/>
    <x v="39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x v="8"/>
    <x v="39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x v="8"/>
    <x v="39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x v="8"/>
    <x v="39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x v="8"/>
    <x v="39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x v="8"/>
    <x v="39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x v="8"/>
    <x v="39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x v="8"/>
    <x v="39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x v="8"/>
    <x v="39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1"/>
    <x v="0"/>
    <s v="GBP"/>
    <n v="1393597999"/>
    <n v="1391005999"/>
    <b v="0"/>
    <n v="65"/>
    <b v="1"/>
    <s v="film &amp; video/documentary"/>
    <x v="8"/>
    <x v="39"/>
    <n v="104"/>
    <n v="239.94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x v="8"/>
    <x v="39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x v="8"/>
    <x v="39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x v="8"/>
    <x v="39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x v="8"/>
    <x v="39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x v="8"/>
    <x v="39"/>
    <n v="122"/>
    <n v="709.42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x v="8"/>
    <x v="39"/>
    <n v="114"/>
    <n v="161.26"/>
  </r>
  <r>
    <n v="372"/>
    <s v="Wild Equus"/>
    <s v="A short documentary exploring the uses of 'Natural Horsemanship' across Europe"/>
    <n v="300"/>
    <n v="376"/>
    <x v="1"/>
    <x v="0"/>
    <s v="GBP"/>
    <n v="1459872000"/>
    <n v="1456408244"/>
    <b v="0"/>
    <n v="9"/>
    <b v="1"/>
    <s v="film &amp; video/documentary"/>
    <x v="8"/>
    <x v="39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x v="8"/>
    <x v="39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x v="8"/>
    <x v="39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x v="8"/>
    <x v="39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0"/>
    <s v="GBP"/>
    <n v="1472122316"/>
    <n v="1469443916"/>
    <b v="0"/>
    <n v="48"/>
    <b v="1"/>
    <s v="film &amp; video/documentary"/>
    <x v="8"/>
    <x v="39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x v="8"/>
    <x v="39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4"/>
    <s v="CAD"/>
    <n v="1453765920"/>
    <n v="1451655808"/>
    <b v="0"/>
    <n v="83"/>
    <b v="1"/>
    <s v="film &amp; video/documentary"/>
    <x v="8"/>
    <x v="39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x v="8"/>
    <x v="39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x v="8"/>
    <x v="39"/>
    <n v="142"/>
    <n v="115.51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x v="8"/>
    <x v="39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x v="8"/>
    <x v="39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x v="8"/>
    <x v="39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x v="8"/>
    <x v="39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x v="8"/>
    <x v="39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x v="8"/>
    <x v="39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x v="8"/>
    <x v="39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x v="8"/>
    <x v="39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x v="8"/>
    <x v="39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x v="8"/>
    <x v="39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x v="8"/>
    <x v="39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x v="8"/>
    <x v="39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x v="8"/>
    <x v="39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9"/>
    <s v="EUR"/>
    <n v="1460918282"/>
    <n v="1455737882"/>
    <b v="0"/>
    <n v="50"/>
    <b v="1"/>
    <s v="film &amp; video/documentary"/>
    <x v="8"/>
    <x v="39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x v="8"/>
    <x v="39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x v="8"/>
    <x v="39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x v="8"/>
    <x v="39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x v="8"/>
    <x v="39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0"/>
    <s v="GBP"/>
    <n v="1481716800"/>
    <n v="1479070867"/>
    <b v="0"/>
    <n v="95"/>
    <b v="1"/>
    <s v="film &amp; video/documentary"/>
    <x v="8"/>
    <x v="39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x v="8"/>
    <x v="39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x v="8"/>
    <x v="39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x v="8"/>
    <x v="39"/>
    <n v="142"/>
    <n v="65.88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x v="8"/>
    <x v="39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x v="8"/>
    <x v="39"/>
    <n v="103"/>
    <n v="133.13999999999999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x v="8"/>
    <x v="39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x v="8"/>
    <x v="39"/>
    <n v="108"/>
    <n v="86.16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x v="8"/>
    <x v="39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x v="8"/>
    <x v="39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1"/>
    <x v="0"/>
    <s v="GBP"/>
    <n v="1469220144"/>
    <n v="1466628144"/>
    <b v="0"/>
    <n v="15"/>
    <b v="1"/>
    <s v="film &amp; video/documentary"/>
    <x v="8"/>
    <x v="39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4"/>
    <s v="CAD"/>
    <n v="1434670397"/>
    <n v="1429486397"/>
    <b v="0"/>
    <n v="7"/>
    <b v="1"/>
    <s v="film &amp; video/documentary"/>
    <x v="8"/>
    <x v="39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x v="8"/>
    <x v="39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x v="8"/>
    <x v="39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x v="8"/>
    <x v="39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x v="8"/>
    <x v="39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4"/>
    <s v="CAD"/>
    <n v="1413547200"/>
    <n v="1411417602"/>
    <b v="0"/>
    <n v="21"/>
    <b v="1"/>
    <s v="film &amp; video/documentary"/>
    <x v="8"/>
    <x v="39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x v="8"/>
    <x v="39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x v="8"/>
    <x v="39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x v="8"/>
    <x v="40"/>
    <n v="101"/>
    <n v="216.75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x v="8"/>
    <x v="39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1"/>
    <s v="USD"/>
    <n v="1394772031"/>
    <n v="1392183631"/>
    <b v="0"/>
    <n v="3"/>
    <b v="0"/>
    <s v="film &amp; video/animation"/>
    <x v="8"/>
    <x v="41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0"/>
    <x v="1"/>
    <s v="USD"/>
    <n v="1440157656"/>
    <n v="1434973656"/>
    <b v="0"/>
    <n v="6"/>
    <b v="0"/>
    <s v="film &amp; video/animation"/>
    <x v="8"/>
    <x v="41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1"/>
    <s v="USD"/>
    <n v="1410416097"/>
    <n v="1407824097"/>
    <b v="0"/>
    <n v="12"/>
    <b v="0"/>
    <s v="film &amp; video/animation"/>
    <x v="8"/>
    <x v="41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1"/>
    <s v="USD"/>
    <n v="1370470430"/>
    <n v="1367878430"/>
    <b v="0"/>
    <n v="13"/>
    <b v="0"/>
    <s v="film &amp; video/animation"/>
    <x v="8"/>
    <x v="41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1"/>
    <s v="USD"/>
    <n v="1332748899"/>
    <n v="1327568499"/>
    <b v="0"/>
    <n v="5"/>
    <b v="0"/>
    <s v="film &amp; video/animation"/>
    <x v="8"/>
    <x v="41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1"/>
    <s v="USD"/>
    <n v="1448660404"/>
    <n v="1443472804"/>
    <b v="0"/>
    <n v="2"/>
    <b v="0"/>
    <s v="film &amp; video/animation"/>
    <x v="8"/>
    <x v="41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0"/>
    <x v="1"/>
    <s v="USD"/>
    <n v="1456851914"/>
    <n v="1454259914"/>
    <b v="0"/>
    <n v="8"/>
    <b v="0"/>
    <s v="film &amp; video/animation"/>
    <x v="8"/>
    <x v="41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1"/>
    <s v="USD"/>
    <n v="1445540340"/>
    <n v="1444340940"/>
    <b v="0"/>
    <n v="0"/>
    <b v="0"/>
    <s v="film &amp; video/animation"/>
    <x v="8"/>
    <x v="41"/>
    <n v="0"/>
    <s v="No Backers"/>
  </r>
  <r>
    <n v="428"/>
    <s v="Little Clay Bible - Zacchaeus"/>
    <s v="Fresh, fun, entertaining Bible stories on YouTube, stop-motion style."/>
    <n v="12000"/>
    <n v="676"/>
    <x v="0"/>
    <x v="1"/>
    <s v="USD"/>
    <n v="1402956000"/>
    <n v="1400523845"/>
    <b v="0"/>
    <n v="13"/>
    <b v="0"/>
    <s v="film &amp; video/animation"/>
    <x v="8"/>
    <x v="41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1"/>
    <s v="USD"/>
    <n v="1259297940"/>
    <n v="1252964282"/>
    <b v="0"/>
    <n v="0"/>
    <b v="0"/>
    <s v="film &amp; video/animation"/>
    <x v="8"/>
    <x v="41"/>
    <n v="0"/>
    <s v="No Backer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1"/>
    <s v="USD"/>
    <n v="1378866867"/>
    <n v="1377570867"/>
    <b v="0"/>
    <n v="5"/>
    <b v="0"/>
    <s v="film &amp; video/animation"/>
    <x v="8"/>
    <x v="41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0"/>
    <x v="0"/>
    <s v="GBP"/>
    <n v="1467752083"/>
    <n v="1465160083"/>
    <b v="0"/>
    <n v="8"/>
    <b v="0"/>
    <s v="film &amp; video/animation"/>
    <x v="8"/>
    <x v="41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0"/>
    <x v="1"/>
    <s v="USD"/>
    <n v="1445448381"/>
    <n v="1440264381"/>
    <b v="0"/>
    <n v="8"/>
    <b v="0"/>
    <s v="film &amp; video/animation"/>
    <x v="8"/>
    <x v="41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1"/>
    <s v="USD"/>
    <n v="1444576022"/>
    <n v="1439392022"/>
    <b v="0"/>
    <n v="0"/>
    <b v="0"/>
    <s v="film &amp; video/animation"/>
    <x v="8"/>
    <x v="41"/>
    <n v="0"/>
    <s v="No Backers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1"/>
    <s v="USD"/>
    <n v="1385931702"/>
    <n v="1383076902"/>
    <b v="0"/>
    <n v="2"/>
    <b v="0"/>
    <s v="film &amp; video/animation"/>
    <x v="8"/>
    <x v="41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0"/>
    <x v="1"/>
    <s v="USD"/>
    <n v="1379094980"/>
    <n v="1376502980"/>
    <b v="0"/>
    <n v="3"/>
    <b v="0"/>
    <s v="film &amp; video/animation"/>
    <x v="8"/>
    <x v="41"/>
    <n v="0"/>
    <n v="1"/>
  </r>
  <r>
    <n v="436"/>
    <s v="Blinky"/>
    <s v="Blinky is the story of a naÃ¯ve simpleton who suddenly finds himself struggling to adapt to changes within his environment."/>
    <n v="1000"/>
    <n v="0"/>
    <x v="0"/>
    <x v="1"/>
    <s v="USD"/>
    <n v="1375260113"/>
    <n v="1372668113"/>
    <b v="0"/>
    <n v="0"/>
    <b v="0"/>
    <s v="film &amp; video/animation"/>
    <x v="8"/>
    <x v="41"/>
    <n v="0"/>
    <s v="No Backers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4"/>
    <s v="CAD"/>
    <n v="1475912326"/>
    <n v="1470728326"/>
    <b v="0"/>
    <n v="0"/>
    <b v="0"/>
    <s v="film &amp; video/animation"/>
    <x v="8"/>
    <x v="41"/>
    <n v="0"/>
    <s v="No Backers"/>
  </r>
  <r>
    <n v="438"/>
    <s v="In Game: The Animated Series"/>
    <s v="As Smyton pushes himself to become respected, he unlocks secrets about himself and the world around him."/>
    <n v="20000"/>
    <n v="1876"/>
    <x v="0"/>
    <x v="1"/>
    <s v="USD"/>
    <n v="1447830958"/>
    <n v="1445235358"/>
    <b v="0"/>
    <n v="11"/>
    <b v="0"/>
    <s v="film &amp; video/animation"/>
    <x v="8"/>
    <x v="41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0"/>
    <x v="1"/>
    <s v="USD"/>
    <n v="1413569818"/>
    <n v="1412705818"/>
    <b v="0"/>
    <n v="0"/>
    <b v="0"/>
    <s v="film &amp; video/animation"/>
    <x v="8"/>
    <x v="41"/>
    <n v="0"/>
    <s v="No Backers"/>
  </r>
  <r>
    <n v="440"/>
    <s v="Consumed"/>
    <s v="A stop-motion animation made by a one girl team, with a camera, creativity, and a lot of determination."/>
    <n v="5000"/>
    <n v="5"/>
    <x v="0"/>
    <x v="1"/>
    <s v="USD"/>
    <n v="1458859153"/>
    <n v="1456270753"/>
    <b v="0"/>
    <n v="1"/>
    <b v="0"/>
    <s v="film &amp; video/animation"/>
    <x v="8"/>
    <x v="41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0"/>
    <x v="0"/>
    <s v="GBP"/>
    <n v="1383418996"/>
    <n v="1380826996"/>
    <b v="0"/>
    <n v="0"/>
    <b v="0"/>
    <s v="film &amp; video/animation"/>
    <x v="8"/>
    <x v="41"/>
    <n v="0"/>
    <s v="No Backers"/>
  </r>
  <r>
    <n v="442"/>
    <s v="The Paranormal Idiot"/>
    <s v="Doomsday is here"/>
    <n v="17000"/>
    <n v="6691"/>
    <x v="0"/>
    <x v="1"/>
    <s v="USD"/>
    <n v="1424380783"/>
    <n v="1421788783"/>
    <b v="0"/>
    <n v="17"/>
    <b v="0"/>
    <s v="film &amp; video/animation"/>
    <x v="8"/>
    <x v="41"/>
    <n v="39"/>
    <n v="393.59"/>
  </r>
  <r>
    <n v="443"/>
    <s v="Bad Teddy Studios"/>
    <s v="We love cartoons!! We want to make more but it costs money to so. Be apart of your daily dose of WTF!?! Pledge now!!"/>
    <n v="10000"/>
    <n v="10"/>
    <x v="0"/>
    <x v="4"/>
    <s v="CAD"/>
    <n v="1391991701"/>
    <n v="1389399701"/>
    <b v="0"/>
    <n v="2"/>
    <b v="0"/>
    <s v="film &amp; video/animation"/>
    <x v="8"/>
    <x v="41"/>
    <n v="0"/>
    <n v="5"/>
  </r>
  <r>
    <n v="444"/>
    <s v="Discovering the Other Woman"/>
    <s v="An upcoming animated web sitcom series centered around dealing with life, love, and relationships."/>
    <n v="1000"/>
    <n v="50"/>
    <x v="0"/>
    <x v="1"/>
    <s v="USD"/>
    <n v="1329342361"/>
    <n v="1324158361"/>
    <b v="0"/>
    <n v="1"/>
    <b v="0"/>
    <s v="film &amp; video/animation"/>
    <x v="8"/>
    <x v="41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1"/>
    <s v="USD"/>
    <n v="1432195375"/>
    <n v="1430899375"/>
    <b v="0"/>
    <n v="2"/>
    <b v="0"/>
    <s v="film &amp; video/animation"/>
    <x v="8"/>
    <x v="41"/>
    <n v="0"/>
    <n v="1"/>
  </r>
  <r>
    <n v="446"/>
    <s v="DisChord"/>
    <s v="A faith based animated short. (The same guy who said a picture is worth a thousand words also said a cartoon is worth two thousand.)"/>
    <n v="10500"/>
    <n v="766"/>
    <x v="0"/>
    <x v="1"/>
    <s v="USD"/>
    <n v="1425434420"/>
    <n v="1422842420"/>
    <b v="0"/>
    <n v="16"/>
    <b v="0"/>
    <s v="film &amp; video/animation"/>
    <x v="8"/>
    <x v="41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0"/>
    <s v="GBP"/>
    <n v="1364041163"/>
    <n v="1361884763"/>
    <b v="0"/>
    <n v="1"/>
    <b v="0"/>
    <s v="film &amp; video/animation"/>
    <x v="8"/>
    <x v="41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0"/>
    <x v="1"/>
    <s v="USD"/>
    <n v="1400091095"/>
    <n v="1398363095"/>
    <b v="0"/>
    <n v="4"/>
    <b v="0"/>
    <s v="film &amp; video/animation"/>
    <x v="8"/>
    <x v="41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0"/>
    <x v="0"/>
    <s v="GBP"/>
    <n v="1382017085"/>
    <n v="1379425085"/>
    <b v="0"/>
    <n v="5"/>
    <b v="0"/>
    <s v="film &amp; video/animation"/>
    <x v="8"/>
    <x v="41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0"/>
    <x v="1"/>
    <s v="USD"/>
    <n v="1392417800"/>
    <n v="1389825800"/>
    <b v="0"/>
    <n v="7"/>
    <b v="0"/>
    <s v="film &amp; video/animation"/>
    <x v="8"/>
    <x v="41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0"/>
    <x v="1"/>
    <s v="USD"/>
    <n v="1390669791"/>
    <n v="1388077791"/>
    <b v="0"/>
    <n v="0"/>
    <b v="0"/>
    <s v="film &amp; video/animation"/>
    <x v="8"/>
    <x v="41"/>
    <n v="0"/>
    <s v="No Backers"/>
  </r>
  <r>
    <n v="452"/>
    <s v="Lost in the Shadows"/>
    <s v="A man must find his way out of the depths of the shadows by using the aid of a little girl."/>
    <n v="750"/>
    <n v="480"/>
    <x v="0"/>
    <x v="1"/>
    <s v="USD"/>
    <n v="1431536015"/>
    <n v="1428944015"/>
    <b v="0"/>
    <n v="12"/>
    <b v="0"/>
    <s v="film &amp; video/animation"/>
    <x v="8"/>
    <x v="41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1"/>
    <s v="USD"/>
    <n v="1424375279"/>
    <n v="1422992879"/>
    <b v="0"/>
    <n v="2"/>
    <b v="0"/>
    <s v="film &amp; video/animation"/>
    <x v="8"/>
    <x v="41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0"/>
    <x v="1"/>
    <s v="USD"/>
    <n v="1417007640"/>
    <n v="1414343571"/>
    <b v="0"/>
    <n v="5"/>
    <b v="0"/>
    <s v="film &amp; video/animation"/>
    <x v="8"/>
    <x v="41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1"/>
    <s v="USD"/>
    <n v="1334622660"/>
    <n v="1330733022"/>
    <b v="0"/>
    <n v="2"/>
    <b v="0"/>
    <s v="film &amp; video/animation"/>
    <x v="8"/>
    <x v="41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1"/>
    <s v="USD"/>
    <n v="1382414340"/>
    <n v="1380559201"/>
    <b v="0"/>
    <n v="3"/>
    <b v="0"/>
    <s v="film &amp; video/animation"/>
    <x v="8"/>
    <x v="41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4"/>
    <s v="CAD"/>
    <n v="1408213512"/>
    <n v="1405621512"/>
    <b v="0"/>
    <n v="0"/>
    <b v="0"/>
    <s v="film &amp; video/animation"/>
    <x v="8"/>
    <x v="41"/>
    <n v="0"/>
    <s v="No Backers"/>
  </r>
  <r>
    <n v="458"/>
    <s v="DE_dust2: Hacker's Wrath"/>
    <s v="An animated parody of the game, Counter-Strike. The sequel to the very popular Counter-Strike: DE_dust2. Hacker is back!"/>
    <n v="10000"/>
    <n v="821"/>
    <x v="0"/>
    <x v="0"/>
    <s v="GBP"/>
    <n v="1368550060"/>
    <n v="1365958060"/>
    <b v="0"/>
    <n v="49"/>
    <b v="0"/>
    <s v="film &amp; video/animation"/>
    <x v="8"/>
    <x v="41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1"/>
    <s v="USD"/>
    <n v="1321201327"/>
    <n v="1316013727"/>
    <b v="0"/>
    <n v="1"/>
    <b v="0"/>
    <s v="film &amp; video/animation"/>
    <x v="8"/>
    <x v="41"/>
    <n v="0"/>
    <n v="25"/>
  </r>
  <r>
    <n v="460"/>
    <s v="Darwin's Kiss"/>
    <s v="An animated web series about biological evolution gone haywire."/>
    <n v="8500"/>
    <n v="25"/>
    <x v="0"/>
    <x v="1"/>
    <s v="USD"/>
    <n v="1401595200"/>
    <n v="1398862875"/>
    <b v="0"/>
    <n v="2"/>
    <b v="0"/>
    <s v="film &amp; video/animation"/>
    <x v="8"/>
    <x v="41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0"/>
    <s v="GBP"/>
    <n v="1370204367"/>
    <n v="1368476367"/>
    <b v="0"/>
    <n v="0"/>
    <b v="0"/>
    <s v="film &amp; video/animation"/>
    <x v="8"/>
    <x v="41"/>
    <n v="0"/>
    <s v="No Backers"/>
  </r>
  <r>
    <n v="462"/>
    <s v="THE FORGOTTEN LAND"/>
    <s v="A prince who becomes a slave, suffers of amnesia far away from his land. Slowly he recovers memory and returns where all started."/>
    <n v="100000"/>
    <n v="0"/>
    <x v="0"/>
    <x v="1"/>
    <s v="USD"/>
    <n v="1312945341"/>
    <n v="1307761341"/>
    <b v="0"/>
    <n v="0"/>
    <b v="0"/>
    <s v="film &amp; video/animation"/>
    <x v="8"/>
    <x v="41"/>
    <n v="0"/>
    <s v="No Backers"/>
  </r>
  <r>
    <n v="463"/>
    <s v="Tuskegee Redtails"/>
    <s v="Depicts the contribution the Tuskegee airmen made in certain historical events that helped turn the tide in World War II."/>
    <n v="55000"/>
    <n v="1250"/>
    <x v="0"/>
    <x v="1"/>
    <s v="USD"/>
    <n v="1316883753"/>
    <n v="1311699753"/>
    <b v="0"/>
    <n v="11"/>
    <b v="0"/>
    <s v="film &amp; video/animation"/>
    <x v="8"/>
    <x v="41"/>
    <n v="2"/>
    <n v="113.64"/>
  </r>
  <r>
    <n v="464"/>
    <s v="PokÃ©Movie - A PokÃ©monâ„¢ school project"/>
    <s v="We are three students that want to make a short PokÃ©mon movie as a school project!"/>
    <n v="1010"/>
    <n v="1"/>
    <x v="0"/>
    <x v="16"/>
    <s v="EUR"/>
    <n v="1463602935"/>
    <n v="1461874935"/>
    <b v="0"/>
    <n v="1"/>
    <b v="0"/>
    <s v="film &amp; video/animation"/>
    <x v="8"/>
    <x v="41"/>
    <n v="0"/>
    <n v="1"/>
  </r>
  <r>
    <n v="465"/>
    <s v="&quot;Amp&quot; A Story About a Robot"/>
    <s v="&quot;Amp&quot; is a short film about a robot with needs."/>
    <n v="512"/>
    <n v="138"/>
    <x v="0"/>
    <x v="1"/>
    <s v="USD"/>
    <n v="1403837574"/>
    <n v="1402455174"/>
    <b v="0"/>
    <n v="8"/>
    <b v="0"/>
    <s v="film &amp; video/animation"/>
    <x v="8"/>
    <x v="41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0"/>
    <x v="1"/>
    <s v="USD"/>
    <n v="1347057464"/>
    <n v="1344465464"/>
    <b v="0"/>
    <n v="5"/>
    <b v="0"/>
    <s v="film &amp; video/animation"/>
    <x v="8"/>
    <x v="41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1"/>
    <s v="USD"/>
    <n v="1348849134"/>
    <n v="1344961134"/>
    <b v="0"/>
    <n v="39"/>
    <b v="0"/>
    <s v="film &amp; video/animation"/>
    <x v="8"/>
    <x v="41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1"/>
    <s v="USD"/>
    <n v="1341978665"/>
    <n v="1336795283"/>
    <b v="0"/>
    <n v="0"/>
    <b v="0"/>
    <s v="film &amp; video/animation"/>
    <x v="8"/>
    <x v="41"/>
    <n v="0"/>
    <s v="No Backers"/>
  </r>
  <r>
    <n v="469"/>
    <s v="Dreamland PERSONALISED Animated Shorts Film"/>
    <s v="Create a personalised animation film using your child's name and photo."/>
    <n v="6000"/>
    <n v="0"/>
    <x v="0"/>
    <x v="0"/>
    <s v="GBP"/>
    <n v="1409960724"/>
    <n v="1404776724"/>
    <b v="0"/>
    <n v="0"/>
    <b v="0"/>
    <s v="film &amp; video/animation"/>
    <x v="8"/>
    <x v="41"/>
    <n v="0"/>
    <s v="No Backer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1"/>
    <s v="USD"/>
    <n v="1389844800"/>
    <n v="1385524889"/>
    <b v="0"/>
    <n v="2"/>
    <b v="0"/>
    <s v="film &amp; video/animation"/>
    <x v="8"/>
    <x v="41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0"/>
    <x v="1"/>
    <s v="USD"/>
    <n v="1397924379"/>
    <n v="1394039979"/>
    <b v="0"/>
    <n v="170"/>
    <b v="0"/>
    <s v="film &amp; video/animation"/>
    <x v="8"/>
    <x v="41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1"/>
    <s v="USD"/>
    <n v="1408831718"/>
    <n v="1406239718"/>
    <b v="0"/>
    <n v="5"/>
    <b v="0"/>
    <s v="film &amp; video/animation"/>
    <x v="8"/>
    <x v="41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1"/>
    <s v="USD"/>
    <n v="1410972319"/>
    <n v="1408380319"/>
    <b v="0"/>
    <n v="14"/>
    <b v="0"/>
    <s v="film &amp; video/animation"/>
    <x v="8"/>
    <x v="41"/>
    <n v="3"/>
    <n v="61.5"/>
  </r>
  <r>
    <n v="474"/>
    <s v="TAO Mr. Fantastic!!"/>
    <s v="Time travel the light Mr. Fantastic!  Spin the dimensions toward other continuums and worlds.  Hold onto your panties."/>
    <n v="3300"/>
    <n v="1"/>
    <x v="0"/>
    <x v="1"/>
    <s v="USD"/>
    <n v="1487318029"/>
    <n v="1484726029"/>
    <b v="0"/>
    <n v="1"/>
    <b v="0"/>
    <s v="film &amp; video/animation"/>
    <x v="8"/>
    <x v="41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1"/>
    <s v="USD"/>
    <n v="1430877843"/>
    <n v="1428285843"/>
    <b v="0"/>
    <n v="0"/>
    <b v="0"/>
    <s v="film &amp; video/animation"/>
    <x v="8"/>
    <x v="41"/>
    <n v="0"/>
    <s v="No Backers"/>
  </r>
  <r>
    <n v="476"/>
    <s v="Sight Word Music Videos"/>
    <s v="Animated Music Videos that teach kids how to read."/>
    <n v="220000"/>
    <n v="4906.59"/>
    <x v="0"/>
    <x v="1"/>
    <s v="USD"/>
    <n v="1401767940"/>
    <n v="1398727441"/>
    <b v="0"/>
    <n v="124"/>
    <b v="0"/>
    <s v="film &amp; video/animation"/>
    <x v="8"/>
    <x v="41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0"/>
    <x v="1"/>
    <s v="USD"/>
    <n v="1337371334"/>
    <n v="1332187334"/>
    <b v="0"/>
    <n v="0"/>
    <b v="0"/>
    <s v="film &amp; video/animation"/>
    <x v="8"/>
    <x v="41"/>
    <n v="0"/>
    <s v="No Backers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1"/>
    <s v="USD"/>
    <n v="1427921509"/>
    <n v="1425333109"/>
    <b v="0"/>
    <n v="0"/>
    <b v="0"/>
    <s v="film &amp; video/animation"/>
    <x v="8"/>
    <x v="41"/>
    <n v="0"/>
    <s v="No Backers"/>
  </r>
  <r>
    <n v="479"/>
    <s v="Harvard Math 55A and Stanford Math 51H Animated!"/>
    <s v="ANIMATING the most INFAMOUS Math Courses in America and TRANSLATING them for the mathematical underdog!"/>
    <n v="15000"/>
    <n v="4884"/>
    <x v="0"/>
    <x v="1"/>
    <s v="USD"/>
    <n v="1416566835"/>
    <n v="1411379235"/>
    <b v="0"/>
    <n v="55"/>
    <b v="0"/>
    <s v="film &amp; video/animation"/>
    <x v="8"/>
    <x v="41"/>
    <n v="33"/>
    <n v="88.8"/>
  </r>
  <r>
    <n v="480"/>
    <s v="The CafÃ©"/>
    <s v="To court his muse, an artist must first outsmart her dog.  A short animated film collaboration by Dana and Terrence Masson."/>
    <n v="40000"/>
    <n v="7764"/>
    <x v="0"/>
    <x v="1"/>
    <s v="USD"/>
    <n v="1376049615"/>
    <n v="1373457615"/>
    <b v="0"/>
    <n v="140"/>
    <b v="0"/>
    <s v="film &amp; video/animation"/>
    <x v="8"/>
    <x v="41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0"/>
    <x v="1"/>
    <s v="USD"/>
    <n v="1349885289"/>
    <n v="1347293289"/>
    <b v="0"/>
    <n v="21"/>
    <b v="0"/>
    <s v="film &amp; video/animation"/>
    <x v="8"/>
    <x v="41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0"/>
    <x v="1"/>
    <s v="USD"/>
    <n v="1460644440"/>
    <n v="1458336690"/>
    <b v="0"/>
    <n v="1"/>
    <b v="0"/>
    <s v="film &amp; video/animation"/>
    <x v="8"/>
    <x v="41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0"/>
    <s v="GBP"/>
    <n v="1359434672"/>
    <n v="1354250672"/>
    <b v="0"/>
    <n v="147"/>
    <b v="0"/>
    <s v="film &amp; video/animation"/>
    <x v="8"/>
    <x v="41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0"/>
    <s v="GBP"/>
    <n v="1446766372"/>
    <n v="1443220372"/>
    <b v="0"/>
    <n v="11"/>
    <b v="0"/>
    <s v="film &amp; video/animation"/>
    <x v="8"/>
    <x v="41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0"/>
    <s v="GBP"/>
    <n v="1368792499"/>
    <n v="1366200499"/>
    <b v="0"/>
    <n v="125"/>
    <b v="0"/>
    <s v="film &amp; video/animation"/>
    <x v="8"/>
    <x v="41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2"/>
    <s v="AUD"/>
    <n v="1401662239"/>
    <n v="1399070239"/>
    <b v="0"/>
    <n v="1"/>
    <b v="0"/>
    <s v="film &amp; video/animation"/>
    <x v="8"/>
    <x v="41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4"/>
    <s v="CAD"/>
    <n v="1482678994"/>
    <n v="1477491394"/>
    <b v="0"/>
    <n v="0"/>
    <b v="0"/>
    <s v="film &amp; video/animation"/>
    <x v="8"/>
    <x v="41"/>
    <n v="0"/>
    <s v="No Backers"/>
  </r>
  <r>
    <n v="488"/>
    <s v="City Animals independent cartoon series"/>
    <s v="When humans left the earth, the animals took over the city. What could go wrong? Well...everything!"/>
    <n v="12000"/>
    <n v="0"/>
    <x v="0"/>
    <x v="1"/>
    <s v="USD"/>
    <n v="1483924700"/>
    <n v="1481332700"/>
    <b v="0"/>
    <n v="0"/>
    <b v="0"/>
    <s v="film &amp; video/animation"/>
    <x v="8"/>
    <x v="41"/>
    <n v="0"/>
    <s v="No Backers"/>
  </r>
  <r>
    <n v="489"/>
    <s v="THE GUINEAS SHOW"/>
    <s v="Help America's favorite dysfunctional immigrant family THE GUINEAS launch the first season of their animated web series."/>
    <n v="74997"/>
    <n v="215"/>
    <x v="0"/>
    <x v="1"/>
    <s v="USD"/>
    <n v="1325763180"/>
    <n v="1323084816"/>
    <b v="0"/>
    <n v="3"/>
    <b v="0"/>
    <s v="film &amp; video/animation"/>
    <x v="8"/>
    <x v="41"/>
    <n v="0"/>
    <n v="71.67"/>
  </r>
  <r>
    <n v="490"/>
    <s v="PROJECT IS CANCELLED"/>
    <s v="Cancelled"/>
    <n v="1000"/>
    <n v="0"/>
    <x v="0"/>
    <x v="1"/>
    <s v="USD"/>
    <n v="1345677285"/>
    <n v="1343085285"/>
    <b v="0"/>
    <n v="0"/>
    <b v="0"/>
    <s v="film &amp; video/animation"/>
    <x v="8"/>
    <x v="41"/>
    <n v="0"/>
    <s v="No Backers"/>
  </r>
  <r>
    <n v="491"/>
    <s v="Guess What? Gus"/>
    <s v="&quot;Guess What? Gus&quot; is a magical animated comedy that follow a new kid who playful antics for attention make the news."/>
    <n v="10000"/>
    <n v="0"/>
    <x v="0"/>
    <x v="1"/>
    <s v="USD"/>
    <n v="1453937699"/>
    <n v="1451345699"/>
    <b v="0"/>
    <n v="0"/>
    <b v="0"/>
    <s v="film &amp; video/animation"/>
    <x v="8"/>
    <x v="41"/>
    <n v="0"/>
    <s v="No Backer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0"/>
    <s v="SEK"/>
    <n v="1476319830"/>
    <n v="1471135830"/>
    <b v="0"/>
    <n v="0"/>
    <b v="0"/>
    <s v="film &amp; video/animation"/>
    <x v="8"/>
    <x v="41"/>
    <n v="0"/>
    <s v="No Backers"/>
  </r>
  <r>
    <n v="493"/>
    <s v="Joc Barrera The Chupacabra Hunter"/>
    <s v="The Chupacabra is not a myth and one man is on a mission to prove its existence no matter what, his name is Joc Barrera."/>
    <n v="30000"/>
    <n v="0"/>
    <x v="0"/>
    <x v="0"/>
    <s v="GBP"/>
    <n v="1432142738"/>
    <n v="1429550738"/>
    <b v="0"/>
    <n v="0"/>
    <b v="0"/>
    <s v="film &amp; video/animation"/>
    <x v="8"/>
    <x v="41"/>
    <n v="0"/>
    <s v="No Backers"/>
  </r>
  <r>
    <n v="494"/>
    <s v="The Grigori"/>
    <s v="Angels come to Earth in human disguise to deceive mankind, rule the Earth as gods, create a hybrid army &amp; destroy all who oppose them."/>
    <n v="20000"/>
    <n v="31"/>
    <x v="0"/>
    <x v="1"/>
    <s v="USD"/>
    <n v="1404356400"/>
    <n v="1402343765"/>
    <b v="0"/>
    <n v="3"/>
    <b v="0"/>
    <s v="film &amp; video/animation"/>
    <x v="8"/>
    <x v="41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0"/>
    <x v="1"/>
    <s v="USD"/>
    <n v="1437076305"/>
    <n v="1434484305"/>
    <b v="0"/>
    <n v="0"/>
    <b v="0"/>
    <s v="film &amp; video/animation"/>
    <x v="8"/>
    <x v="41"/>
    <n v="0"/>
    <s v="No Backers"/>
  </r>
  <r>
    <n v="496"/>
    <s v="Airships and Anatasia: The Movie"/>
    <s v="The movie is about the adventures of Ethan, Danna, The mysterious inventor and more."/>
    <n v="60000"/>
    <n v="1"/>
    <x v="0"/>
    <x v="1"/>
    <s v="USD"/>
    <n v="1392070874"/>
    <n v="1386886874"/>
    <b v="0"/>
    <n v="1"/>
    <b v="0"/>
    <s v="film &amp; video/animation"/>
    <x v="8"/>
    <x v="41"/>
    <n v="0"/>
    <n v="1"/>
  </r>
  <r>
    <n v="497"/>
    <s v="Galaxy Probe Kids"/>
    <s v="live-action/animated series pilot."/>
    <n v="4480"/>
    <n v="30"/>
    <x v="0"/>
    <x v="1"/>
    <s v="USD"/>
    <n v="1419483600"/>
    <n v="1414889665"/>
    <b v="0"/>
    <n v="3"/>
    <b v="0"/>
    <s v="film &amp; video/animation"/>
    <x v="8"/>
    <x v="41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1"/>
    <s v="USD"/>
    <n v="1324664249"/>
    <n v="1321035449"/>
    <b v="0"/>
    <n v="22"/>
    <b v="0"/>
    <s v="film &amp; video/animation"/>
    <x v="8"/>
    <x v="41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1"/>
    <s v="USD"/>
    <n v="1255381140"/>
    <n v="1250630968"/>
    <b v="0"/>
    <n v="26"/>
    <b v="0"/>
    <s v="film &amp; video/animation"/>
    <x v="8"/>
    <x v="41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1"/>
    <s v="USD"/>
    <n v="1273356960"/>
    <n v="1268255751"/>
    <b v="0"/>
    <n v="4"/>
    <b v="0"/>
    <s v="film &amp; video/animation"/>
    <x v="8"/>
    <x v="41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0"/>
    <x v="1"/>
    <s v="USD"/>
    <n v="1310189851"/>
    <n v="1307597851"/>
    <b v="0"/>
    <n v="0"/>
    <b v="0"/>
    <s v="film &amp; video/animation"/>
    <x v="8"/>
    <x v="41"/>
    <n v="0"/>
    <s v="No Backers"/>
  </r>
  <r>
    <n v="502"/>
    <s v="Strawberry Bowl"/>
    <s v="This Strawberry Bowl concept is the 1st of many episodes.  These episodes will be released in accordance with the harvest of the month."/>
    <n v="20000"/>
    <n v="230"/>
    <x v="0"/>
    <x v="1"/>
    <s v="USD"/>
    <n v="1332073025"/>
    <n v="1329484625"/>
    <b v="0"/>
    <n v="4"/>
    <b v="0"/>
    <s v="film &amp; video/animation"/>
    <x v="8"/>
    <x v="41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0"/>
    <s v="GBP"/>
    <n v="1421498303"/>
    <n v="1418906303"/>
    <b v="0"/>
    <n v="9"/>
    <b v="0"/>
    <s v="film &amp; video/animation"/>
    <x v="8"/>
    <x v="41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1"/>
    <s v="USD"/>
    <n v="1334097387"/>
    <n v="1328916987"/>
    <b v="0"/>
    <n v="5"/>
    <b v="0"/>
    <s v="film &amp; video/animation"/>
    <x v="8"/>
    <x v="41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1"/>
    <s v="USD"/>
    <n v="1451010086"/>
    <n v="1447122086"/>
    <b v="0"/>
    <n v="14"/>
    <b v="0"/>
    <s v="film &amp; video/animation"/>
    <x v="8"/>
    <x v="41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0"/>
    <x v="1"/>
    <s v="USD"/>
    <n v="1376140520"/>
    <n v="1373548520"/>
    <b v="0"/>
    <n v="1"/>
    <b v="0"/>
    <s v="film &amp; video/animation"/>
    <x v="8"/>
    <x v="41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1"/>
    <s v="USD"/>
    <n v="1350687657"/>
    <n v="1346799657"/>
    <b v="0"/>
    <n v="10"/>
    <b v="0"/>
    <s v="film &amp; video/animation"/>
    <x v="8"/>
    <x v="41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1"/>
    <s v="USD"/>
    <n v="1337955240"/>
    <n v="1332808501"/>
    <b v="0"/>
    <n v="3"/>
    <b v="0"/>
    <s v="film &amp; video/animation"/>
    <x v="8"/>
    <x v="41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0"/>
    <x v="0"/>
    <s v="GBP"/>
    <n v="1435504170"/>
    <n v="1432912170"/>
    <b v="0"/>
    <n v="1"/>
    <b v="0"/>
    <s v="film &amp; video/animation"/>
    <x v="8"/>
    <x v="41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0"/>
    <x v="1"/>
    <s v="USD"/>
    <n v="1456805639"/>
    <n v="1454213639"/>
    <b v="0"/>
    <n v="0"/>
    <b v="0"/>
    <s v="film &amp; video/animation"/>
    <x v="8"/>
    <x v="41"/>
    <n v="0"/>
    <s v="No Backers"/>
  </r>
  <r>
    <n v="511"/>
    <s v="Stuck On An Eyeland"/>
    <s v="A project that incorporates animation and comic art into a relevant story. 4 boys, 1 eyeland, and a whole lot of drama!!!"/>
    <n v="5000"/>
    <n v="150"/>
    <x v="0"/>
    <x v="1"/>
    <s v="USD"/>
    <n v="1365228982"/>
    <n v="1362640582"/>
    <b v="0"/>
    <n v="5"/>
    <b v="0"/>
    <s v="film &amp; video/animation"/>
    <x v="8"/>
    <x v="41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1"/>
    <s v="USD"/>
    <n v="1479667727"/>
    <n v="1475776127"/>
    <b v="0"/>
    <n v="2"/>
    <b v="0"/>
    <s v="film &amp; video/animation"/>
    <x v="8"/>
    <x v="41"/>
    <n v="0"/>
    <n v="5.5"/>
  </r>
  <r>
    <n v="513"/>
    <s v="Paradigm Spiral - The Animated Series"/>
    <s v="A sci-fi fantasy 2.5D anime styled series about some guys trying to save the world, probably..."/>
    <n v="50000"/>
    <n v="6962"/>
    <x v="0"/>
    <x v="1"/>
    <s v="USD"/>
    <n v="1471244400"/>
    <n v="1467387705"/>
    <b v="0"/>
    <n v="68"/>
    <b v="0"/>
    <s v="film &amp; video/animation"/>
    <x v="8"/>
    <x v="41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0"/>
    <x v="4"/>
    <s v="CAD"/>
    <n v="1407595447"/>
    <n v="1405003447"/>
    <b v="0"/>
    <n v="3"/>
    <b v="0"/>
    <s v="film &amp; video/animation"/>
    <x v="8"/>
    <x v="41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0"/>
    <x v="1"/>
    <s v="USD"/>
    <n v="1451389601"/>
    <n v="1447933601"/>
    <b v="0"/>
    <n v="34"/>
    <b v="0"/>
    <s v="film &amp; video/animation"/>
    <x v="8"/>
    <x v="41"/>
    <n v="25"/>
    <n v="725.03"/>
  </r>
  <r>
    <n v="516"/>
    <s v="Shipmates"/>
    <s v="A big brother style comedy animation series starring famous seafarers"/>
    <n v="5000"/>
    <n v="0"/>
    <x v="0"/>
    <x v="0"/>
    <s v="GBP"/>
    <n v="1432752080"/>
    <n v="1427568080"/>
    <b v="0"/>
    <n v="0"/>
    <b v="0"/>
    <s v="film &amp; video/animation"/>
    <x v="8"/>
    <x v="41"/>
    <n v="0"/>
    <s v="No Backer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1"/>
    <s v="USD"/>
    <n v="1486046761"/>
    <n v="1483454761"/>
    <b v="0"/>
    <n v="3"/>
    <b v="0"/>
    <s v="film &amp; video/animation"/>
    <x v="8"/>
    <x v="41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0"/>
    <x v="1"/>
    <s v="USD"/>
    <n v="1441550760"/>
    <n v="1438958824"/>
    <b v="0"/>
    <n v="0"/>
    <b v="0"/>
    <s v="film &amp; video/animation"/>
    <x v="8"/>
    <x v="41"/>
    <n v="0"/>
    <s v="No Backer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1"/>
    <s v="USD"/>
    <n v="1354699421"/>
    <n v="1352107421"/>
    <b v="0"/>
    <n v="70"/>
    <b v="0"/>
    <s v="film &amp; video/animation"/>
    <x v="8"/>
    <x v="41"/>
    <n v="23"/>
    <n v="39.22999999999999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spaces"/>
    <x v="0"/>
    <s v="spaces"/>
    <n v="1"/>
    <n v="12.5"/>
    <x v="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spaces"/>
    <x v="0"/>
    <s v="spaces"/>
    <n v="13"/>
    <n v="93"/>
    <x v="1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spaces"/>
    <x v="0"/>
    <s v="spaces"/>
    <n v="2"/>
    <n v="32.36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spaces"/>
    <x v="0"/>
    <s v="spaces"/>
    <n v="0"/>
    <s v="No Backers"/>
    <x v="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spaces"/>
    <x v="0"/>
    <s v="spaces"/>
    <n v="0"/>
    <s v="No Backers"/>
    <x v="4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spaces"/>
    <x v="0"/>
    <s v="spaces"/>
    <n v="0"/>
    <n v="1"/>
    <x v="5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spaces"/>
    <x v="0"/>
    <s v="spaces"/>
    <n v="16"/>
    <n v="91.83"/>
    <x v="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spaces"/>
    <x v="0"/>
    <s v="spaces"/>
    <n v="11"/>
    <n v="45.83"/>
    <x v="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spaces"/>
    <x v="0"/>
    <s v="spaces"/>
    <n v="44"/>
    <n v="57.17"/>
    <x v="8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spaces"/>
    <x v="0"/>
    <s v="spaces"/>
    <n v="0"/>
    <s v="No Backers"/>
    <x v="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spaces"/>
    <x v="0"/>
    <s v="spaces"/>
    <n v="86"/>
    <n v="248.5"/>
    <x v="1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spaces"/>
    <x v="0"/>
    <s v="spaces"/>
    <n v="12"/>
    <n v="79.400000000000006"/>
    <x v="11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spaces"/>
    <x v="0"/>
    <s v="spaces"/>
    <n v="0"/>
    <n v="5"/>
    <x v="1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spaces"/>
    <x v="0"/>
    <s v="spaces"/>
    <n v="0"/>
    <n v="5.5"/>
    <x v="1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spaces"/>
    <x v="0"/>
    <s v="spaces"/>
    <n v="1"/>
    <n v="25"/>
    <x v="1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spaces"/>
    <x v="0"/>
    <s v="spaces"/>
    <n v="0"/>
    <s v="No Backers"/>
    <x v="1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spaces"/>
    <x v="0"/>
    <s v="spaces"/>
    <n v="36"/>
    <n v="137.08000000000001"/>
    <x v="1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spaces"/>
    <x v="0"/>
    <s v="spaces"/>
    <n v="0"/>
    <s v="No Backers"/>
    <x v="1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spaces"/>
    <x v="0"/>
    <s v="spaces"/>
    <n v="0"/>
    <n v="5"/>
    <x v="18"/>
    <d v="2015-05-15T19:14:2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spaces"/>
    <x v="0"/>
    <s v="spaces"/>
    <n v="3"/>
    <n v="39"/>
    <x v="1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spaces"/>
    <x v="0"/>
    <s v="spaces"/>
    <n v="3"/>
    <n v="50.5"/>
    <x v="2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spaces"/>
    <x v="0"/>
    <s v="spaces"/>
    <n v="0"/>
    <s v="No Backers"/>
    <x v="21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spaces"/>
    <x v="0"/>
    <s v="spaces"/>
    <n v="16"/>
    <n v="49.28"/>
    <x v="2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spaces"/>
    <x v="0"/>
    <s v="spaces"/>
    <n v="1"/>
    <n v="25"/>
    <x v="23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spaces"/>
    <x v="0"/>
    <s v="spaces"/>
    <n v="0"/>
    <n v="1"/>
    <x v="2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spaces"/>
    <x v="0"/>
    <s v="spaces"/>
    <n v="0"/>
    <n v="25"/>
    <x v="2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spaces"/>
    <x v="0"/>
    <s v="spaces"/>
    <n v="0"/>
    <s v="No Backers"/>
    <x v="2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spaces"/>
    <x v="0"/>
    <s v="spaces"/>
    <n v="0"/>
    <s v="No Backers"/>
    <x v="27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spaces"/>
    <x v="0"/>
    <s v="spaces"/>
    <n v="24"/>
    <n v="53.13"/>
    <x v="2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spaces"/>
    <x v="0"/>
    <s v="spaces"/>
    <n v="0"/>
    <s v="No Backers"/>
    <x v="2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spaces"/>
    <x v="0"/>
    <s v="spaces"/>
    <n v="0"/>
    <n v="7"/>
    <x v="3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spaces"/>
    <x v="0"/>
    <s v="spaces"/>
    <n v="32"/>
    <n v="40.06"/>
    <x v="3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spaces"/>
    <x v="0"/>
    <s v="spaces"/>
    <n v="24"/>
    <n v="24.33"/>
    <x v="3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spaces"/>
    <x v="0"/>
    <s v="spaces"/>
    <n v="2"/>
    <n v="11.25"/>
    <x v="33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spaces"/>
    <x v="0"/>
    <s v="spaces"/>
    <n v="0"/>
    <n v="10.5"/>
    <x v="3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spaces"/>
    <x v="0"/>
    <s v="spaces"/>
    <n v="3"/>
    <n v="15"/>
    <x v="3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spaces"/>
    <x v="0"/>
    <s v="spaces"/>
    <n v="0"/>
    <s v="No Backers"/>
    <x v="3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spaces"/>
    <x v="0"/>
    <s v="spaces"/>
    <n v="6"/>
    <n v="42"/>
    <x v="37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spaces"/>
    <x v="0"/>
    <s v="spaces"/>
    <n v="14"/>
    <n v="71.25"/>
    <x v="3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spaces"/>
    <x v="0"/>
    <s v="spaces"/>
    <n v="1"/>
    <n v="22.5"/>
    <x v="3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spaces"/>
    <x v="0"/>
    <s v="spaces"/>
    <n v="24"/>
    <n v="41"/>
    <x v="4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spaces"/>
    <x v="0"/>
    <s v="spaces"/>
    <n v="11"/>
    <n v="47.91"/>
    <x v="4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spaces"/>
    <x v="0"/>
    <s v="spaces"/>
    <n v="7"/>
    <n v="35.17"/>
    <x v="4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spaces"/>
    <x v="0"/>
    <s v="spaces"/>
    <n v="0"/>
    <n v="5.5"/>
    <x v="4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spaces"/>
    <x v="0"/>
    <s v="spaces"/>
    <n v="1"/>
    <n v="22.67"/>
    <x v="44"/>
    <d v="2014-07-21T12:52:0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spaces"/>
    <x v="0"/>
    <s v="spaces"/>
    <n v="21"/>
    <n v="26.38"/>
    <x v="4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spaces"/>
    <x v="0"/>
    <s v="spaces"/>
    <n v="78"/>
    <n v="105.54"/>
    <x v="4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spaces"/>
    <x v="0"/>
    <s v="spaces"/>
    <n v="32"/>
    <n v="29.09"/>
    <x v="47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spaces"/>
    <x v="0"/>
    <s v="spaces"/>
    <n v="0"/>
    <s v="No Backers"/>
    <x v="4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spaces"/>
    <x v="0"/>
    <s v="spaces"/>
    <n v="48"/>
    <n v="62"/>
    <x v="4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spaces"/>
    <x v="0"/>
    <s v="spaces"/>
    <n v="1"/>
    <n v="217.5"/>
    <x v="5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spaces"/>
    <x v="0"/>
    <s v="spaces"/>
    <n v="11"/>
    <n v="26.75"/>
    <x v="5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spaces"/>
    <x v="0"/>
    <s v="spaces"/>
    <n v="2"/>
    <n v="18.329999999999998"/>
    <x v="5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spaces"/>
    <x v="0"/>
    <s v="spaces"/>
    <n v="18"/>
    <n v="64.290000000000006"/>
    <x v="53"/>
    <d v="2014-07-05T14:22:2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spaces"/>
    <x v="0"/>
    <s v="spaces"/>
    <n v="4"/>
    <n v="175"/>
    <x v="5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spaces"/>
    <x v="0"/>
    <s v="spaces"/>
    <n v="20"/>
    <n v="34"/>
    <x v="5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spaces"/>
    <x v="0"/>
    <s v="spaces"/>
    <n v="35"/>
    <n v="84.28"/>
    <x v="5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spaces"/>
    <x v="0"/>
    <s v="spaces"/>
    <n v="6"/>
    <n v="9.5"/>
    <x v="5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spaces"/>
    <x v="0"/>
    <s v="spaces"/>
    <n v="32"/>
    <n v="33.74"/>
    <x v="5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spaces"/>
    <x v="0"/>
    <s v="spaces"/>
    <n v="10"/>
    <n v="37.54"/>
    <x v="59"/>
    <d v="2016-05-06T13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spaces"/>
    <x v="0"/>
    <s v="spaces"/>
    <n v="38"/>
    <n v="11.62"/>
    <x v="60"/>
    <d v="2014-05-16T22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spaces"/>
    <x v="0"/>
    <s v="spaces"/>
    <n v="2"/>
    <n v="8"/>
    <x v="6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spaces"/>
    <x v="0"/>
    <s v="spaces"/>
    <n v="0"/>
    <s v="No Backers"/>
    <x v="6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spaces"/>
    <x v="0"/>
    <s v="spaces"/>
    <n v="4"/>
    <n v="23"/>
    <x v="63"/>
    <d v="2016-03-02T16:08:13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spaces"/>
    <x v="0"/>
    <s v="spaces"/>
    <n v="20"/>
    <n v="100"/>
    <x v="6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spaces"/>
    <x v="0"/>
    <s v="spaces"/>
    <n v="5"/>
    <n v="60.11"/>
    <x v="6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spaces"/>
    <x v="0"/>
    <s v="spaces"/>
    <n v="0"/>
    <n v="3"/>
    <x v="66"/>
    <d v="2015-05-13T20:45:12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spaces"/>
    <x v="0"/>
    <s v="spaces"/>
    <n v="0"/>
    <n v="5"/>
    <x v="6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spaces"/>
    <x v="0"/>
    <s v="spaces"/>
    <n v="35"/>
    <n v="17.5"/>
    <x v="68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spaces"/>
    <x v="0"/>
    <s v="spaces"/>
    <n v="17"/>
    <n v="29.24"/>
    <x v="6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spaces"/>
    <x v="0"/>
    <s v="spaces"/>
    <n v="0"/>
    <s v="No Backers"/>
    <x v="70"/>
    <d v="2015-04-05T08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spaces"/>
    <x v="0"/>
    <s v="spaces"/>
    <n v="57"/>
    <n v="59.58"/>
    <x v="71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spaces"/>
    <x v="0"/>
    <s v="spaces"/>
    <n v="17"/>
    <n v="82.57"/>
    <x v="72"/>
    <d v="2014-08-31T19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spaces"/>
    <x v="0"/>
    <s v="spaces"/>
    <n v="0"/>
    <n v="10"/>
    <x v="73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spaces"/>
    <x v="0"/>
    <s v="spaces"/>
    <n v="38"/>
    <n v="32.36"/>
    <x v="74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spaces"/>
    <x v="0"/>
    <s v="spaces"/>
    <n v="2"/>
    <n v="5.75"/>
    <x v="75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spaces"/>
    <x v="0"/>
    <s v="spaces"/>
    <n v="10"/>
    <n v="100.5"/>
    <x v="76"/>
    <d v="2015-02-15T14:05:47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spaces"/>
    <x v="0"/>
    <s v="spaces"/>
    <n v="0"/>
    <n v="1"/>
    <x v="7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spaces"/>
    <x v="0"/>
    <s v="spaces"/>
    <n v="1"/>
    <n v="20"/>
    <x v="78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spaces"/>
    <x v="0"/>
    <s v="spaces"/>
    <n v="0"/>
    <n v="2"/>
    <x v="7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spaces"/>
    <x v="0"/>
    <s v="spaces"/>
    <n v="0"/>
    <n v="5"/>
    <x v="8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spaces"/>
    <x v="0"/>
    <s v="spaces"/>
    <n v="6"/>
    <n v="15"/>
    <x v="8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spaces"/>
    <x v="0"/>
    <s v="spaces"/>
    <n v="4"/>
    <n v="25"/>
    <x v="8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spaces"/>
    <x v="0"/>
    <s v="spaces"/>
    <n v="24"/>
    <n v="45.84"/>
    <x v="8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spaces"/>
    <x v="0"/>
    <s v="spaces"/>
    <n v="8"/>
    <n v="4.75"/>
    <x v="8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spaces"/>
    <x v="0"/>
    <s v="spaces"/>
    <n v="0"/>
    <s v="No Backers"/>
    <x v="8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spaces"/>
    <x v="0"/>
    <s v="spaces"/>
    <n v="1"/>
    <n v="13"/>
    <x v="8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spaces"/>
    <x v="0"/>
    <s v="spaces"/>
    <n v="0"/>
    <s v="No Backers"/>
    <x v="87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spaces"/>
    <x v="0"/>
    <s v="spaces"/>
    <n v="0"/>
    <n v="1"/>
    <x v="88"/>
    <d v="2015-07-19T18:44:23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spaces"/>
    <x v="0"/>
    <s v="spaces"/>
    <n v="14"/>
    <n v="10"/>
    <x v="8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spaces"/>
    <x v="0"/>
    <s v="spaces"/>
    <n v="1"/>
    <n v="52.5"/>
    <x v="90"/>
    <d v="2014-09-04T16:07:54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spaces"/>
    <x v="0"/>
    <s v="spaces"/>
    <n v="9"/>
    <n v="32.5"/>
    <x v="9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spaces"/>
    <x v="0"/>
    <s v="spaces"/>
    <n v="1"/>
    <n v="7.25"/>
    <x v="9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spaces"/>
    <x v="0"/>
    <s v="spaces"/>
    <n v="17"/>
    <n v="33.33"/>
    <x v="93"/>
    <d v="2015-03-24T03:34:5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spaces"/>
    <x v="0"/>
    <s v="spaces"/>
    <n v="1"/>
    <n v="62.5"/>
    <x v="94"/>
    <d v="2014-10-26T21:52:38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spaces"/>
    <x v="0"/>
    <s v="spaces"/>
    <n v="70"/>
    <n v="63.56"/>
    <x v="95"/>
    <d v="2015-02-01T02:54:0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spaces"/>
    <x v="0"/>
    <s v="spaces"/>
    <n v="0"/>
    <s v="No Backers"/>
    <x v="9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spaces"/>
    <x v="0"/>
    <s v="spaces"/>
    <n v="1"/>
    <n v="10"/>
    <x v="9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spaces"/>
    <x v="0"/>
    <s v="spaces"/>
    <n v="5"/>
    <n v="62.5"/>
    <x v="98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spaces"/>
    <x v="0"/>
    <s v="spaces"/>
    <n v="0"/>
    <s v="No Backers"/>
    <x v="9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spaces"/>
    <x v="0"/>
    <s v="spaces"/>
    <n v="7"/>
    <n v="30.71"/>
    <x v="10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spaces"/>
    <x v="0"/>
    <s v="spaces"/>
    <n v="28"/>
    <n v="51"/>
    <x v="101"/>
    <d v="2014-06-05T22:31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spaces"/>
    <x v="0"/>
    <s v="spaces"/>
    <n v="0"/>
    <s v="No Backers"/>
    <x v="10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spaces"/>
    <x v="0"/>
    <s v="spaces"/>
    <n v="16"/>
    <n v="66.67"/>
    <x v="10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spaces"/>
    <x v="0"/>
    <s v="spaces"/>
    <n v="0"/>
    <s v="No Backers"/>
    <x v="10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spaces"/>
    <x v="0"/>
    <s v="spaces"/>
    <n v="7"/>
    <n v="59"/>
    <x v="10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spaces"/>
    <x v="0"/>
    <s v="spaces"/>
    <n v="26"/>
    <n v="65.34"/>
    <x v="10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spaces"/>
    <x v="0"/>
    <s v="spaces"/>
    <n v="1"/>
    <n v="100"/>
    <x v="107"/>
    <d v="2015-04-03T21:44:1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spaces"/>
    <x v="0"/>
    <s v="spaces"/>
    <n v="37"/>
    <n v="147.4"/>
    <x v="10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spaces"/>
    <x v="0"/>
    <s v="spaces"/>
    <n v="47"/>
    <n v="166.06"/>
    <x v="10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spaces"/>
    <x v="0"/>
    <s v="spaces"/>
    <n v="11"/>
    <n v="40"/>
    <x v="11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spaces"/>
    <x v="0"/>
    <s v="spaces"/>
    <n v="12"/>
    <n v="75.25"/>
    <x v="11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spaces"/>
    <x v="0"/>
    <s v="spaces"/>
    <n v="60"/>
    <n v="60"/>
    <x v="11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spaces"/>
    <x v="0"/>
    <s v="spaces"/>
    <n v="31"/>
    <n v="1250"/>
    <x v="113"/>
    <d v="2015-07-18T03:00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spaces"/>
    <x v="0"/>
    <s v="spaces"/>
    <n v="0"/>
    <n v="10.5"/>
    <x v="114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spaces"/>
    <x v="0"/>
    <s v="spaces"/>
    <n v="0"/>
    <n v="7"/>
    <x v="115"/>
    <d v="2015-01-20T19:16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spaces"/>
    <x v="0"/>
    <s v="spaces"/>
    <n v="0"/>
    <s v="No Backers"/>
    <x v="11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spaces"/>
    <x v="0"/>
    <s v="spaces"/>
    <n v="38"/>
    <n v="56.25"/>
    <x v="11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spaces"/>
    <x v="0"/>
    <s v="spaces"/>
    <n v="0"/>
    <n v="1"/>
    <x v="118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spaces"/>
    <x v="0"/>
    <s v="spaces"/>
    <n v="8"/>
    <n v="38.33"/>
    <x v="11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spaces"/>
    <x v="0"/>
    <s v="spaces"/>
    <n v="2"/>
    <n v="27.5"/>
    <x v="12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spaces"/>
    <x v="0"/>
    <s v="spaces"/>
    <n v="18"/>
    <n v="32.979999999999997"/>
    <x v="121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spaces"/>
    <x v="0"/>
    <s v="spaces"/>
    <n v="0"/>
    <n v="16"/>
    <x v="12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spaces"/>
    <x v="0"/>
    <s v="spaces"/>
    <n v="0"/>
    <n v="1"/>
    <x v="12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spaces"/>
    <x v="0"/>
    <s v="spaces"/>
    <n v="0"/>
    <s v="No Backers"/>
    <x v="12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spaces"/>
    <x v="0"/>
    <s v="spaces"/>
    <n v="38"/>
    <n v="86.62"/>
    <x v="12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spaces"/>
    <x v="0"/>
    <s v="spaces"/>
    <n v="22"/>
    <n v="55"/>
    <x v="12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spaces"/>
    <x v="0"/>
    <s v="spaces"/>
    <n v="0"/>
    <s v="No Backers"/>
    <x v="127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spaces"/>
    <x v="0"/>
    <s v="spaces"/>
    <n v="18"/>
    <n v="41.95"/>
    <x v="128"/>
    <d v="2014-06-19T15:33:5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spaces"/>
    <x v="0"/>
    <s v="spaces"/>
    <n v="53"/>
    <n v="88.33"/>
    <x v="12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spaces"/>
    <x v="0"/>
    <s v="spaces"/>
    <n v="22"/>
    <n v="129.16999999999999"/>
    <x v="13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spaces"/>
    <x v="0"/>
    <s v="spaces"/>
    <n v="3"/>
    <n v="23.75"/>
    <x v="131"/>
    <d v="2016-04-01T03:59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spaces"/>
    <x v="0"/>
    <s v="spaces"/>
    <n v="3"/>
    <n v="35.71"/>
    <x v="1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spaces"/>
    <x v="0"/>
    <s v="spaces"/>
    <n v="3"/>
    <n v="57"/>
    <x v="133"/>
    <d v="2014-06-23T16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spaces"/>
    <x v="0"/>
    <s v="spaces"/>
    <n v="0"/>
    <s v="No Backers"/>
    <x v="13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spaces"/>
    <x v="0"/>
    <s v="spaces"/>
    <n v="2"/>
    <n v="163.33000000000001"/>
    <x v="13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spaces"/>
    <x v="0"/>
    <s v="spaces"/>
    <n v="1"/>
    <n v="15"/>
    <x v="13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spaces"/>
    <x v="0"/>
    <s v="spaces"/>
    <n v="19"/>
    <n v="64.17"/>
    <x v="137"/>
    <d v="2015-04-29T14:07:06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spaces"/>
    <x v="0"/>
    <s v="spaces"/>
    <n v="1"/>
    <n v="6.75"/>
    <x v="13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spaces"/>
    <x v="0"/>
    <s v="spaces"/>
    <n v="0"/>
    <n v="25"/>
    <x v="13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spaces"/>
    <x v="0"/>
    <s v="spaces"/>
    <n v="61"/>
    <n v="179.12"/>
    <x v="14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spaces"/>
    <x v="0"/>
    <s v="spaces"/>
    <n v="1"/>
    <n v="34.950000000000003"/>
    <x v="141"/>
    <d v="2017-01-13T23:05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spaces"/>
    <x v="0"/>
    <s v="spaces"/>
    <n v="34"/>
    <n v="33.08"/>
    <x v="142"/>
    <d v="2015-02-28T12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spaces"/>
    <x v="0"/>
    <s v="spaces"/>
    <n v="17"/>
    <n v="27.5"/>
    <x v="143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spaces"/>
    <x v="0"/>
    <s v="spaces"/>
    <n v="0"/>
    <s v="No Backers"/>
    <x v="14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spaces"/>
    <x v="0"/>
    <s v="spaces"/>
    <n v="0"/>
    <n v="2"/>
    <x v="145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spaces"/>
    <x v="0"/>
    <s v="spaces"/>
    <n v="1"/>
    <n v="18.5"/>
    <x v="14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spaces"/>
    <x v="0"/>
    <s v="spaces"/>
    <n v="27"/>
    <n v="35"/>
    <x v="147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spaces"/>
    <x v="0"/>
    <s v="spaces"/>
    <n v="29"/>
    <n v="44.31"/>
    <x v="148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spaces"/>
    <x v="0"/>
    <s v="spaces"/>
    <n v="0"/>
    <s v="No Backers"/>
    <x v="1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spaces"/>
    <x v="0"/>
    <s v="spaces"/>
    <n v="9"/>
    <n v="222.5"/>
    <x v="150"/>
    <d v="2016-12-21T17:03:1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spaces"/>
    <x v="0"/>
    <s v="spaces"/>
    <n v="0"/>
    <s v="No Backers"/>
    <x v="15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spaces"/>
    <x v="0"/>
    <s v="spaces"/>
    <n v="0"/>
    <n v="5"/>
    <x v="15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spaces"/>
    <x v="0"/>
    <s v="spaces"/>
    <n v="0"/>
    <s v="No Backers"/>
    <x v="153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spaces"/>
    <x v="0"/>
    <s v="spaces"/>
    <n v="16"/>
    <n v="29.17"/>
    <x v="154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spaces"/>
    <x v="0"/>
    <s v="spaces"/>
    <n v="2"/>
    <n v="1.5"/>
    <x v="15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spaces"/>
    <x v="0"/>
    <s v="spaces"/>
    <n v="22"/>
    <n v="126.5"/>
    <x v="1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spaces"/>
    <x v="0"/>
    <s v="spaces"/>
    <n v="0"/>
    <n v="10"/>
    <x v="15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spaces"/>
    <x v="0"/>
    <s v="spaces"/>
    <n v="0"/>
    <n v="10"/>
    <x v="158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spaces"/>
    <x v="0"/>
    <s v="spaces"/>
    <n v="5"/>
    <n v="9.4"/>
    <x v="159"/>
    <d v="2015-11-21T04:00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spaces"/>
    <x v="0"/>
    <s v="spaces"/>
    <n v="0"/>
    <s v="No Backers"/>
    <x v="16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spaces"/>
    <x v="0"/>
    <s v="spaces"/>
    <n v="11"/>
    <n v="72"/>
    <x v="16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spaces"/>
    <x v="0"/>
    <s v="spaces"/>
    <n v="5"/>
    <n v="30"/>
    <x v="16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spaces"/>
    <x v="0"/>
    <s v="spaces"/>
    <n v="3"/>
    <n v="10.67"/>
    <x v="16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spaces"/>
    <x v="0"/>
    <s v="spaces"/>
    <n v="13"/>
    <n v="25.5"/>
    <x v="16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spaces"/>
    <x v="0"/>
    <s v="spaces"/>
    <n v="0"/>
    <n v="20"/>
    <x v="16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spaces"/>
    <x v="0"/>
    <s v="spaces"/>
    <n v="2"/>
    <n v="15"/>
    <x v="16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spaces"/>
    <x v="0"/>
    <s v="spaces"/>
    <n v="37"/>
    <n v="91.25"/>
    <x v="167"/>
    <d v="2014-10-22T04:59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spaces"/>
    <x v="0"/>
    <s v="spaces"/>
    <n v="3"/>
    <n v="800"/>
    <x v="168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spaces"/>
    <x v="0"/>
    <s v="spaces"/>
    <n v="11"/>
    <n v="80"/>
    <x v="16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spaces"/>
    <x v="0"/>
    <s v="spaces"/>
    <n v="0"/>
    <s v="No Backers"/>
    <x v="170"/>
    <d v="2016-01-31T23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spaces"/>
    <x v="0"/>
    <s v="spaces"/>
    <n v="0"/>
    <s v="No Backers"/>
    <x v="171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spaces"/>
    <x v="0"/>
    <s v="spaces"/>
    <n v="1"/>
    <n v="50"/>
    <x v="172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spaces"/>
    <x v="0"/>
    <s v="spaces"/>
    <n v="0"/>
    <s v="No Backers"/>
    <x v="17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spaces"/>
    <x v="0"/>
    <s v="spaces"/>
    <n v="0"/>
    <s v="No Backers"/>
    <x v="174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spaces"/>
    <x v="0"/>
    <s v="spaces"/>
    <n v="27"/>
    <n v="22.83"/>
    <x v="175"/>
    <d v="2016-05-15T20:21:13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spaces"/>
    <x v="0"/>
    <s v="spaces"/>
    <n v="10"/>
    <n v="16.670000000000002"/>
    <x v="17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spaces"/>
    <x v="0"/>
    <s v="spaces"/>
    <n v="21"/>
    <n v="45.79"/>
    <x v="177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spaces"/>
    <x v="0"/>
    <s v="spaces"/>
    <n v="7"/>
    <n v="383.33"/>
    <x v="178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spaces"/>
    <x v="0"/>
    <s v="spaces"/>
    <n v="71"/>
    <n v="106.97"/>
    <x v="17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spaces"/>
    <x v="0"/>
    <s v="spaces"/>
    <n v="2"/>
    <n v="10.25"/>
    <x v="18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spaces"/>
    <x v="0"/>
    <s v="spaces"/>
    <n v="2"/>
    <n v="59"/>
    <x v="181"/>
    <d v="2017-03-03T05:00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spaces"/>
    <x v="0"/>
    <s v="spaces"/>
    <n v="0"/>
    <s v="No Backers"/>
    <x v="18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spaces"/>
    <x v="0"/>
    <s v="spaces"/>
    <n v="29"/>
    <n v="14.33"/>
    <x v="183"/>
    <d v="2016-07-21T15:02:3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spaces"/>
    <x v="0"/>
    <s v="spaces"/>
    <n v="3"/>
    <n v="15.67"/>
    <x v="18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spaces"/>
    <x v="0"/>
    <s v="spaces"/>
    <n v="0"/>
    <n v="1"/>
    <x v="18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spaces"/>
    <x v="0"/>
    <s v="spaces"/>
    <n v="0"/>
    <n v="1"/>
    <x v="186"/>
    <d v="2016-01-08T06:34:00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x v="0"/>
    <s v="plays"/>
    <n v="32"/>
    <n v="26.67"/>
    <x v="18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x v="0"/>
    <s v="plays"/>
    <n v="0"/>
    <n v="18.329999999999998"/>
    <x v="18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x v="0"/>
    <s v="plays"/>
    <n v="0"/>
    <n v="20"/>
    <x v="189"/>
    <d v="2014-09-09T16:12:03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x v="0"/>
    <s v="plays"/>
    <n v="2"/>
    <n v="13.33"/>
    <x v="19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x v="0"/>
    <s v="plays"/>
    <n v="0"/>
    <s v="No Backers"/>
    <x v="19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x v="0"/>
    <s v="plays"/>
    <n v="1"/>
    <n v="22.5"/>
    <x v="19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x v="0"/>
    <s v="plays"/>
    <n v="20"/>
    <n v="50.4"/>
    <x v="19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x v="0"/>
    <s v="plays"/>
    <n v="42"/>
    <n v="105.03"/>
    <x v="19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x v="0"/>
    <s v="plays"/>
    <n v="1"/>
    <n v="35.4"/>
    <x v="19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x v="0"/>
    <s v="plays"/>
    <n v="15"/>
    <n v="83.33"/>
    <x v="19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x v="0"/>
    <s v="plays"/>
    <n v="5"/>
    <n v="35.92"/>
    <x v="197"/>
    <d v="2014-12-21T17:43:3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x v="0"/>
    <s v="plays"/>
    <n v="0"/>
    <s v="No Backers"/>
    <x v="19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x v="0"/>
    <s v="plays"/>
    <n v="38"/>
    <n v="119.13"/>
    <x v="19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x v="0"/>
    <s v="plays"/>
    <n v="5"/>
    <n v="90.33"/>
    <x v="20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x v="0"/>
    <s v="plays"/>
    <n v="0"/>
    <n v="2.33"/>
    <x v="20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x v="0"/>
    <s v="plays"/>
    <n v="0"/>
    <s v="No Backers"/>
    <x v="20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x v="0"/>
    <s v="plays"/>
    <n v="11"/>
    <n v="108.33"/>
    <x v="20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x v="0"/>
    <s v="plays"/>
    <n v="2"/>
    <n v="15.75"/>
    <x v="20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x v="0"/>
    <s v="plays"/>
    <n v="0"/>
    <n v="29"/>
    <x v="20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x v="0"/>
    <s v="plays"/>
    <n v="23"/>
    <n v="96.55"/>
    <x v="20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x v="0"/>
    <s v="plays"/>
    <n v="0"/>
    <s v="No Backers"/>
    <x v="20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x v="0"/>
    <s v="plays"/>
    <n v="34"/>
    <n v="63"/>
    <x v="20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x v="0"/>
    <s v="plays"/>
    <n v="19"/>
    <n v="381.6"/>
    <x v="209"/>
    <d v="2016-02-06T04:59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x v="0"/>
    <s v="plays"/>
    <n v="0"/>
    <n v="46.25"/>
    <x v="210"/>
    <d v="2014-12-05T17:27:15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x v="0"/>
    <s v="plays"/>
    <n v="33"/>
    <n v="26"/>
    <x v="21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x v="0"/>
    <s v="plays"/>
    <n v="5"/>
    <n v="10"/>
    <x v="21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x v="0"/>
    <s v="plays"/>
    <n v="0"/>
    <n v="5"/>
    <x v="2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x v="0"/>
    <s v="plays"/>
    <n v="0"/>
    <s v="No Backers"/>
    <x v="214"/>
    <d v="2014-10-18T04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x v="0"/>
    <s v="plays"/>
    <n v="38"/>
    <n v="81.569999999999993"/>
    <x v="21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x v="0"/>
    <s v="plays"/>
    <n v="1"/>
    <n v="7"/>
    <x v="21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x v="0"/>
    <s v="plays"/>
    <n v="3"/>
    <n v="27.3"/>
    <x v="21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x v="0"/>
    <s v="plays"/>
    <n v="9"/>
    <n v="29.41"/>
    <x v="218"/>
    <d v="2014-08-25T21:00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x v="0"/>
    <s v="plays"/>
    <n v="1"/>
    <n v="12.5"/>
    <x v="219"/>
    <d v="2015-01-09T02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x v="0"/>
    <s v="plays"/>
    <n v="0"/>
    <s v="No Backers"/>
    <x v="22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x v="0"/>
    <s v="plays"/>
    <n v="5"/>
    <n v="5.75"/>
    <x v="22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x v="0"/>
    <s v="plays"/>
    <n v="21"/>
    <n v="52.08"/>
    <x v="22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x v="0"/>
    <s v="plays"/>
    <n v="5"/>
    <n v="183.33"/>
    <x v="22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x v="0"/>
    <s v="plays"/>
    <n v="4"/>
    <n v="26.33"/>
    <x v="22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x v="0"/>
    <s v="plays"/>
    <n v="0"/>
    <s v="No Backers"/>
    <x v="22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x v="0"/>
    <s v="plays"/>
    <n v="62"/>
    <n v="486.43"/>
    <x v="22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x v="0"/>
    <s v="plays"/>
    <n v="1"/>
    <n v="3"/>
    <x v="22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x v="0"/>
    <s v="plays"/>
    <n v="0"/>
    <n v="25"/>
    <x v="22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x v="0"/>
    <s v="plays"/>
    <n v="1"/>
    <n v="9.75"/>
    <x v="22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x v="0"/>
    <s v="plays"/>
    <n v="5"/>
    <n v="18.75"/>
    <x v="23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x v="0"/>
    <s v="plays"/>
    <n v="18"/>
    <n v="36.590000000000003"/>
    <x v="23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x v="0"/>
    <s v="plays"/>
    <n v="9"/>
    <n v="80.709999999999994"/>
    <x v="23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x v="0"/>
    <s v="plays"/>
    <n v="0"/>
    <n v="1"/>
    <x v="23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x v="0"/>
    <s v="plays"/>
    <n v="3"/>
    <n v="52.8"/>
    <x v="23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x v="0"/>
    <s v="plays"/>
    <n v="0"/>
    <n v="20"/>
    <x v="235"/>
    <d v="2014-11-25T19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x v="0"/>
    <s v="plays"/>
    <n v="0"/>
    <n v="1"/>
    <x v="23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x v="0"/>
    <s v="plays"/>
    <n v="37"/>
    <n v="46.93"/>
    <x v="23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x v="0"/>
    <s v="plays"/>
    <n v="14"/>
    <n v="78.08"/>
    <x v="23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x v="0"/>
    <s v="plays"/>
    <n v="0"/>
    <n v="1"/>
    <x v="239"/>
    <d v="2014-09-06T22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x v="0"/>
    <s v="plays"/>
    <n v="0"/>
    <n v="1"/>
    <x v="24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x v="0"/>
    <s v="plays"/>
    <n v="61"/>
    <n v="203.67"/>
    <x v="24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x v="0"/>
    <s v="plays"/>
    <n v="8"/>
    <n v="20.71"/>
    <x v="24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x v="0"/>
    <s v="plays"/>
    <n v="22"/>
    <n v="48.56"/>
    <x v="24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x v="0"/>
    <s v="plays"/>
    <n v="27"/>
    <n v="68.099999999999994"/>
    <x v="244"/>
    <d v="2015-10-29T15:06:4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x v="0"/>
    <s v="plays"/>
    <n v="9"/>
    <n v="8.5"/>
    <x v="24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x v="0"/>
    <s v="plays"/>
    <n v="27"/>
    <n v="51.62"/>
    <x v="246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plays"/>
    <x v="0"/>
    <s v="plays"/>
    <n v="129"/>
    <n v="43"/>
    <x v="247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plays"/>
    <x v="0"/>
    <s v="plays"/>
    <n v="100"/>
    <n v="83.33"/>
    <x v="248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plays"/>
    <x v="0"/>
    <s v="plays"/>
    <n v="100"/>
    <n v="30"/>
    <x v="24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plays"/>
    <x v="0"/>
    <s v="plays"/>
    <n v="103"/>
    <n v="175.51"/>
    <x v="2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plays"/>
    <x v="0"/>
    <s v="plays"/>
    <n v="102"/>
    <n v="231.66"/>
    <x v="251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plays"/>
    <x v="0"/>
    <s v="plays"/>
    <n v="125"/>
    <n v="75"/>
    <x v="252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plays"/>
    <x v="0"/>
    <s v="plays"/>
    <n v="131"/>
    <n v="112.14"/>
    <x v="253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plays"/>
    <x v="0"/>
    <s v="plays"/>
    <n v="100"/>
    <n v="41.67"/>
    <x v="254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plays"/>
    <x v="0"/>
    <s v="plays"/>
    <n v="102"/>
    <n v="255.17"/>
    <x v="255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plays"/>
    <x v="0"/>
    <s v="plays"/>
    <n v="101"/>
    <n v="162.77000000000001"/>
    <x v="256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plays"/>
    <x v="0"/>
    <s v="plays"/>
    <n v="106"/>
    <n v="88.33"/>
    <x v="257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plays"/>
    <x v="0"/>
    <s v="plays"/>
    <n v="105"/>
    <n v="85.74"/>
    <x v="258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plays"/>
    <x v="0"/>
    <s v="plays"/>
    <n v="103"/>
    <n v="47.57"/>
    <x v="259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plays"/>
    <x v="0"/>
    <s v="plays"/>
    <n v="108"/>
    <n v="72.97"/>
    <x v="260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plays"/>
    <x v="0"/>
    <s v="plays"/>
    <n v="101"/>
    <n v="90.54"/>
    <x v="261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plays"/>
    <x v="0"/>
    <s v="plays"/>
    <n v="128"/>
    <n v="37.65"/>
    <x v="262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plays"/>
    <x v="0"/>
    <s v="plays"/>
    <n v="133"/>
    <n v="36.36"/>
    <x v="26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plays"/>
    <x v="0"/>
    <s v="plays"/>
    <n v="101"/>
    <n v="126.72"/>
    <x v="26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plays"/>
    <x v="0"/>
    <s v="plays"/>
    <n v="103"/>
    <n v="329.2"/>
    <x v="265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plays"/>
    <x v="0"/>
    <s v="plays"/>
    <n v="107"/>
    <n v="81.239999999999995"/>
    <x v="266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plays"/>
    <x v="0"/>
    <s v="plays"/>
    <n v="0"/>
    <n v="1"/>
    <x v="26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plays"/>
    <x v="0"/>
    <s v="plays"/>
    <n v="20"/>
    <n v="202.23"/>
    <x v="26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plays"/>
    <x v="0"/>
    <s v="plays"/>
    <n v="0"/>
    <s v="No Backers"/>
    <x v="26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plays"/>
    <x v="0"/>
    <s v="plays"/>
    <n v="1"/>
    <n v="100"/>
    <x v="27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plays"/>
    <x v="0"/>
    <s v="plays"/>
    <n v="0"/>
    <s v="No Backers"/>
    <x v="27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plays"/>
    <x v="0"/>
    <s v="plays"/>
    <n v="0"/>
    <n v="1"/>
    <x v="27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plays"/>
    <x v="0"/>
    <s v="plays"/>
    <n v="4"/>
    <n v="82.46"/>
    <x v="27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plays"/>
    <x v="0"/>
    <s v="plays"/>
    <n v="0"/>
    <n v="2.67"/>
    <x v="27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plays"/>
    <x v="0"/>
    <s v="plays"/>
    <n v="3"/>
    <n v="12.5"/>
    <x v="27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plays"/>
    <x v="0"/>
    <s v="plays"/>
    <n v="0"/>
    <s v="No Backers"/>
    <x v="27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plays"/>
    <x v="0"/>
    <s v="plays"/>
    <n v="2"/>
    <n v="18.899999999999999"/>
    <x v="27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plays"/>
    <x v="0"/>
    <s v="plays"/>
    <n v="8"/>
    <n v="200.63"/>
    <x v="27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plays"/>
    <x v="0"/>
    <s v="plays"/>
    <n v="0"/>
    <n v="201.67"/>
    <x v="27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plays"/>
    <x v="0"/>
    <s v="plays"/>
    <n v="0"/>
    <s v="No Backers"/>
    <x v="280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plays"/>
    <x v="0"/>
    <s v="plays"/>
    <n v="60"/>
    <n v="65"/>
    <x v="28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plays"/>
    <x v="0"/>
    <s v="plays"/>
    <n v="17"/>
    <n v="66.099999999999994"/>
    <x v="28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plays"/>
    <x v="0"/>
    <s v="plays"/>
    <n v="2"/>
    <n v="93.33"/>
    <x v="283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plays"/>
    <x v="0"/>
    <s v="plays"/>
    <n v="0"/>
    <s v="No Backers"/>
    <x v="28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plays"/>
    <x v="0"/>
    <s v="plays"/>
    <n v="0"/>
    <s v="No Backers"/>
    <x v="28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plays"/>
    <x v="0"/>
    <s v="plays"/>
    <n v="0"/>
    <s v="No Backers"/>
    <x v="286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x v="0"/>
    <s v="plays"/>
    <n v="110"/>
    <n v="50.75"/>
    <x v="28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x v="0"/>
    <s v="plays"/>
    <n v="122"/>
    <n v="60.9"/>
    <x v="28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x v="0"/>
    <s v="plays"/>
    <n v="107"/>
    <n v="109.03"/>
    <x v="28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x v="0"/>
    <s v="plays"/>
    <n v="101"/>
    <n v="25.69"/>
    <x v="29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x v="0"/>
    <s v="plays"/>
    <n v="109"/>
    <n v="41.92"/>
    <x v="29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x v="0"/>
    <s v="plays"/>
    <n v="114"/>
    <n v="88.77"/>
    <x v="29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x v="0"/>
    <s v="plays"/>
    <n v="114"/>
    <n v="80.23"/>
    <x v="293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x v="0"/>
    <s v="plays"/>
    <n v="106"/>
    <n v="78.94"/>
    <x v="29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x v="0"/>
    <s v="plays"/>
    <n v="163"/>
    <n v="95.59"/>
    <x v="29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x v="0"/>
    <s v="plays"/>
    <n v="106"/>
    <n v="69.89"/>
    <x v="29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x v="0"/>
    <s v="plays"/>
    <n v="100"/>
    <n v="74.53"/>
    <x v="297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x v="0"/>
    <s v="plays"/>
    <n v="105"/>
    <n v="123.94"/>
    <x v="29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x v="0"/>
    <s v="plays"/>
    <n v="175"/>
    <n v="264.85000000000002"/>
    <x v="29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x v="0"/>
    <s v="plays"/>
    <n v="102"/>
    <n v="58.62"/>
    <x v="30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x v="0"/>
    <s v="plays"/>
    <n v="100"/>
    <n v="70.88"/>
    <x v="301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x v="0"/>
    <s v="plays"/>
    <n v="171"/>
    <n v="8.57"/>
    <x v="30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x v="0"/>
    <s v="plays"/>
    <n v="114"/>
    <n v="113.57"/>
    <x v="30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x v="0"/>
    <s v="plays"/>
    <n v="129"/>
    <n v="60.69"/>
    <x v="304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x v="0"/>
    <s v="plays"/>
    <n v="101"/>
    <n v="110.22"/>
    <x v="305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x v="0"/>
    <s v="plays"/>
    <n v="109"/>
    <n v="136.46"/>
    <x v="306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plays"/>
    <x v="0"/>
    <s v="plays"/>
    <n v="129"/>
    <n v="53.16"/>
    <x v="30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plays"/>
    <x v="0"/>
    <s v="plays"/>
    <n v="102"/>
    <n v="86.49"/>
    <x v="30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plays"/>
    <x v="0"/>
    <s v="plays"/>
    <n v="147"/>
    <n v="155.24"/>
    <x v="30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plays"/>
    <x v="0"/>
    <s v="plays"/>
    <n v="100"/>
    <n v="115.08"/>
    <x v="31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plays"/>
    <x v="0"/>
    <s v="plays"/>
    <n v="122"/>
    <n v="109.59"/>
    <x v="31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plays"/>
    <x v="0"/>
    <s v="plays"/>
    <n v="106"/>
    <n v="45.21"/>
    <x v="31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plays"/>
    <x v="0"/>
    <s v="plays"/>
    <n v="110"/>
    <n v="104.15"/>
    <x v="31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plays"/>
    <x v="0"/>
    <s v="plays"/>
    <n v="100"/>
    <n v="35.71"/>
    <x v="314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plays"/>
    <x v="0"/>
    <s v="plays"/>
    <n v="177"/>
    <n v="97"/>
    <x v="31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plays"/>
    <x v="0"/>
    <s v="plays"/>
    <n v="100"/>
    <n v="370.37"/>
    <x v="31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plays"/>
    <x v="0"/>
    <s v="plays"/>
    <n v="103"/>
    <n v="94.41"/>
    <x v="31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plays"/>
    <x v="0"/>
    <s v="plays"/>
    <n v="105"/>
    <n v="48.98"/>
    <x v="318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plays"/>
    <x v="0"/>
    <s v="plays"/>
    <n v="100"/>
    <n v="45.59"/>
    <x v="31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plays"/>
    <x v="0"/>
    <s v="plays"/>
    <n v="458"/>
    <n v="23.28"/>
    <x v="32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plays"/>
    <x v="0"/>
    <s v="plays"/>
    <n v="105"/>
    <n v="63.23"/>
    <x v="321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plays"/>
    <x v="0"/>
    <s v="plays"/>
    <n v="172"/>
    <n v="153.52000000000001"/>
    <x v="32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plays"/>
    <x v="0"/>
    <s v="plays"/>
    <n v="104"/>
    <n v="90.2"/>
    <x v="32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plays"/>
    <x v="0"/>
    <s v="plays"/>
    <n v="103"/>
    <n v="118.97"/>
    <x v="32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plays"/>
    <x v="0"/>
    <s v="plays"/>
    <n v="119"/>
    <n v="80.25"/>
    <x v="32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plays"/>
    <x v="0"/>
    <s v="plays"/>
    <n v="100"/>
    <n v="62.5"/>
    <x v="32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plays"/>
    <x v="0"/>
    <s v="plays"/>
    <n v="319"/>
    <n v="131.38"/>
    <x v="32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plays"/>
    <x v="0"/>
    <s v="plays"/>
    <n v="109"/>
    <n v="73.03"/>
    <x v="32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plays"/>
    <x v="0"/>
    <s v="plays"/>
    <n v="101"/>
    <n v="178.53"/>
    <x v="32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plays"/>
    <x v="0"/>
    <s v="plays"/>
    <n v="113"/>
    <n v="162.91"/>
    <x v="33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plays"/>
    <x v="0"/>
    <s v="plays"/>
    <n v="120"/>
    <n v="108.24"/>
    <x v="331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plays"/>
    <x v="0"/>
    <s v="plays"/>
    <n v="108"/>
    <n v="88.87"/>
    <x v="332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plays"/>
    <x v="0"/>
    <s v="plays"/>
    <n v="180"/>
    <n v="54"/>
    <x v="33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plays"/>
    <x v="0"/>
    <s v="plays"/>
    <n v="101"/>
    <n v="116.73"/>
    <x v="33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plays"/>
    <x v="0"/>
    <s v="plays"/>
    <n v="120"/>
    <n v="233.9"/>
    <x v="33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plays"/>
    <x v="0"/>
    <s v="plays"/>
    <n v="158"/>
    <n v="158"/>
    <x v="33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plays"/>
    <x v="0"/>
    <s v="plays"/>
    <n v="124"/>
    <n v="14.84"/>
    <x v="33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plays"/>
    <x v="0"/>
    <s v="plays"/>
    <n v="117"/>
    <n v="85.18"/>
    <x v="33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plays"/>
    <x v="0"/>
    <s v="plays"/>
    <n v="157"/>
    <n v="146.69"/>
    <x v="33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plays"/>
    <x v="0"/>
    <s v="plays"/>
    <n v="113"/>
    <n v="50.76"/>
    <x v="340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plays"/>
    <x v="0"/>
    <s v="plays"/>
    <n v="103"/>
    <n v="87.7"/>
    <x v="34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plays"/>
    <x v="0"/>
    <s v="plays"/>
    <n v="103"/>
    <n v="242.28"/>
    <x v="34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plays"/>
    <x v="0"/>
    <s v="plays"/>
    <n v="106"/>
    <n v="146.44999999999999"/>
    <x v="34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plays"/>
    <x v="0"/>
    <s v="plays"/>
    <n v="101"/>
    <n v="103.17"/>
    <x v="34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plays"/>
    <x v="0"/>
    <s v="plays"/>
    <n v="121"/>
    <n v="80.459999999999994"/>
    <x v="34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plays"/>
    <x v="0"/>
    <s v="plays"/>
    <n v="101"/>
    <n v="234.67"/>
    <x v="34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plays"/>
    <x v="0"/>
    <s v="plays"/>
    <n v="116"/>
    <n v="50.69"/>
    <x v="34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plays"/>
    <x v="0"/>
    <s v="plays"/>
    <n v="101"/>
    <n v="162.71"/>
    <x v="34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plays"/>
    <x v="0"/>
    <s v="plays"/>
    <n v="103"/>
    <n v="120.17"/>
    <x v="34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plays"/>
    <x v="0"/>
    <s v="plays"/>
    <n v="246"/>
    <n v="67.7"/>
    <x v="35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plays"/>
    <x v="0"/>
    <s v="plays"/>
    <n v="302"/>
    <n v="52.1"/>
    <x v="35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plays"/>
    <x v="0"/>
    <s v="plays"/>
    <n v="143"/>
    <n v="51.6"/>
    <x v="35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plays"/>
    <x v="0"/>
    <s v="plays"/>
    <n v="131"/>
    <n v="164.3"/>
    <x v="353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plays"/>
    <x v="0"/>
    <s v="plays"/>
    <n v="168"/>
    <n v="84.86"/>
    <x v="35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plays"/>
    <x v="0"/>
    <s v="plays"/>
    <n v="110"/>
    <n v="94.55"/>
    <x v="35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plays"/>
    <x v="0"/>
    <s v="plays"/>
    <n v="107"/>
    <n v="45.54"/>
    <x v="35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plays"/>
    <x v="0"/>
    <s v="plays"/>
    <n v="100"/>
    <n v="51.72"/>
    <x v="35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plays"/>
    <x v="0"/>
    <s v="plays"/>
    <n v="127"/>
    <n v="50.88"/>
    <x v="35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plays"/>
    <x v="0"/>
    <s v="plays"/>
    <n v="147"/>
    <n v="191.13"/>
    <x v="35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plays"/>
    <x v="0"/>
    <s v="plays"/>
    <n v="113"/>
    <n v="89.31"/>
    <x v="360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plays"/>
    <x v="0"/>
    <s v="plays"/>
    <n v="109"/>
    <n v="88.59"/>
    <x v="36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plays"/>
    <x v="0"/>
    <s v="plays"/>
    <n v="127"/>
    <n v="96.3"/>
    <x v="36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plays"/>
    <x v="0"/>
    <s v="plays"/>
    <n v="213"/>
    <n v="33.31"/>
    <x v="36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plays"/>
    <x v="0"/>
    <s v="plays"/>
    <n v="101"/>
    <n v="37.22"/>
    <x v="36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plays"/>
    <x v="0"/>
    <s v="plays"/>
    <n v="109"/>
    <n v="92.13"/>
    <x v="365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plays"/>
    <x v="0"/>
    <s v="plays"/>
    <n v="108"/>
    <n v="76.790000000000006"/>
    <x v="366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plays"/>
    <x v="0"/>
    <s v="plays"/>
    <n v="110"/>
    <n v="96.53"/>
    <x v="36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plays"/>
    <x v="0"/>
    <s v="plays"/>
    <n v="128"/>
    <n v="51.89"/>
    <x v="36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plays"/>
    <x v="0"/>
    <s v="plays"/>
    <n v="110"/>
    <n v="128.91"/>
    <x v="36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plays"/>
    <x v="0"/>
    <s v="plays"/>
    <n v="109"/>
    <n v="84.11"/>
    <x v="37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plays"/>
    <x v="0"/>
    <s v="plays"/>
    <n v="133"/>
    <n v="82.94"/>
    <x v="37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plays"/>
    <x v="0"/>
    <s v="plays"/>
    <n v="191"/>
    <n v="259.95"/>
    <x v="372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plays"/>
    <x v="0"/>
    <s v="plays"/>
    <n v="149"/>
    <n v="37.25"/>
    <x v="37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plays"/>
    <x v="0"/>
    <s v="plays"/>
    <n v="166"/>
    <n v="177.02"/>
    <x v="37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plays"/>
    <x v="0"/>
    <s v="plays"/>
    <n v="107"/>
    <n v="74.069999999999993"/>
    <x v="375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plays"/>
    <x v="0"/>
    <s v="plays"/>
    <n v="106"/>
    <n v="70.67"/>
    <x v="37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plays"/>
    <x v="0"/>
    <s v="plays"/>
    <n v="24"/>
    <n v="23.63"/>
    <x v="37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plays"/>
    <x v="0"/>
    <s v="plays"/>
    <n v="0"/>
    <n v="37.5"/>
    <x v="37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plays"/>
    <x v="0"/>
    <s v="plays"/>
    <n v="0"/>
    <n v="13.33"/>
    <x v="37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plays"/>
    <x v="0"/>
    <s v="plays"/>
    <n v="0"/>
    <s v="No Backers"/>
    <x v="38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plays"/>
    <x v="0"/>
    <s v="plays"/>
    <n v="0"/>
    <n v="1"/>
    <x v="38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plays"/>
    <x v="0"/>
    <s v="plays"/>
    <n v="0"/>
    <s v="No Backers"/>
    <x v="38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plays"/>
    <x v="0"/>
    <s v="plays"/>
    <n v="0"/>
    <s v="No Backers"/>
    <x v="38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plays"/>
    <x v="0"/>
    <s v="plays"/>
    <n v="0"/>
    <n v="1"/>
    <x v="38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plays"/>
    <x v="0"/>
    <s v="plays"/>
    <n v="3"/>
    <n v="41"/>
    <x v="385"/>
    <d v="2014-08-08T22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plays"/>
    <x v="0"/>
    <s v="plays"/>
    <n v="0"/>
    <n v="55.83"/>
    <x v="386"/>
    <d v="2015-09-28T06:35:34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plays"/>
    <x v="0"/>
    <s v="plays"/>
    <n v="0"/>
    <s v="No Backers"/>
    <x v="38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plays"/>
    <x v="0"/>
    <s v="plays"/>
    <n v="67"/>
    <n v="99.76"/>
    <x v="388"/>
    <d v="2015-09-30T18:0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plays"/>
    <x v="0"/>
    <s v="plays"/>
    <n v="20"/>
    <n v="25.52"/>
    <x v="389"/>
    <d v="2016-10-22T22:08:58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plays"/>
    <x v="0"/>
    <s v="plays"/>
    <n v="11"/>
    <n v="117.65"/>
    <x v="39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plays"/>
    <x v="0"/>
    <s v="plays"/>
    <n v="0"/>
    <n v="5"/>
    <x v="39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plays"/>
    <x v="0"/>
    <s v="plays"/>
    <n v="12"/>
    <n v="2796.67"/>
    <x v="39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plays"/>
    <x v="0"/>
    <s v="plays"/>
    <n v="3"/>
    <n v="200"/>
    <x v="39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plays"/>
    <x v="0"/>
    <s v="plays"/>
    <n v="0"/>
    <n v="87.5"/>
    <x v="39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plays"/>
    <x v="0"/>
    <s v="plays"/>
    <n v="14"/>
    <n v="20.14"/>
    <x v="39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plays"/>
    <x v="0"/>
    <s v="plays"/>
    <n v="3"/>
    <n v="20.88"/>
    <x v="396"/>
    <d v="2016-12-07T17:36:09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plays"/>
    <x v="0"/>
    <s v="plays"/>
    <n v="60"/>
    <n v="61.31"/>
    <x v="39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plays"/>
    <x v="0"/>
    <s v="plays"/>
    <n v="0"/>
    <n v="1"/>
    <x v="39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plays"/>
    <x v="0"/>
    <s v="plays"/>
    <n v="0"/>
    <n v="92.14"/>
    <x v="39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plays"/>
    <x v="0"/>
    <s v="plays"/>
    <n v="0"/>
    <n v="7.33"/>
    <x v="400"/>
    <d v="2016-03-10T13:42:3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plays"/>
    <x v="0"/>
    <s v="plays"/>
    <n v="9"/>
    <n v="64.8"/>
    <x v="401"/>
    <d v="2016-08-19T02:27:2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plays"/>
    <x v="0"/>
    <s v="plays"/>
    <n v="15"/>
    <n v="30.12"/>
    <x v="40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plays"/>
    <x v="0"/>
    <s v="plays"/>
    <n v="0"/>
    <n v="52.5"/>
    <x v="40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plays"/>
    <x v="0"/>
    <s v="plays"/>
    <n v="0"/>
    <n v="23.67"/>
    <x v="40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plays"/>
    <x v="0"/>
    <s v="plays"/>
    <n v="1"/>
    <n v="415.78"/>
    <x v="40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plays"/>
    <x v="0"/>
    <s v="plays"/>
    <n v="0"/>
    <n v="53.71"/>
    <x v="40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plays"/>
    <x v="0"/>
    <s v="plays"/>
    <n v="0"/>
    <n v="420.6"/>
    <x v="40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plays"/>
    <x v="0"/>
    <s v="plays"/>
    <n v="0"/>
    <s v="No Backers"/>
    <x v="40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plays"/>
    <x v="0"/>
    <s v="plays"/>
    <n v="0"/>
    <n v="18.670000000000002"/>
    <x v="40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plays"/>
    <x v="0"/>
    <s v="plays"/>
    <n v="12"/>
    <n v="78.33"/>
    <x v="41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plays"/>
    <x v="0"/>
    <s v="plays"/>
    <n v="2"/>
    <n v="67.78"/>
    <x v="41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plays"/>
    <x v="0"/>
    <s v="plays"/>
    <n v="0"/>
    <n v="16.670000000000002"/>
    <x v="41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plays"/>
    <x v="0"/>
    <s v="plays"/>
    <n v="1"/>
    <n v="62.5"/>
    <x v="41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plays"/>
    <x v="0"/>
    <s v="plays"/>
    <n v="0"/>
    <n v="42"/>
    <x v="41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plays"/>
    <x v="0"/>
    <s v="plays"/>
    <n v="23"/>
    <n v="130.09"/>
    <x v="41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plays"/>
    <x v="0"/>
    <s v="plays"/>
    <n v="5"/>
    <n v="1270.22"/>
    <x v="41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plays"/>
    <x v="0"/>
    <s v="plays"/>
    <n v="16"/>
    <n v="88.44"/>
    <x v="41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plays"/>
    <x v="0"/>
    <s v="plays"/>
    <n v="1"/>
    <n v="56.34"/>
    <x v="41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plays"/>
    <x v="0"/>
    <s v="plays"/>
    <n v="23"/>
    <n v="53.53"/>
    <x v="41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plays"/>
    <x v="0"/>
    <s v="plays"/>
    <n v="0"/>
    <n v="25"/>
    <x v="42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plays"/>
    <x v="0"/>
    <s v="plays"/>
    <n v="0"/>
    <n v="50"/>
    <x v="42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plays"/>
    <x v="0"/>
    <s v="plays"/>
    <n v="4"/>
    <n v="56.79"/>
    <x v="42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plays"/>
    <x v="0"/>
    <s v="plays"/>
    <n v="17"/>
    <n v="40.83"/>
    <x v="42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plays"/>
    <x v="0"/>
    <s v="plays"/>
    <n v="4"/>
    <n v="65.11"/>
    <x v="42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plays"/>
    <x v="0"/>
    <s v="plays"/>
    <n v="14"/>
    <n v="55.6"/>
    <x v="42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plays"/>
    <x v="0"/>
    <s v="plays"/>
    <n v="15"/>
    <n v="140.54"/>
    <x v="42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plays"/>
    <x v="0"/>
    <s v="plays"/>
    <n v="12"/>
    <n v="25"/>
    <x v="42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plays"/>
    <x v="0"/>
    <s v="plays"/>
    <n v="39"/>
    <n v="69.53"/>
    <x v="428"/>
    <d v="2016-08-23T08:10:18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plays"/>
    <x v="0"/>
    <s v="plays"/>
    <n v="0"/>
    <n v="5.5"/>
    <x v="42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plays"/>
    <x v="0"/>
    <s v="plays"/>
    <n v="30"/>
    <n v="237"/>
    <x v="43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plays"/>
    <x v="0"/>
    <s v="plays"/>
    <n v="42"/>
    <n v="79.87"/>
    <x v="43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plays"/>
    <x v="0"/>
    <s v="plays"/>
    <n v="4"/>
    <n v="10.25"/>
    <x v="43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plays"/>
    <x v="0"/>
    <s v="plays"/>
    <n v="20"/>
    <n v="272.58999999999997"/>
    <x v="433"/>
    <d v="2015-05-11T19:32:3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plays"/>
    <x v="0"/>
    <s v="plays"/>
    <n v="0"/>
    <n v="13"/>
    <x v="43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plays"/>
    <x v="0"/>
    <s v="plays"/>
    <n v="25"/>
    <n v="58.18"/>
    <x v="435"/>
    <d v="2014-08-28T03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plays"/>
    <x v="0"/>
    <s v="plays"/>
    <n v="0"/>
    <n v="10"/>
    <x v="436"/>
    <d v="2017-02-19T00:45:1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plays"/>
    <x v="0"/>
    <s v="plays"/>
    <n v="27"/>
    <n v="70.11"/>
    <x v="43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plays"/>
    <x v="0"/>
    <s v="plays"/>
    <n v="5"/>
    <n v="57.89"/>
    <x v="43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plays"/>
    <x v="0"/>
    <s v="plays"/>
    <n v="4"/>
    <n v="125.27"/>
    <x v="43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plays"/>
    <x v="0"/>
    <s v="plays"/>
    <n v="0"/>
    <s v="No Backers"/>
    <x v="44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plays"/>
    <x v="0"/>
    <s v="plays"/>
    <n v="3"/>
    <n v="300"/>
    <x v="441"/>
    <d v="2016-06-05T10:43:4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plays"/>
    <x v="0"/>
    <s v="plays"/>
    <n v="57"/>
    <n v="43"/>
    <x v="442"/>
    <d v="2015-04-01T12:22:0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plays"/>
    <x v="0"/>
    <s v="plays"/>
    <n v="0"/>
    <n v="1"/>
    <x v="443"/>
    <d v="2016-05-27T13:12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plays"/>
    <x v="0"/>
    <s v="plays"/>
    <n v="0"/>
    <n v="775"/>
    <x v="44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plays"/>
    <x v="0"/>
    <s v="plays"/>
    <n v="0"/>
    <n v="5"/>
    <x v="445"/>
    <d v="2015-03-27T00:05:3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plays"/>
    <x v="0"/>
    <s v="plays"/>
    <n v="0"/>
    <n v="12.8"/>
    <x v="446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plays"/>
    <x v="0"/>
    <s v="plays"/>
    <n v="1"/>
    <n v="10"/>
    <x v="447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plays"/>
    <x v="0"/>
    <s v="plays"/>
    <n v="58"/>
    <n v="58"/>
    <x v="44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plays"/>
    <x v="0"/>
    <s v="plays"/>
    <n v="68"/>
    <n v="244.8"/>
    <x v="44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plays"/>
    <x v="0"/>
    <s v="plays"/>
    <n v="0"/>
    <n v="6.5"/>
    <x v="450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plays"/>
    <x v="0"/>
    <s v="plays"/>
    <n v="0"/>
    <s v="No Backers"/>
    <x v="45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plays"/>
    <x v="0"/>
    <s v="plays"/>
    <n v="4"/>
    <n v="61.18"/>
    <x v="45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plays"/>
    <x v="0"/>
    <s v="plays"/>
    <n v="0"/>
    <s v="No Backers"/>
    <x v="453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0"/>
    <s v="plays"/>
    <n v="109"/>
    <n v="139.24"/>
    <x v="454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0"/>
    <s v="plays"/>
    <n v="1"/>
    <n v="10"/>
    <x v="455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0"/>
    <s v="plays"/>
    <n v="4"/>
    <n v="93.75"/>
    <x v="456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0"/>
    <s v="plays"/>
    <n v="16"/>
    <n v="53.75"/>
    <x v="457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0"/>
    <s v="plays"/>
    <n v="0"/>
    <n v="10"/>
    <x v="458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0"/>
    <s v="plays"/>
    <n v="108"/>
    <n v="33.75"/>
    <x v="459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0"/>
    <s v="plays"/>
    <n v="23"/>
    <n v="18.75"/>
    <x v="460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0"/>
    <s v="plays"/>
    <n v="21"/>
    <n v="23.14"/>
    <x v="46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0"/>
    <s v="plays"/>
    <n v="128"/>
    <n v="29.05"/>
    <x v="462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0"/>
    <s v="plays"/>
    <n v="3"/>
    <n v="50"/>
    <x v="463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0"/>
    <s v="plays"/>
    <n v="0"/>
    <s v="No Backers"/>
    <x v="464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0"/>
    <s v="plays"/>
    <n v="5"/>
    <n v="450"/>
    <x v="465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0"/>
    <s v="plays"/>
    <n v="1"/>
    <n v="24"/>
    <x v="466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0"/>
    <s v="plays"/>
    <n v="52"/>
    <n v="32.25"/>
    <x v="467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0"/>
    <s v="plays"/>
    <n v="2"/>
    <n v="15"/>
    <x v="468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0"/>
    <s v="plays"/>
    <n v="0"/>
    <s v="No Backers"/>
    <x v="469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0"/>
    <s v="plays"/>
    <n v="75"/>
    <n v="251.33"/>
    <x v="470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0"/>
    <s v="plays"/>
    <n v="0"/>
    <s v="No Backers"/>
    <x v="47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0"/>
    <s v="plays"/>
    <n v="11"/>
    <n v="437.5"/>
    <x v="472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x v="0"/>
    <s v="plays"/>
    <n v="118"/>
    <n v="110.35"/>
    <x v="473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x v="0"/>
    <s v="plays"/>
    <n v="131"/>
    <n v="41.42"/>
    <x v="47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x v="0"/>
    <s v="plays"/>
    <n v="104"/>
    <n v="52"/>
    <x v="47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x v="0"/>
    <s v="plays"/>
    <n v="101"/>
    <n v="33.99"/>
    <x v="476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x v="0"/>
    <s v="plays"/>
    <n v="100"/>
    <n v="103.35"/>
    <x v="477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x v="0"/>
    <s v="plays"/>
    <n v="106"/>
    <n v="34.79"/>
    <x v="478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x v="0"/>
    <s v="plays"/>
    <n v="336"/>
    <n v="41.77"/>
    <x v="479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x v="0"/>
    <s v="plays"/>
    <n v="113"/>
    <n v="64.27"/>
    <x v="480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x v="0"/>
    <s v="plays"/>
    <n v="189"/>
    <n v="31.21"/>
    <x v="481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x v="0"/>
    <s v="plays"/>
    <n v="102"/>
    <n v="62.92"/>
    <x v="482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x v="0"/>
    <s v="plays"/>
    <n v="101"/>
    <n v="98.54"/>
    <x v="483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x v="0"/>
    <s v="plays"/>
    <n v="114"/>
    <n v="82.61"/>
    <x v="484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x v="0"/>
    <s v="plays"/>
    <n v="133"/>
    <n v="38.5"/>
    <x v="485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x v="0"/>
    <s v="plays"/>
    <n v="102"/>
    <n v="80.16"/>
    <x v="486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x v="0"/>
    <s v="plays"/>
    <n v="105"/>
    <n v="28.41"/>
    <x v="487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x v="0"/>
    <s v="plays"/>
    <n v="127"/>
    <n v="80.73"/>
    <x v="488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x v="0"/>
    <s v="plays"/>
    <n v="111"/>
    <n v="200.69"/>
    <x v="489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x v="0"/>
    <s v="plays"/>
    <n v="107"/>
    <n v="37.590000000000003"/>
    <x v="490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x v="0"/>
    <s v="plays"/>
    <n v="163"/>
    <n v="58.1"/>
    <x v="491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x v="0"/>
    <s v="plays"/>
    <n v="160"/>
    <n v="60.3"/>
    <x v="492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x v="0"/>
    <s v="plays"/>
    <n v="116"/>
    <n v="63.36"/>
    <x v="493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x v="0"/>
    <s v="plays"/>
    <n v="124"/>
    <n v="50.9"/>
    <x v="494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x v="0"/>
    <s v="plays"/>
    <n v="103"/>
    <n v="100.5"/>
    <x v="495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x v="0"/>
    <s v="plays"/>
    <n v="112"/>
    <n v="31.62"/>
    <x v="496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x v="0"/>
    <s v="plays"/>
    <n v="109"/>
    <n v="65.099999999999994"/>
    <x v="497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x v="0"/>
    <s v="plays"/>
    <n v="115"/>
    <n v="79.31"/>
    <x v="49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x v="0"/>
    <s v="plays"/>
    <n v="103"/>
    <n v="139.19"/>
    <x v="499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x v="0"/>
    <s v="plays"/>
    <n v="101"/>
    <n v="131.91"/>
    <x v="500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x v="0"/>
    <s v="plays"/>
    <n v="110"/>
    <n v="91.3"/>
    <x v="501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x v="0"/>
    <s v="plays"/>
    <n v="115"/>
    <n v="39.67"/>
    <x v="502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x v="0"/>
    <s v="plays"/>
    <n v="117"/>
    <n v="57.55"/>
    <x v="50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x v="0"/>
    <s v="plays"/>
    <n v="172"/>
    <n v="33.03"/>
    <x v="504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x v="0"/>
    <s v="plays"/>
    <n v="114"/>
    <n v="77.34"/>
    <x v="505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x v="0"/>
    <s v="plays"/>
    <n v="120"/>
    <n v="31.93"/>
    <x v="506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x v="0"/>
    <s v="plays"/>
    <n v="109"/>
    <n v="36.33"/>
    <x v="50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x v="0"/>
    <s v="plays"/>
    <n v="101"/>
    <n v="46.77"/>
    <x v="508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x v="0"/>
    <s v="plays"/>
    <n v="109"/>
    <n v="40.07"/>
    <x v="509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x v="0"/>
    <s v="plays"/>
    <n v="107"/>
    <n v="100.22"/>
    <x v="510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x v="0"/>
    <s v="plays"/>
    <n v="100"/>
    <n v="41.67"/>
    <x v="51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x v="0"/>
    <s v="plays"/>
    <n v="102"/>
    <n v="46.71"/>
    <x v="512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x v="0"/>
    <s v="plays"/>
    <n v="116"/>
    <n v="71.489999999999995"/>
    <x v="51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plays"/>
    <x v="0"/>
    <s v="plays"/>
    <n v="65"/>
    <n v="14.44"/>
    <x v="514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plays"/>
    <x v="0"/>
    <s v="plays"/>
    <n v="12"/>
    <n v="356.84"/>
    <x v="515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plays"/>
    <x v="0"/>
    <s v="plays"/>
    <n v="0"/>
    <s v="No Backers"/>
    <x v="516"/>
    <d v="2016-12-09T04:37:5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plays"/>
    <x v="0"/>
    <s v="plays"/>
    <n v="4"/>
    <n v="37.75"/>
    <x v="517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plays"/>
    <x v="0"/>
    <s v="plays"/>
    <n v="1"/>
    <n v="12.75"/>
    <x v="518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plays"/>
    <x v="0"/>
    <s v="plays"/>
    <n v="12"/>
    <n v="24.46"/>
    <x v="519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plays"/>
    <x v="0"/>
    <s v="plays"/>
    <n v="0"/>
    <s v="No Backers"/>
    <x v="52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plays"/>
    <x v="0"/>
    <s v="plays"/>
    <n v="59"/>
    <n v="53.08"/>
    <x v="521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plays"/>
    <x v="0"/>
    <s v="plays"/>
    <n v="0"/>
    <n v="300"/>
    <x v="522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plays"/>
    <x v="0"/>
    <s v="plays"/>
    <n v="11"/>
    <n v="286.25"/>
    <x v="523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plays"/>
    <x v="0"/>
    <s v="plays"/>
    <n v="0"/>
    <n v="36.67"/>
    <x v="524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plays"/>
    <x v="0"/>
    <s v="plays"/>
    <n v="52"/>
    <n v="49.21"/>
    <x v="525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plays"/>
    <x v="0"/>
    <s v="plays"/>
    <n v="0"/>
    <n v="1"/>
    <x v="526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plays"/>
    <x v="0"/>
    <s v="plays"/>
    <n v="1"/>
    <n v="12.5"/>
    <x v="52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plays"/>
    <x v="0"/>
    <s v="plays"/>
    <n v="55"/>
    <n v="109.04"/>
    <x v="528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plays"/>
    <x v="0"/>
    <s v="plays"/>
    <n v="25"/>
    <n v="41.67"/>
    <x v="529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plays"/>
    <x v="0"/>
    <s v="plays"/>
    <n v="0"/>
    <s v="No Backers"/>
    <x v="53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plays"/>
    <x v="0"/>
    <s v="plays"/>
    <n v="3"/>
    <n v="22.75"/>
    <x v="531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plays"/>
    <x v="0"/>
    <s v="plays"/>
    <n v="0"/>
    <s v="No Backers"/>
    <x v="532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plays"/>
    <x v="0"/>
    <s v="plays"/>
    <n v="46"/>
    <n v="70.83"/>
    <x v="533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x v="0"/>
    <s v="plays"/>
    <n v="104"/>
    <n v="63.11"/>
    <x v="534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x v="0"/>
    <s v="plays"/>
    <n v="119"/>
    <n v="50.16"/>
    <x v="535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x v="0"/>
    <s v="plays"/>
    <n v="126"/>
    <n v="62.88"/>
    <x v="536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x v="0"/>
    <s v="plays"/>
    <n v="120"/>
    <n v="85.53"/>
    <x v="537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x v="0"/>
    <s v="plays"/>
    <n v="126"/>
    <n v="53.72"/>
    <x v="538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x v="0"/>
    <s v="plays"/>
    <n v="100"/>
    <n v="127.81"/>
    <x v="53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x v="0"/>
    <s v="plays"/>
    <n v="102"/>
    <n v="106.57"/>
    <x v="54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x v="0"/>
    <s v="plays"/>
    <n v="100"/>
    <n v="262.11"/>
    <x v="54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x v="0"/>
    <s v="plays"/>
    <n v="100"/>
    <n v="57.17"/>
    <x v="542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x v="0"/>
    <s v="plays"/>
    <n v="116"/>
    <n v="50.2"/>
    <x v="543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x v="0"/>
    <s v="plays"/>
    <n v="102"/>
    <n v="66.59"/>
    <x v="544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x v="0"/>
    <s v="plays"/>
    <n v="100"/>
    <n v="168.25"/>
    <x v="545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x v="0"/>
    <s v="plays"/>
    <n v="101"/>
    <n v="256.37"/>
    <x v="546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x v="0"/>
    <s v="plays"/>
    <n v="103"/>
    <n v="36.61"/>
    <x v="547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x v="0"/>
    <s v="plays"/>
    <n v="125"/>
    <n v="37.14"/>
    <x v="548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x v="0"/>
    <s v="plays"/>
    <n v="110"/>
    <n v="45.88"/>
    <x v="549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x v="0"/>
    <s v="plays"/>
    <n v="102"/>
    <n v="141.71"/>
    <x v="550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x v="0"/>
    <s v="plays"/>
    <n v="102"/>
    <n v="52.49"/>
    <x v="551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x v="0"/>
    <s v="plays"/>
    <n v="104"/>
    <n v="59.52"/>
    <x v="55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x v="0"/>
    <s v="plays"/>
    <n v="125"/>
    <n v="50"/>
    <x v="553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x v="0"/>
    <s v="plays"/>
    <n v="102"/>
    <n v="193.62"/>
    <x v="55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x v="0"/>
    <s v="plays"/>
    <n v="108"/>
    <n v="106.8"/>
    <x v="555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x v="0"/>
    <s v="plays"/>
    <n v="110"/>
    <n v="77.22"/>
    <x v="55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x v="0"/>
    <s v="plays"/>
    <n v="161"/>
    <n v="57.5"/>
    <x v="55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x v="0"/>
    <s v="plays"/>
    <n v="131"/>
    <n v="50.46"/>
    <x v="558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x v="0"/>
    <s v="plays"/>
    <n v="119"/>
    <n v="97.38"/>
    <x v="559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x v="0"/>
    <s v="plays"/>
    <n v="100"/>
    <n v="34.92"/>
    <x v="560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x v="0"/>
    <s v="plays"/>
    <n v="103"/>
    <n v="85.53"/>
    <x v="56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x v="0"/>
    <s v="plays"/>
    <n v="101"/>
    <n v="182.91"/>
    <x v="562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x v="0"/>
    <s v="plays"/>
    <n v="101"/>
    <n v="131.13999999999999"/>
    <x v="563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x v="0"/>
    <s v="plays"/>
    <n v="112"/>
    <n v="39.81"/>
    <x v="564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x v="0"/>
    <s v="plays"/>
    <n v="106"/>
    <n v="59.7"/>
    <x v="565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x v="0"/>
    <s v="plays"/>
    <n v="101"/>
    <n v="88.74"/>
    <x v="566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x v="0"/>
    <s v="plays"/>
    <n v="115"/>
    <n v="58.69"/>
    <x v="567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x v="0"/>
    <s v="plays"/>
    <n v="127"/>
    <n v="69.569999999999993"/>
    <x v="568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x v="0"/>
    <s v="plays"/>
    <n v="103"/>
    <n v="115.87"/>
    <x v="569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x v="0"/>
    <s v="plays"/>
    <n v="103"/>
    <n v="23.87"/>
    <x v="570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x v="0"/>
    <s v="plays"/>
    <n v="104"/>
    <n v="81.13"/>
    <x v="571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x v="0"/>
    <s v="plays"/>
    <n v="111"/>
    <n v="57.63"/>
    <x v="572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x v="0"/>
    <s v="plays"/>
    <n v="106"/>
    <n v="46.43"/>
    <x v="573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x v="0"/>
    <s v="plays"/>
    <n v="101"/>
    <n v="60.48"/>
    <x v="574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x v="0"/>
    <s v="plays"/>
    <n v="105"/>
    <n v="65.58"/>
    <x v="575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x v="0"/>
    <s v="plays"/>
    <n v="102"/>
    <n v="119.19"/>
    <x v="576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x v="0"/>
    <s v="plays"/>
    <n v="111"/>
    <n v="83.05"/>
    <x v="577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x v="0"/>
    <s v="plays"/>
    <n v="128"/>
    <n v="57.52"/>
    <x v="578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x v="0"/>
    <s v="plays"/>
    <n v="102"/>
    <n v="177.09"/>
    <x v="579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x v="0"/>
    <s v="plays"/>
    <n v="101"/>
    <n v="70.77"/>
    <x v="58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x v="0"/>
    <s v="plays"/>
    <n v="175"/>
    <n v="29.17"/>
    <x v="581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x v="0"/>
    <s v="plays"/>
    <n v="128"/>
    <n v="72.760000000000005"/>
    <x v="582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x v="0"/>
    <s v="plays"/>
    <n v="106"/>
    <n v="51.85"/>
    <x v="583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x v="0"/>
    <s v="plays"/>
    <n v="105"/>
    <n v="98.2"/>
    <x v="584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x v="0"/>
    <s v="plays"/>
    <n v="106"/>
    <n v="251.74"/>
    <x v="58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x v="0"/>
    <s v="plays"/>
    <n v="109"/>
    <n v="74.819999999999993"/>
    <x v="586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x v="0"/>
    <s v="plays"/>
    <n v="100"/>
    <n v="67.650000000000006"/>
    <x v="587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x v="0"/>
    <s v="plays"/>
    <n v="103"/>
    <n v="93.81"/>
    <x v="588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x v="0"/>
    <s v="plays"/>
    <n v="112"/>
    <n v="41.24"/>
    <x v="589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x v="0"/>
    <s v="plays"/>
    <n v="103"/>
    <n v="52.55"/>
    <x v="59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x v="0"/>
    <s v="plays"/>
    <n v="164"/>
    <n v="70.290000000000006"/>
    <x v="591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x v="0"/>
    <s v="plays"/>
    <n v="131"/>
    <n v="48.33"/>
    <x v="59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x v="0"/>
    <s v="plays"/>
    <n v="102"/>
    <n v="53.18"/>
    <x v="593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x v="0"/>
    <s v="plays"/>
    <n v="128"/>
    <n v="60.95"/>
    <x v="594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x v="0"/>
    <s v="plays"/>
    <n v="102"/>
    <n v="116"/>
    <x v="595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x v="0"/>
    <s v="plays"/>
    <n v="102"/>
    <n v="61"/>
    <x v="596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x v="0"/>
    <s v="plays"/>
    <n v="130"/>
    <n v="38.24"/>
    <x v="597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x v="0"/>
    <s v="plays"/>
    <n v="154"/>
    <n v="106.5"/>
    <x v="598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x v="0"/>
    <s v="plays"/>
    <n v="107"/>
    <n v="204.57"/>
    <x v="599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x v="0"/>
    <s v="plays"/>
    <n v="101"/>
    <n v="54.91"/>
    <x v="600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x v="0"/>
    <s v="plays"/>
    <n v="100"/>
    <n v="150.41999999999999"/>
    <x v="60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x v="0"/>
    <s v="plays"/>
    <n v="117"/>
    <n v="52.58"/>
    <x v="60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x v="0"/>
    <s v="plays"/>
    <n v="109"/>
    <n v="54.3"/>
    <x v="60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x v="0"/>
    <s v="plays"/>
    <n v="103"/>
    <n v="76.03"/>
    <x v="604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x v="0"/>
    <s v="plays"/>
    <n v="114"/>
    <n v="105.21"/>
    <x v="605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x v="0"/>
    <s v="plays"/>
    <n v="103"/>
    <n v="68.67"/>
    <x v="606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x v="0"/>
    <s v="plays"/>
    <n v="122"/>
    <n v="129.36000000000001"/>
    <x v="607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x v="0"/>
    <s v="plays"/>
    <n v="103"/>
    <n v="134.26"/>
    <x v="60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x v="0"/>
    <s v="plays"/>
    <n v="105"/>
    <n v="17.829999999999998"/>
    <x v="609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x v="0"/>
    <s v="plays"/>
    <n v="102"/>
    <n v="203.2"/>
    <x v="610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x v="0"/>
    <s v="plays"/>
    <n v="112"/>
    <n v="69.19"/>
    <x v="61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x v="0"/>
    <s v="plays"/>
    <n v="102"/>
    <n v="125.12"/>
    <x v="612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x v="0"/>
    <s v="plays"/>
    <n v="100"/>
    <n v="73.53"/>
    <x v="613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x v="0"/>
    <s v="plays"/>
    <n v="100"/>
    <n v="48.44"/>
    <x v="614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x v="0"/>
    <s v="plays"/>
    <n v="133"/>
    <n v="26.61"/>
    <x v="615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x v="0"/>
    <s v="plays"/>
    <n v="121"/>
    <n v="33.67"/>
    <x v="616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x v="0"/>
    <s v="plays"/>
    <n v="114"/>
    <n v="40.71"/>
    <x v="617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x v="0"/>
    <s v="plays"/>
    <n v="286"/>
    <n v="19.27"/>
    <x v="61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x v="0"/>
    <s v="plays"/>
    <n v="170"/>
    <n v="84.29"/>
    <x v="619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x v="0"/>
    <s v="plays"/>
    <n v="118"/>
    <n v="29.58"/>
    <x v="62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x v="0"/>
    <s v="plays"/>
    <n v="103"/>
    <n v="26.67"/>
    <x v="621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x v="0"/>
    <s v="plays"/>
    <n v="144"/>
    <n v="45.98"/>
    <x v="622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x v="0"/>
    <s v="plays"/>
    <n v="100"/>
    <n v="125.09"/>
    <x v="623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x v="0"/>
    <s v="plays"/>
    <n v="102"/>
    <n v="141.29"/>
    <x v="624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x v="0"/>
    <s v="plays"/>
    <n v="116"/>
    <n v="55.33"/>
    <x v="625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x v="0"/>
    <s v="plays"/>
    <n v="136"/>
    <n v="46.42"/>
    <x v="626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x v="0"/>
    <s v="plays"/>
    <n v="133"/>
    <n v="57.2"/>
    <x v="627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x v="0"/>
    <s v="plays"/>
    <n v="103"/>
    <n v="173.7"/>
    <x v="628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x v="0"/>
    <s v="plays"/>
    <n v="116"/>
    <n v="59.6"/>
    <x v="629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x v="0"/>
    <s v="plays"/>
    <n v="105"/>
    <n v="89.59"/>
    <x v="630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x v="0"/>
    <s v="plays"/>
    <n v="102"/>
    <n v="204.05"/>
    <x v="631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x v="0"/>
    <s v="plays"/>
    <n v="175"/>
    <n v="48.7"/>
    <x v="63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x v="0"/>
    <s v="plays"/>
    <n v="107"/>
    <n v="53.34"/>
    <x v="633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x v="0"/>
    <s v="plays"/>
    <n v="122"/>
    <n v="75.09"/>
    <x v="634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x v="0"/>
    <s v="plays"/>
    <n v="159"/>
    <n v="18"/>
    <x v="635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x v="0"/>
    <s v="plays"/>
    <n v="100"/>
    <n v="209.84"/>
    <x v="636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x v="0"/>
    <s v="plays"/>
    <n v="110"/>
    <n v="61.02"/>
    <x v="637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x v="0"/>
    <s v="plays"/>
    <n v="100"/>
    <n v="61"/>
    <x v="638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x v="0"/>
    <s v="plays"/>
    <n v="116"/>
    <n v="80.03"/>
    <x v="639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x v="0"/>
    <s v="plays"/>
    <n v="211"/>
    <n v="29.07"/>
    <x v="64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x v="0"/>
    <s v="plays"/>
    <n v="110"/>
    <n v="49.44"/>
    <x v="64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x v="0"/>
    <s v="plays"/>
    <n v="100"/>
    <n v="93.98"/>
    <x v="642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x v="0"/>
    <s v="plays"/>
    <n v="106"/>
    <n v="61.94"/>
    <x v="643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x v="0"/>
    <s v="plays"/>
    <n v="126"/>
    <n v="78.5"/>
    <x v="644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x v="0"/>
    <s v="plays"/>
    <n v="108"/>
    <n v="33.75"/>
    <x v="645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x v="0"/>
    <s v="plays"/>
    <n v="101"/>
    <n v="66.45"/>
    <x v="646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x v="0"/>
    <s v="plays"/>
    <n v="107"/>
    <n v="35.799999999999997"/>
    <x v="647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x v="0"/>
    <s v="plays"/>
    <n v="102"/>
    <n v="145.65"/>
    <x v="648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x v="0"/>
    <s v="plays"/>
    <n v="126"/>
    <n v="25.69"/>
    <x v="649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x v="0"/>
    <s v="plays"/>
    <n v="102"/>
    <n v="152.5"/>
    <x v="6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x v="0"/>
    <s v="plays"/>
    <n v="113"/>
    <n v="30"/>
    <x v="651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x v="0"/>
    <s v="plays"/>
    <n v="101"/>
    <n v="142.28"/>
    <x v="652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x v="0"/>
    <s v="plays"/>
    <n v="101"/>
    <n v="24.55"/>
    <x v="653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x v="0"/>
    <s v="plays"/>
    <n v="146"/>
    <n v="292.77999999999997"/>
    <x v="654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x v="0"/>
    <s v="plays"/>
    <n v="117"/>
    <n v="44.92"/>
    <x v="655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x v="0"/>
    <s v="plays"/>
    <n v="106"/>
    <n v="23.1"/>
    <x v="656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x v="0"/>
    <s v="plays"/>
    <n v="105"/>
    <n v="80.400000000000006"/>
    <x v="657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x v="0"/>
    <s v="plays"/>
    <n v="100"/>
    <n v="72.290000000000006"/>
    <x v="658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x v="0"/>
    <s v="plays"/>
    <n v="105"/>
    <n v="32.97"/>
    <x v="659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x v="0"/>
    <s v="plays"/>
    <n v="139"/>
    <n v="116.65"/>
    <x v="66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x v="0"/>
    <s v="plays"/>
    <n v="100"/>
    <n v="79.62"/>
    <x v="661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x v="0"/>
    <s v="plays"/>
    <n v="100"/>
    <n v="27.78"/>
    <x v="66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x v="0"/>
    <s v="plays"/>
    <n v="110"/>
    <n v="81.03"/>
    <x v="663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x v="0"/>
    <s v="plays"/>
    <n v="102"/>
    <n v="136.85"/>
    <x v="664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x v="0"/>
    <s v="plays"/>
    <n v="104"/>
    <n v="177.62"/>
    <x v="665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x v="0"/>
    <s v="plays"/>
    <n v="138"/>
    <n v="109.08"/>
    <x v="666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x v="0"/>
    <s v="plays"/>
    <n v="100"/>
    <n v="119.64"/>
    <x v="667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x v="0"/>
    <s v="plays"/>
    <n v="102"/>
    <n v="78.209999999999994"/>
    <x v="668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x v="0"/>
    <s v="plays"/>
    <n v="171"/>
    <n v="52.17"/>
    <x v="669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x v="0"/>
    <s v="plays"/>
    <n v="101"/>
    <n v="114.13"/>
    <x v="670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x v="0"/>
    <s v="plays"/>
    <n v="130"/>
    <n v="50"/>
    <x v="671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x v="0"/>
    <s v="plays"/>
    <n v="110"/>
    <n v="91.67"/>
    <x v="672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x v="0"/>
    <s v="plays"/>
    <n v="119"/>
    <n v="108.59"/>
    <x v="673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x v="0"/>
    <s v="plays"/>
    <n v="100"/>
    <n v="69.819999999999993"/>
    <x v="674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x v="0"/>
    <s v="plays"/>
    <n v="153"/>
    <n v="109.57"/>
    <x v="675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x v="0"/>
    <s v="plays"/>
    <n v="104"/>
    <n v="71.67"/>
    <x v="676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x v="0"/>
    <s v="plays"/>
    <n v="101"/>
    <n v="93.61"/>
    <x v="677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x v="0"/>
    <s v="plays"/>
    <n v="108"/>
    <n v="76.8"/>
    <x v="67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x v="0"/>
    <s v="plays"/>
    <n v="315"/>
    <n v="35.799999999999997"/>
    <x v="679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x v="0"/>
    <s v="plays"/>
    <n v="102"/>
    <n v="55.6"/>
    <x v="68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x v="0"/>
    <s v="plays"/>
    <n v="126"/>
    <n v="147.33000000000001"/>
    <x v="681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x v="0"/>
    <s v="plays"/>
    <n v="101"/>
    <n v="56.33"/>
    <x v="68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x v="0"/>
    <s v="plays"/>
    <n v="101"/>
    <n v="96.19"/>
    <x v="68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x v="0"/>
    <s v="plays"/>
    <n v="103"/>
    <n v="63.57"/>
    <x v="684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x v="0"/>
    <s v="plays"/>
    <n v="106"/>
    <n v="184.78"/>
    <x v="685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x v="0"/>
    <s v="plays"/>
    <n v="101"/>
    <n v="126.72"/>
    <x v="686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x v="0"/>
    <s v="plays"/>
    <n v="113"/>
    <n v="83.43"/>
    <x v="687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x v="0"/>
    <s v="plays"/>
    <n v="218"/>
    <n v="54.5"/>
    <x v="688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x v="0"/>
    <s v="plays"/>
    <n v="101"/>
    <n v="302.31"/>
    <x v="689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x v="0"/>
    <s v="plays"/>
    <n v="106"/>
    <n v="44.14"/>
    <x v="690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x v="0"/>
    <s v="plays"/>
    <n v="104"/>
    <n v="866.67"/>
    <x v="691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x v="0"/>
    <s v="plays"/>
    <n v="221"/>
    <n v="61.39"/>
    <x v="692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x v="0"/>
    <s v="plays"/>
    <n v="119"/>
    <n v="29.67"/>
    <x v="693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x v="0"/>
    <s v="plays"/>
    <n v="105"/>
    <n v="45.48"/>
    <x v="694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x v="0"/>
    <s v="plays"/>
    <n v="104"/>
    <n v="96.2"/>
    <x v="695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x v="0"/>
    <s v="plays"/>
    <n v="118"/>
    <n v="67.92"/>
    <x v="696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x v="0"/>
    <s v="plays"/>
    <n v="139"/>
    <n v="30.78"/>
    <x v="697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x v="0"/>
    <s v="plays"/>
    <n v="104"/>
    <n v="38.33"/>
    <x v="698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x v="0"/>
    <s v="plays"/>
    <n v="100"/>
    <n v="66.83"/>
    <x v="699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x v="0"/>
    <s v="plays"/>
    <n v="107"/>
    <n v="71.73"/>
    <x v="70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x v="0"/>
    <s v="plays"/>
    <n v="100"/>
    <n v="176.47"/>
    <x v="701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x v="0"/>
    <s v="plays"/>
    <n v="100"/>
    <n v="421.11"/>
    <x v="702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x v="0"/>
    <s v="plays"/>
    <n v="101"/>
    <n v="104.99"/>
    <x v="703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x v="0"/>
    <s v="plays"/>
    <n v="108"/>
    <n v="28.19"/>
    <x v="704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x v="0"/>
    <s v="plays"/>
    <n v="104"/>
    <n v="54.55"/>
    <x v="705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x v="0"/>
    <s v="plays"/>
    <n v="104"/>
    <n v="111.89"/>
    <x v="706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x v="0"/>
    <s v="plays"/>
    <n v="102"/>
    <n v="85.21"/>
    <x v="707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x v="0"/>
    <s v="plays"/>
    <n v="101"/>
    <n v="76.650000000000006"/>
    <x v="708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x v="0"/>
    <s v="plays"/>
    <n v="112"/>
    <n v="65.17"/>
    <x v="709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x v="0"/>
    <s v="plays"/>
    <n v="100"/>
    <n v="93.76"/>
    <x v="71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x v="0"/>
    <s v="plays"/>
    <n v="100"/>
    <n v="133.33000000000001"/>
    <x v="711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x v="0"/>
    <s v="plays"/>
    <n v="105"/>
    <n v="51.22"/>
    <x v="712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x v="0"/>
    <s v="plays"/>
    <n v="117"/>
    <n v="100.17"/>
    <x v="71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x v="0"/>
    <s v="plays"/>
    <n v="104"/>
    <n v="34.6"/>
    <x v="714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x v="0"/>
    <s v="plays"/>
    <n v="115"/>
    <n v="184.68"/>
    <x v="715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x v="0"/>
    <s v="plays"/>
    <n v="102"/>
    <n v="69.819999999999993"/>
    <x v="716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x v="0"/>
    <s v="plays"/>
    <n v="223"/>
    <n v="61.94"/>
    <x v="71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x v="0"/>
    <s v="plays"/>
    <n v="100"/>
    <n v="41.67"/>
    <x v="718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x v="0"/>
    <s v="plays"/>
    <n v="106"/>
    <n v="36.07"/>
    <x v="719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x v="0"/>
    <s v="plays"/>
    <n v="142"/>
    <n v="29"/>
    <x v="720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x v="0"/>
    <s v="plays"/>
    <n v="184"/>
    <n v="24.21"/>
    <x v="721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x v="0"/>
    <s v="plays"/>
    <n v="104"/>
    <n v="55.89"/>
    <x v="722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x v="0"/>
    <s v="plays"/>
    <n v="112"/>
    <n v="11.67"/>
    <x v="723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x v="0"/>
    <s v="plays"/>
    <n v="111"/>
    <n v="68.349999999999994"/>
    <x v="724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x v="0"/>
    <s v="plays"/>
    <n v="104"/>
    <n v="27.07"/>
    <x v="7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x v="0"/>
    <s v="plays"/>
    <n v="100"/>
    <n v="118.13"/>
    <x v="726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x v="0"/>
    <s v="plays"/>
    <n v="102"/>
    <n v="44.76"/>
    <x v="727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x v="0"/>
    <s v="plays"/>
    <n v="110"/>
    <n v="99.79"/>
    <x v="728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x v="0"/>
    <s v="plays"/>
    <n v="100"/>
    <n v="117.65"/>
    <x v="729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x v="0"/>
    <s v="plays"/>
    <n v="122"/>
    <n v="203.33"/>
    <x v="73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x v="0"/>
    <s v="plays"/>
    <n v="138"/>
    <n v="28.32"/>
    <x v="731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x v="0"/>
    <s v="plays"/>
    <n v="100"/>
    <n v="110.23"/>
    <x v="732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x v="0"/>
    <s v="plays"/>
    <n v="107"/>
    <n v="31.97"/>
    <x v="73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x v="0"/>
    <s v="plays"/>
    <n v="211"/>
    <n v="58.61"/>
    <x v="73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x v="0"/>
    <s v="plays"/>
    <n v="124"/>
    <n v="29.43"/>
    <x v="735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x v="0"/>
    <s v="plays"/>
    <n v="109"/>
    <n v="81.38"/>
    <x v="736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x v="0"/>
    <s v="plays"/>
    <n v="104"/>
    <n v="199.17"/>
    <x v="737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x v="0"/>
    <s v="plays"/>
    <n v="100"/>
    <n v="115.38"/>
    <x v="738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x v="0"/>
    <s v="plays"/>
    <n v="130"/>
    <n v="46.43"/>
    <x v="739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x v="0"/>
    <s v="plays"/>
    <n v="104"/>
    <n v="70.569999999999993"/>
    <x v="740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x v="0"/>
    <s v="plays"/>
    <n v="100"/>
    <n v="22.22"/>
    <x v="741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x v="0"/>
    <s v="plays"/>
    <n v="120"/>
    <n v="159.47"/>
    <x v="742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x v="0"/>
    <s v="plays"/>
    <n v="100"/>
    <n v="37.78"/>
    <x v="74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x v="0"/>
    <s v="plays"/>
    <n v="101"/>
    <n v="72.05"/>
    <x v="744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x v="0"/>
    <s v="plays"/>
    <n v="107"/>
    <n v="63.7"/>
    <x v="74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x v="0"/>
    <s v="plays"/>
    <n v="138"/>
    <n v="28.41"/>
    <x v="746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x v="0"/>
    <s v="plays"/>
    <n v="101"/>
    <n v="103.21"/>
    <x v="747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x v="0"/>
    <s v="plays"/>
    <n v="109"/>
    <n v="71.150000000000006"/>
    <x v="748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x v="0"/>
    <s v="plays"/>
    <n v="140"/>
    <n v="35"/>
    <x v="749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x v="0"/>
    <s v="plays"/>
    <n v="104"/>
    <n v="81.78"/>
    <x v="75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x v="0"/>
    <s v="plays"/>
    <n v="103"/>
    <n v="297.02999999999997"/>
    <x v="751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x v="0"/>
    <s v="plays"/>
    <n v="108"/>
    <n v="46.61"/>
    <x v="752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x v="0"/>
    <s v="plays"/>
    <n v="100"/>
    <n v="51.72"/>
    <x v="75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x v="0"/>
    <s v="plays"/>
    <n v="103"/>
    <n v="40.29"/>
    <x v="754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x v="0"/>
    <s v="plays"/>
    <n v="130"/>
    <n v="16.25"/>
    <x v="755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x v="0"/>
    <s v="plays"/>
    <n v="109"/>
    <n v="30.15"/>
    <x v="756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x v="0"/>
    <s v="plays"/>
    <n v="100"/>
    <n v="95.24"/>
    <x v="757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x v="0"/>
    <s v="plays"/>
    <n v="110"/>
    <n v="52.21"/>
    <x v="758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x v="0"/>
    <s v="plays"/>
    <n v="100"/>
    <n v="134.15"/>
    <x v="759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x v="0"/>
    <s v="plays"/>
    <n v="106"/>
    <n v="62.83"/>
    <x v="760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x v="0"/>
    <s v="plays"/>
    <n v="112"/>
    <n v="58.95"/>
    <x v="761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x v="0"/>
    <s v="plays"/>
    <n v="106"/>
    <n v="143.11000000000001"/>
    <x v="762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x v="0"/>
    <s v="plays"/>
    <n v="101"/>
    <n v="84.17"/>
    <x v="763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x v="0"/>
    <s v="plays"/>
    <n v="104"/>
    <n v="186.07"/>
    <x v="764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x v="0"/>
    <s v="plays"/>
    <n v="135"/>
    <n v="89.79"/>
    <x v="765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x v="0"/>
    <s v="plays"/>
    <n v="105"/>
    <n v="64.16"/>
    <x v="766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x v="0"/>
    <s v="plays"/>
    <n v="103"/>
    <n v="59.65"/>
    <x v="767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x v="0"/>
    <s v="plays"/>
    <n v="100"/>
    <n v="31.25"/>
    <x v="768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x v="0"/>
    <s v="plays"/>
    <n v="186"/>
    <n v="41.22"/>
    <x v="769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x v="0"/>
    <s v="plays"/>
    <n v="289"/>
    <n v="43.35"/>
    <x v="770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x v="0"/>
    <s v="plays"/>
    <n v="100"/>
    <n v="64.52"/>
    <x v="771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x v="0"/>
    <s v="plays"/>
    <n v="108"/>
    <n v="43.28"/>
    <x v="772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x v="0"/>
    <s v="plays"/>
    <n v="108"/>
    <n v="77"/>
    <x v="773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x v="0"/>
    <s v="plays"/>
    <n v="110"/>
    <n v="51.22"/>
    <x v="774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x v="0"/>
    <s v="plays"/>
    <n v="171"/>
    <n v="68.25"/>
    <x v="775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x v="0"/>
    <s v="plays"/>
    <n v="152"/>
    <n v="19.489999999999998"/>
    <x v="776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x v="0"/>
    <s v="plays"/>
    <n v="101"/>
    <n v="41.13"/>
    <x v="77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x v="0"/>
    <s v="plays"/>
    <n v="153"/>
    <n v="41.41"/>
    <x v="778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x v="0"/>
    <s v="plays"/>
    <n v="128"/>
    <n v="27.5"/>
    <x v="779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x v="0"/>
    <s v="plays"/>
    <n v="101"/>
    <n v="33.57"/>
    <x v="780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x v="0"/>
    <s v="plays"/>
    <n v="101"/>
    <n v="145.87"/>
    <x v="781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x v="0"/>
    <s v="plays"/>
    <n v="191"/>
    <n v="358.69"/>
    <x v="782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x v="0"/>
    <s v="plays"/>
    <n v="140"/>
    <n v="50.98"/>
    <x v="783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x v="0"/>
    <s v="plays"/>
    <n v="124"/>
    <n v="45.04"/>
    <x v="784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x v="0"/>
    <s v="plays"/>
    <n v="126"/>
    <n v="17.53"/>
    <x v="785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x v="0"/>
    <s v="plays"/>
    <n v="190"/>
    <n v="50"/>
    <x v="78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x v="0"/>
    <s v="plays"/>
    <n v="139"/>
    <n v="57.92"/>
    <x v="787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x v="0"/>
    <s v="plays"/>
    <n v="202"/>
    <n v="29.71"/>
    <x v="78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x v="0"/>
    <s v="plays"/>
    <n v="103"/>
    <n v="90.68"/>
    <x v="789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x v="0"/>
    <s v="plays"/>
    <n v="102"/>
    <n v="55.01"/>
    <x v="790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x v="0"/>
    <s v="plays"/>
    <n v="103"/>
    <n v="57.22"/>
    <x v="791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x v="0"/>
    <s v="plays"/>
    <n v="127"/>
    <n v="72.95"/>
    <x v="792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x v="0"/>
    <s v="plays"/>
    <n v="101"/>
    <n v="64.47"/>
    <x v="793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x v="0"/>
    <s v="plays"/>
    <n v="122"/>
    <n v="716.35"/>
    <x v="794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x v="0"/>
    <s v="plays"/>
    <n v="113"/>
    <n v="50.4"/>
    <x v="795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x v="0"/>
    <s v="plays"/>
    <n v="150"/>
    <n v="41.67"/>
    <x v="796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x v="0"/>
    <s v="plays"/>
    <n v="215"/>
    <n v="35.770000000000003"/>
    <x v="797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x v="0"/>
    <s v="plays"/>
    <n v="102"/>
    <n v="88.74"/>
    <x v="798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x v="0"/>
    <s v="plays"/>
    <n v="100"/>
    <n v="148.47999999999999"/>
    <x v="799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x v="0"/>
    <s v="plays"/>
    <n v="101"/>
    <n v="51.79"/>
    <x v="800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x v="0"/>
    <s v="plays"/>
    <n v="113"/>
    <n v="20"/>
    <x v="801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x v="0"/>
    <s v="plays"/>
    <n v="104"/>
    <n v="52"/>
    <x v="802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x v="0"/>
    <s v="plays"/>
    <n v="115"/>
    <n v="53.23"/>
    <x v="80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x v="0"/>
    <s v="plays"/>
    <n v="113"/>
    <n v="39.6"/>
    <x v="804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x v="0"/>
    <s v="plays"/>
    <n v="128"/>
    <n v="34.25"/>
    <x v="805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x v="0"/>
    <s v="plays"/>
    <n v="143"/>
    <n v="164.62"/>
    <x v="806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x v="0"/>
    <s v="plays"/>
    <n v="119"/>
    <n v="125.05"/>
    <x v="807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x v="0"/>
    <s v="plays"/>
    <n v="138"/>
    <n v="51.88"/>
    <x v="808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x v="0"/>
    <s v="plays"/>
    <n v="160"/>
    <n v="40.29"/>
    <x v="809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x v="0"/>
    <s v="plays"/>
    <n v="114"/>
    <n v="64.91"/>
    <x v="810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x v="0"/>
    <s v="plays"/>
    <n v="101"/>
    <n v="55.33"/>
    <x v="811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x v="0"/>
    <s v="plays"/>
    <n v="155"/>
    <n v="83.14"/>
    <x v="812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x v="0"/>
    <s v="plays"/>
    <n v="128"/>
    <n v="38.71"/>
    <x v="813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x v="0"/>
    <s v="plays"/>
    <n v="121"/>
    <n v="125.38"/>
    <x v="814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x v="0"/>
    <s v="plays"/>
    <n v="113"/>
    <n v="78.260000000000005"/>
    <x v="815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x v="0"/>
    <s v="plays"/>
    <n v="128"/>
    <n v="47.22"/>
    <x v="816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x v="0"/>
    <s v="plays"/>
    <n v="158"/>
    <n v="79.099999999999994"/>
    <x v="817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x v="0"/>
    <s v="plays"/>
    <n v="105"/>
    <n v="114.29"/>
    <x v="818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x v="0"/>
    <s v="plays"/>
    <n v="100"/>
    <n v="51.72"/>
    <x v="819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x v="0"/>
    <s v="plays"/>
    <n v="100"/>
    <n v="30.77"/>
    <x v="820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x v="0"/>
    <s v="plays"/>
    <n v="107"/>
    <n v="74.209999999999994"/>
    <x v="821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x v="0"/>
    <s v="plays"/>
    <n v="124"/>
    <n v="47.85"/>
    <x v="82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x v="0"/>
    <s v="plays"/>
    <n v="109"/>
    <n v="34.409999999999997"/>
    <x v="823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x v="0"/>
    <s v="plays"/>
    <n v="102"/>
    <n v="40.24"/>
    <x v="8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x v="0"/>
    <s v="plays"/>
    <n v="106"/>
    <n v="60.29"/>
    <x v="82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x v="0"/>
    <s v="plays"/>
    <n v="106"/>
    <n v="25.31"/>
    <x v="826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x v="0"/>
    <s v="plays"/>
    <n v="101"/>
    <n v="35.950000000000003"/>
    <x v="827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x v="0"/>
    <s v="plays"/>
    <n v="105"/>
    <n v="136"/>
    <x v="828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x v="0"/>
    <s v="plays"/>
    <n v="108"/>
    <n v="70.760000000000005"/>
    <x v="829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x v="0"/>
    <s v="plays"/>
    <n v="100"/>
    <n v="125"/>
    <x v="83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x v="0"/>
    <s v="plays"/>
    <n v="104"/>
    <n v="66.510000000000005"/>
    <x v="831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x v="0"/>
    <s v="plays"/>
    <n v="102"/>
    <n v="105"/>
    <x v="832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x v="0"/>
    <s v="plays"/>
    <n v="104"/>
    <n v="145"/>
    <x v="833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x v="0"/>
    <s v="plays"/>
    <n v="180"/>
    <n v="12"/>
    <x v="834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x v="0"/>
    <s v="plays"/>
    <n v="106"/>
    <n v="96.67"/>
    <x v="835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x v="0"/>
    <s v="plays"/>
    <n v="101"/>
    <n v="60.33"/>
    <x v="836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x v="0"/>
    <s v="plays"/>
    <n v="101"/>
    <n v="79.89"/>
    <x v="837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x v="0"/>
    <s v="plays"/>
    <n v="100"/>
    <n v="58.82"/>
    <x v="838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x v="0"/>
    <s v="plays"/>
    <n v="118"/>
    <n v="75.34"/>
    <x v="839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x v="0"/>
    <s v="plays"/>
    <n v="110"/>
    <n v="55"/>
    <x v="84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x v="0"/>
    <s v="plays"/>
    <n v="103"/>
    <n v="66.959999999999994"/>
    <x v="84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x v="0"/>
    <s v="plays"/>
    <n v="100"/>
    <n v="227.27"/>
    <x v="84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x v="0"/>
    <s v="plays"/>
    <n v="100"/>
    <n v="307.69"/>
    <x v="84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x v="0"/>
    <s v="plays"/>
    <n v="110"/>
    <n v="50.02"/>
    <x v="844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x v="0"/>
    <s v="plays"/>
    <n v="101"/>
    <n v="72.39"/>
    <x v="845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x v="0"/>
    <s v="plays"/>
    <n v="101"/>
    <n v="95.95"/>
    <x v="846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x v="0"/>
    <s v="plays"/>
    <n v="169"/>
    <n v="45.62"/>
    <x v="847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x v="0"/>
    <s v="plays"/>
    <n v="100"/>
    <n v="41.03"/>
    <x v="848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x v="0"/>
    <s v="plays"/>
    <n v="114"/>
    <n v="56.83"/>
    <x v="849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x v="0"/>
    <s v="plays"/>
    <n v="102"/>
    <n v="137.24"/>
    <x v="850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x v="0"/>
    <s v="plays"/>
    <n v="106"/>
    <n v="75.709999999999994"/>
    <x v="851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x v="0"/>
    <s v="plays"/>
    <n v="102"/>
    <n v="99"/>
    <x v="85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x v="0"/>
    <s v="plays"/>
    <n v="117"/>
    <n v="81.569999999999993"/>
    <x v="853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x v="0"/>
    <s v="plays"/>
    <n v="101"/>
    <n v="45.11"/>
    <x v="854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x v="0"/>
    <s v="plays"/>
    <n v="132"/>
    <n v="36.67"/>
    <x v="855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x v="0"/>
    <s v="plays"/>
    <n v="100"/>
    <n v="125"/>
    <x v="856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x v="0"/>
    <s v="plays"/>
    <n v="128"/>
    <n v="49.23"/>
    <x v="857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x v="0"/>
    <s v="plays"/>
    <n v="119"/>
    <n v="42.3"/>
    <x v="858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x v="0"/>
    <s v="plays"/>
    <n v="126"/>
    <n v="78.88"/>
    <x v="859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x v="0"/>
    <s v="plays"/>
    <n v="156"/>
    <n v="38.28"/>
    <x v="860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x v="0"/>
    <s v="plays"/>
    <n v="103"/>
    <n v="44.85"/>
    <x v="861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x v="0"/>
    <s v="plays"/>
    <n v="153"/>
    <n v="13.53"/>
    <x v="862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x v="0"/>
    <s v="plays"/>
    <n v="180"/>
    <n v="43.5"/>
    <x v="86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x v="0"/>
    <s v="plays"/>
    <n v="128"/>
    <n v="30.95"/>
    <x v="864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x v="0"/>
    <s v="plays"/>
    <n v="120"/>
    <n v="55.23"/>
    <x v="865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x v="0"/>
    <s v="plays"/>
    <n v="123"/>
    <n v="46.13"/>
    <x v="866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x v="0"/>
    <s v="plays"/>
    <n v="105"/>
    <n v="39.380000000000003"/>
    <x v="867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x v="0"/>
    <s v="plays"/>
    <n v="102"/>
    <n v="66.150000000000006"/>
    <x v="868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x v="0"/>
    <s v="plays"/>
    <n v="105"/>
    <n v="54.14"/>
    <x v="869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x v="0"/>
    <s v="plays"/>
    <n v="100"/>
    <n v="104.17"/>
    <x v="87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x v="0"/>
    <s v="plays"/>
    <n v="100"/>
    <n v="31.38"/>
    <x v="871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x v="0"/>
    <s v="plays"/>
    <n v="102"/>
    <n v="59.21"/>
    <x v="872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x v="0"/>
    <s v="plays"/>
    <n v="114"/>
    <n v="119.18"/>
    <x v="873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x v="0"/>
    <s v="plays"/>
    <n v="102"/>
    <n v="164.62"/>
    <x v="87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x v="0"/>
    <s v="plays"/>
    <n v="102"/>
    <n v="24.29"/>
    <x v="875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x v="0"/>
    <s v="plays"/>
    <n v="105"/>
    <n v="40.94"/>
    <x v="876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x v="0"/>
    <s v="plays"/>
    <n v="102"/>
    <n v="61.1"/>
    <x v="877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x v="0"/>
    <s v="plays"/>
    <n v="100"/>
    <n v="38.65"/>
    <x v="878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x v="0"/>
    <s v="plays"/>
    <n v="106"/>
    <n v="56.2"/>
    <x v="879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x v="0"/>
    <s v="plays"/>
    <n v="113"/>
    <n v="107"/>
    <x v="88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x v="0"/>
    <s v="plays"/>
    <n v="100"/>
    <n v="171.43"/>
    <x v="881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x v="0"/>
    <s v="plays"/>
    <n v="100"/>
    <n v="110.5"/>
    <x v="882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x v="0"/>
    <s v="plays"/>
    <n v="100"/>
    <n v="179.28"/>
    <x v="88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x v="0"/>
    <s v="plays"/>
    <n v="144"/>
    <n v="22.91"/>
    <x v="884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x v="0"/>
    <s v="plays"/>
    <n v="104"/>
    <n v="43.13"/>
    <x v="885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x v="0"/>
    <s v="plays"/>
    <n v="108"/>
    <n v="46.89"/>
    <x v="88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x v="0"/>
    <s v="plays"/>
    <n v="102"/>
    <n v="47.41"/>
    <x v="887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x v="0"/>
    <s v="plays"/>
    <n v="149"/>
    <n v="15.13"/>
    <x v="888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x v="0"/>
    <s v="plays"/>
    <n v="105"/>
    <n v="21.1"/>
    <x v="889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x v="0"/>
    <s v="plays"/>
    <n v="101"/>
    <n v="59.12"/>
    <x v="89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x v="0"/>
    <s v="plays"/>
    <n v="131"/>
    <n v="97.92"/>
    <x v="891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x v="0"/>
    <s v="plays"/>
    <n v="105"/>
    <n v="55.13"/>
    <x v="892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x v="0"/>
    <s v="plays"/>
    <n v="109"/>
    <n v="26.54"/>
    <x v="893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x v="0"/>
    <s v="plays"/>
    <n v="111"/>
    <n v="58.42"/>
    <x v="89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x v="0"/>
    <s v="plays"/>
    <n v="100"/>
    <n v="122.54"/>
    <x v="895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x v="0"/>
    <s v="plays"/>
    <n v="114"/>
    <n v="87.96"/>
    <x v="896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x v="0"/>
    <s v="plays"/>
    <n v="122"/>
    <n v="73.239999999999995"/>
    <x v="897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x v="0"/>
    <s v="plays"/>
    <n v="100"/>
    <n v="55.56"/>
    <x v="898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x v="0"/>
    <s v="plays"/>
    <n v="103"/>
    <n v="39.54"/>
    <x v="899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x v="0"/>
    <s v="plays"/>
    <n v="106"/>
    <n v="136.78"/>
    <x v="900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x v="0"/>
    <s v="plays"/>
    <n v="101"/>
    <n v="99.34"/>
    <x v="901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x v="0"/>
    <s v="plays"/>
    <n v="100"/>
    <n v="20"/>
    <x v="90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x v="0"/>
    <s v="plays"/>
    <n v="130"/>
    <n v="28.89"/>
    <x v="903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x v="0"/>
    <s v="plays"/>
    <n v="100"/>
    <n v="40.549999999999997"/>
    <x v="904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x v="0"/>
    <s v="plays"/>
    <n v="100"/>
    <n v="35.71"/>
    <x v="905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x v="0"/>
    <s v="plays"/>
    <n v="114"/>
    <n v="37.96"/>
    <x v="906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x v="0"/>
    <s v="plays"/>
    <n v="100"/>
    <n v="33.33"/>
    <x v="907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x v="0"/>
    <s v="plays"/>
    <n v="287"/>
    <n v="58.57"/>
    <x v="908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x v="0"/>
    <s v="plays"/>
    <n v="109"/>
    <n v="135.63"/>
    <x v="909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x v="0"/>
    <s v="plays"/>
    <n v="116"/>
    <n v="30.94"/>
    <x v="91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x v="0"/>
    <s v="plays"/>
    <n v="119"/>
    <n v="176.09"/>
    <x v="911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x v="0"/>
    <s v="plays"/>
    <n v="109"/>
    <n v="151.97999999999999"/>
    <x v="91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x v="0"/>
    <s v="plays"/>
    <n v="127"/>
    <n v="22.61"/>
    <x v="913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x v="0"/>
    <s v="plays"/>
    <n v="101"/>
    <n v="18.27"/>
    <x v="914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x v="0"/>
    <s v="plays"/>
    <n v="128"/>
    <n v="82.26"/>
    <x v="915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x v="0"/>
    <s v="plays"/>
    <n v="100"/>
    <n v="68.53"/>
    <x v="916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x v="0"/>
    <s v="plays"/>
    <n v="175"/>
    <n v="68.06"/>
    <x v="917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x v="0"/>
    <s v="plays"/>
    <n v="127"/>
    <n v="72.709999999999994"/>
    <x v="918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x v="0"/>
    <s v="plays"/>
    <n v="111"/>
    <n v="77.19"/>
    <x v="91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x v="0"/>
    <s v="plays"/>
    <n v="126"/>
    <n v="55.97"/>
    <x v="920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x v="0"/>
    <s v="plays"/>
    <n v="119"/>
    <n v="49.69"/>
    <x v="921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x v="0"/>
    <s v="plays"/>
    <n v="108"/>
    <n v="79"/>
    <x v="92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x v="0"/>
    <s v="plays"/>
    <n v="103"/>
    <n v="77.73"/>
    <x v="923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x v="0"/>
    <s v="plays"/>
    <n v="110"/>
    <n v="40.78"/>
    <x v="924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x v="0"/>
    <s v="plays"/>
    <n v="202"/>
    <n v="59.41"/>
    <x v="925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x v="0"/>
    <s v="plays"/>
    <n v="130"/>
    <n v="3.25"/>
    <x v="926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x v="0"/>
    <s v="plays"/>
    <n v="104"/>
    <n v="39.380000000000003"/>
    <x v="927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x v="0"/>
    <s v="plays"/>
    <n v="100"/>
    <n v="81.67"/>
    <x v="928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x v="0"/>
    <s v="plays"/>
    <n v="171"/>
    <n v="44.91"/>
    <x v="929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x v="0"/>
    <s v="plays"/>
    <n v="113"/>
    <n v="49.06"/>
    <x v="930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x v="0"/>
    <s v="plays"/>
    <n v="184"/>
    <n v="30.67"/>
    <x v="931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x v="0"/>
    <s v="plays"/>
    <n v="130"/>
    <n v="61.06"/>
    <x v="932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x v="0"/>
    <s v="plays"/>
    <n v="105"/>
    <n v="29"/>
    <x v="933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x v="0"/>
    <s v="plays"/>
    <n v="100"/>
    <n v="29.63"/>
    <x v="934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x v="0"/>
    <s v="plays"/>
    <n v="153"/>
    <n v="143.1"/>
    <x v="93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x v="0"/>
    <s v="plays"/>
    <n v="162"/>
    <n v="52.35"/>
    <x v="93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x v="0"/>
    <s v="plays"/>
    <n v="136"/>
    <n v="66.67"/>
    <x v="937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x v="0"/>
    <s v="plays"/>
    <n v="144"/>
    <n v="126.67"/>
    <x v="938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x v="0"/>
    <s v="plays"/>
    <n v="100"/>
    <n v="62.5"/>
    <x v="939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x v="0"/>
    <s v="plays"/>
    <n v="101"/>
    <n v="35.49"/>
    <x v="94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x v="0"/>
    <s v="plays"/>
    <n v="107"/>
    <n v="37.08"/>
    <x v="941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x v="0"/>
    <s v="plays"/>
    <n v="125"/>
    <n v="69.33"/>
    <x v="942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x v="0"/>
    <s v="plays"/>
    <n v="119"/>
    <n v="17.25"/>
    <x v="943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x v="0"/>
    <s v="plays"/>
    <n v="101"/>
    <n v="36.07"/>
    <x v="944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x v="0"/>
    <s v="plays"/>
    <n v="113"/>
    <n v="66.47"/>
    <x v="945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x v="0"/>
    <s v="plays"/>
    <n v="105"/>
    <n v="56.07"/>
    <x v="946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x v="0"/>
    <s v="plays"/>
    <n v="110"/>
    <n v="47.03"/>
    <x v="947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x v="0"/>
    <s v="plays"/>
    <n v="100"/>
    <n v="47.67"/>
    <x v="948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x v="0"/>
    <s v="plays"/>
    <n v="120"/>
    <n v="88.24"/>
    <x v="949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x v="0"/>
    <s v="plays"/>
    <n v="105"/>
    <n v="80.72"/>
    <x v="9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x v="0"/>
    <s v="plays"/>
    <n v="103"/>
    <n v="39.49"/>
    <x v="951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x v="0"/>
    <s v="plays"/>
    <n v="102"/>
    <n v="84.85"/>
    <x v="952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x v="0"/>
    <s v="plays"/>
    <n v="100"/>
    <n v="68.97"/>
    <x v="953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plays"/>
    <x v="0"/>
    <s v="plays"/>
    <n v="0"/>
    <s v="No Backers"/>
    <x v="954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plays"/>
    <x v="0"/>
    <s v="plays"/>
    <n v="0"/>
    <n v="1"/>
    <x v="955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plays"/>
    <x v="0"/>
    <s v="plays"/>
    <n v="0"/>
    <n v="1"/>
    <x v="956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plays"/>
    <x v="0"/>
    <s v="plays"/>
    <n v="51"/>
    <n v="147.88"/>
    <x v="9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plays"/>
    <x v="0"/>
    <s v="plays"/>
    <n v="20"/>
    <n v="100"/>
    <x v="958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plays"/>
    <x v="0"/>
    <s v="plays"/>
    <n v="35"/>
    <n v="56.84"/>
    <x v="959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plays"/>
    <x v="0"/>
    <s v="plays"/>
    <n v="4"/>
    <n v="176.94"/>
    <x v="960"/>
    <d v="2017-01-14T03:59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plays"/>
    <x v="0"/>
    <s v="plays"/>
    <n v="36"/>
    <n v="127.6"/>
    <x v="961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plays"/>
    <x v="0"/>
    <s v="plays"/>
    <n v="0"/>
    <s v="No Backers"/>
    <x v="962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plays"/>
    <x v="0"/>
    <s v="plays"/>
    <n v="31"/>
    <n v="66.14"/>
    <x v="963"/>
    <d v="2015-01-01T16:48:55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plays"/>
    <x v="0"/>
    <s v="plays"/>
    <n v="7"/>
    <n v="108"/>
    <x v="964"/>
    <d v="2015-04-19T15:08:5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plays"/>
    <x v="0"/>
    <s v="plays"/>
    <n v="0"/>
    <n v="1"/>
    <x v="965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plays"/>
    <x v="0"/>
    <s v="plays"/>
    <n v="6"/>
    <n v="18.329999999999998"/>
    <x v="966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plays"/>
    <x v="0"/>
    <s v="plays"/>
    <n v="0"/>
    <s v="No Backers"/>
    <x v="967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plays"/>
    <x v="0"/>
    <s v="plays"/>
    <n v="2"/>
    <n v="7.5"/>
    <x v="968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plays"/>
    <x v="0"/>
    <s v="plays"/>
    <n v="0"/>
    <s v="No Backers"/>
    <x v="96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plays"/>
    <x v="0"/>
    <s v="plays"/>
    <n v="16"/>
    <n v="68.42"/>
    <x v="970"/>
    <d v="2016-03-08T04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plays"/>
    <x v="0"/>
    <s v="plays"/>
    <n v="0"/>
    <n v="1"/>
    <x v="971"/>
    <d v="2016-11-22T00:17:1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plays"/>
    <x v="0"/>
    <s v="plays"/>
    <n v="5"/>
    <n v="60.13"/>
    <x v="97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plays"/>
    <x v="0"/>
    <s v="plays"/>
    <n v="6"/>
    <n v="15"/>
    <x v="973"/>
    <d v="2016-09-30T17:58:47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x v="0"/>
    <s v="plays"/>
    <n v="100"/>
    <n v="550.04"/>
    <x v="974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x v="0"/>
    <s v="plays"/>
    <n v="104"/>
    <n v="97.5"/>
    <x v="975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x v="0"/>
    <s v="plays"/>
    <n v="100"/>
    <n v="29.41"/>
    <x v="976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x v="0"/>
    <s v="plays"/>
    <n v="104"/>
    <n v="57.78"/>
    <x v="977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x v="0"/>
    <s v="plays"/>
    <n v="251"/>
    <n v="44.24"/>
    <x v="978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x v="0"/>
    <s v="plays"/>
    <n v="101"/>
    <n v="60.91"/>
    <x v="979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x v="0"/>
    <s v="plays"/>
    <n v="174"/>
    <n v="68.84"/>
    <x v="980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x v="0"/>
    <s v="plays"/>
    <n v="116"/>
    <n v="73.58"/>
    <x v="981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x v="0"/>
    <s v="plays"/>
    <n v="106"/>
    <n v="115.02"/>
    <x v="982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x v="0"/>
    <s v="plays"/>
    <n v="111"/>
    <n v="110.75"/>
    <x v="983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x v="0"/>
    <s v="plays"/>
    <n v="101"/>
    <n v="75.5"/>
    <x v="984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x v="0"/>
    <s v="plays"/>
    <n v="102"/>
    <n v="235.46"/>
    <x v="985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x v="0"/>
    <s v="plays"/>
    <n v="100"/>
    <n v="11.36"/>
    <x v="986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x v="0"/>
    <s v="plays"/>
    <n v="111"/>
    <n v="92.5"/>
    <x v="987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x v="0"/>
    <s v="plays"/>
    <n v="101"/>
    <n v="202.85"/>
    <x v="988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x v="0"/>
    <s v="plays"/>
    <n v="104"/>
    <n v="26"/>
    <x v="989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x v="0"/>
    <s v="plays"/>
    <n v="109"/>
    <n v="46.05"/>
    <x v="990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x v="0"/>
    <s v="plays"/>
    <n v="115"/>
    <n v="51"/>
    <x v="991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x v="0"/>
    <s v="plays"/>
    <n v="100"/>
    <n v="31.58"/>
    <x v="99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x v="0"/>
    <s v="plays"/>
    <n v="103"/>
    <n v="53.36"/>
    <x v="993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x v="0"/>
    <s v="plays"/>
    <n v="104"/>
    <n v="36.96"/>
    <x v="994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x v="0"/>
    <s v="plays"/>
    <n v="138"/>
    <n v="81.290000000000006"/>
    <x v="995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x v="0"/>
    <s v="plays"/>
    <n v="110"/>
    <n v="20.079999999999998"/>
    <x v="996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x v="0"/>
    <s v="plays"/>
    <n v="101"/>
    <n v="88.25"/>
    <x v="99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x v="0"/>
    <s v="plays"/>
    <n v="102"/>
    <n v="53.44"/>
    <x v="998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x v="0"/>
    <s v="plays"/>
    <n v="114"/>
    <n v="39.869999999999997"/>
    <x v="999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x v="0"/>
    <s v="plays"/>
    <n v="100"/>
    <n v="145.16"/>
    <x v="1000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x v="0"/>
    <s v="plays"/>
    <n v="140"/>
    <n v="23.33"/>
    <x v="1001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x v="0"/>
    <s v="plays"/>
    <n v="129"/>
    <n v="64.38"/>
    <x v="1002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x v="0"/>
    <s v="plays"/>
    <n v="103"/>
    <n v="62.05"/>
    <x v="1003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x v="0"/>
    <s v="plays"/>
    <n v="103"/>
    <n v="66.13"/>
    <x v="1004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x v="0"/>
    <s v="plays"/>
    <n v="110"/>
    <n v="73.400000000000006"/>
    <x v="1005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x v="0"/>
    <s v="plays"/>
    <n v="113"/>
    <n v="99.5"/>
    <x v="1006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x v="0"/>
    <s v="plays"/>
    <n v="112"/>
    <n v="62.17"/>
    <x v="1007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x v="0"/>
    <s v="plays"/>
    <n v="139"/>
    <n v="62.33"/>
    <x v="1008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x v="0"/>
    <s v="plays"/>
    <n v="111"/>
    <n v="58.79"/>
    <x v="1009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x v="0"/>
    <s v="plays"/>
    <n v="139"/>
    <n v="45.35"/>
    <x v="101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x v="0"/>
    <s v="plays"/>
    <n v="106"/>
    <n v="41.94"/>
    <x v="1011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x v="0"/>
    <s v="plays"/>
    <n v="101"/>
    <n v="59.17"/>
    <x v="1012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x v="0"/>
    <s v="plays"/>
    <n v="100"/>
    <n v="200.49"/>
    <x v="101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x v="0"/>
    <s v="plays"/>
    <n v="109"/>
    <n v="83.97"/>
    <x v="101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x v="0"/>
    <s v="plays"/>
    <n v="118"/>
    <n v="57.26"/>
    <x v="1015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x v="0"/>
    <s v="plays"/>
    <n v="120"/>
    <n v="58.06"/>
    <x v="1016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x v="0"/>
    <s v="plays"/>
    <n v="128"/>
    <n v="186.8"/>
    <x v="1017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x v="0"/>
    <s v="plays"/>
    <n v="126"/>
    <n v="74.12"/>
    <x v="101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x v="0"/>
    <s v="plays"/>
    <n v="129"/>
    <n v="30.71"/>
    <x v="101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x v="0"/>
    <s v="plays"/>
    <n v="107"/>
    <n v="62.67"/>
    <x v="1020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x v="0"/>
    <s v="plays"/>
    <n v="100"/>
    <n v="121.36"/>
    <x v="1021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x v="0"/>
    <s v="plays"/>
    <n v="155"/>
    <n v="39.74"/>
    <x v="1022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x v="0"/>
    <s v="plays"/>
    <n v="108"/>
    <n v="72"/>
    <x v="1023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x v="0"/>
    <s v="plays"/>
    <n v="111"/>
    <n v="40.630000000000003"/>
    <x v="1024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x v="0"/>
    <s v="plays"/>
    <n v="101"/>
    <n v="63"/>
    <x v="1025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x v="0"/>
    <s v="plays"/>
    <n v="121"/>
    <n v="33.67"/>
    <x v="1026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x v="0"/>
    <s v="plays"/>
    <n v="100"/>
    <n v="38.590000000000003"/>
    <x v="1027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x v="0"/>
    <s v="plays"/>
    <n v="109"/>
    <n v="155.94999999999999"/>
    <x v="1028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x v="0"/>
    <s v="plays"/>
    <n v="123"/>
    <n v="43.2"/>
    <x v="1029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x v="0"/>
    <s v="plays"/>
    <n v="136"/>
    <n v="15.15"/>
    <x v="1030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x v="0"/>
    <s v="plays"/>
    <n v="103"/>
    <n v="83.57"/>
    <x v="1031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x v="0"/>
    <s v="plays"/>
    <n v="121"/>
    <n v="140"/>
    <x v="1032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x v="0"/>
    <s v="plays"/>
    <n v="186"/>
    <n v="80.87"/>
    <x v="1033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x v="0"/>
    <s v="plays"/>
    <n v="300"/>
    <n v="53.85"/>
    <x v="1034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x v="0"/>
    <s v="plays"/>
    <n v="108"/>
    <n v="30.93"/>
    <x v="1035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x v="0"/>
    <s v="plays"/>
    <n v="141"/>
    <n v="67.959999999999994"/>
    <x v="1036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x v="0"/>
    <s v="plays"/>
    <n v="114"/>
    <n v="27.14"/>
    <x v="1037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x v="0"/>
    <s v="plays"/>
    <n v="154"/>
    <n v="110.87"/>
    <x v="1038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x v="0"/>
    <s v="plays"/>
    <n v="102"/>
    <n v="106.84"/>
    <x v="103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x v="0"/>
    <s v="plays"/>
    <n v="102"/>
    <n v="105.52"/>
    <x v="104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x v="0"/>
    <s v="plays"/>
    <n v="103"/>
    <n v="132.96"/>
    <x v="1041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x v="0"/>
    <s v="plays"/>
    <n v="156"/>
    <n v="51.92"/>
    <x v="1042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x v="0"/>
    <s v="plays"/>
    <n v="101"/>
    <n v="310"/>
    <x v="1043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x v="0"/>
    <s v="plays"/>
    <n v="239"/>
    <n v="26.02"/>
    <x v="1044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x v="0"/>
    <s v="plays"/>
    <n v="210"/>
    <n v="105"/>
    <x v="1045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x v="0"/>
    <s v="plays"/>
    <n v="105"/>
    <n v="86.23"/>
    <x v="104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x v="0"/>
    <s v="plays"/>
    <n v="101"/>
    <n v="114.55"/>
    <x v="1047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x v="0"/>
    <s v="plays"/>
    <n v="111"/>
    <n v="47.66"/>
    <x v="1048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x v="0"/>
    <s v="plays"/>
    <n v="102"/>
    <n v="72.89"/>
    <x v="1049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x v="0"/>
    <s v="plays"/>
    <n v="103"/>
    <n v="49.55"/>
    <x v="105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x v="0"/>
    <s v="plays"/>
    <n v="127"/>
    <n v="25.4"/>
    <x v="1051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x v="0"/>
    <s v="plays"/>
    <n v="339"/>
    <n v="62.59"/>
    <x v="105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x v="0"/>
    <s v="plays"/>
    <n v="101"/>
    <n v="61.06"/>
    <x v="1053"/>
    <d v="2016-10-20T04:55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x v="0"/>
    <s v="plays"/>
    <n v="9"/>
    <n v="60.06"/>
    <x v="1054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x v="0"/>
    <s v="plays"/>
    <n v="7"/>
    <n v="72.400000000000006"/>
    <x v="1055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x v="0"/>
    <s v="plays"/>
    <n v="10"/>
    <n v="100"/>
    <x v="1056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x v="0"/>
    <s v="plays"/>
    <n v="11"/>
    <n v="51.67"/>
    <x v="1057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x v="0"/>
    <s v="plays"/>
    <n v="15"/>
    <n v="32.75"/>
    <x v="1058"/>
    <d v="2015-01-24T12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x v="0"/>
    <s v="plays"/>
    <n v="0"/>
    <s v="No Backers"/>
    <x v="1059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x v="0"/>
    <s v="plays"/>
    <n v="28"/>
    <n v="61"/>
    <x v="1060"/>
    <d v="2015-05-25T21:38:1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x v="0"/>
    <s v="plays"/>
    <n v="13"/>
    <n v="10"/>
    <x v="1061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x v="0"/>
    <s v="plays"/>
    <n v="1"/>
    <n v="10"/>
    <x v="1062"/>
    <d v="2015-03-23T18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x v="0"/>
    <s v="plays"/>
    <n v="21"/>
    <n v="37.5"/>
    <x v="1063"/>
    <d v="2015-11-12T06:59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x v="0"/>
    <s v="plays"/>
    <n v="18"/>
    <n v="45"/>
    <x v="1064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x v="0"/>
    <s v="plays"/>
    <n v="20"/>
    <n v="100.63"/>
    <x v="1065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x v="0"/>
    <s v="plays"/>
    <n v="18"/>
    <n v="25.57"/>
    <x v="1066"/>
    <d v="2014-08-12T01:53:58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x v="0"/>
    <s v="plays"/>
    <n v="0"/>
    <s v="No Backers"/>
    <x v="1067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x v="0"/>
    <s v="plays"/>
    <n v="2"/>
    <n v="25"/>
    <x v="1068"/>
    <d v="2014-09-06T05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x v="0"/>
    <s v="plays"/>
    <n v="0"/>
    <s v="No Backers"/>
    <x v="1069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x v="0"/>
    <s v="plays"/>
    <n v="0"/>
    <s v="No Backers"/>
    <x v="1070"/>
    <d v="2014-07-05T03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x v="0"/>
    <s v="plays"/>
    <n v="10"/>
    <n v="10"/>
    <x v="1071"/>
    <d v="2014-08-10T16:45:0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x v="0"/>
    <s v="plays"/>
    <n v="2"/>
    <n v="202"/>
    <x v="1072"/>
    <d v="2016-10-08T09:20:3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x v="0"/>
    <s v="plays"/>
    <n v="1"/>
    <n v="25"/>
    <x v="1073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plays"/>
    <x v="0"/>
    <s v="plays"/>
    <n v="104"/>
    <n v="99.54"/>
    <x v="1074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plays"/>
    <x v="0"/>
    <s v="plays"/>
    <n v="105"/>
    <n v="75"/>
    <x v="1075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plays"/>
    <x v="0"/>
    <s v="plays"/>
    <n v="100"/>
    <n v="215.25"/>
    <x v="1076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plays"/>
    <x v="0"/>
    <s v="plays"/>
    <n v="133"/>
    <n v="120.55"/>
    <x v="1077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plays"/>
    <x v="0"/>
    <s v="plays"/>
    <n v="113"/>
    <n v="37.67"/>
    <x v="1078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plays"/>
    <x v="0"/>
    <s v="plays"/>
    <n v="103"/>
    <n v="172.23"/>
    <x v="1079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plays"/>
    <x v="0"/>
    <s v="plays"/>
    <n v="120"/>
    <n v="111.11"/>
    <x v="1080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plays"/>
    <x v="0"/>
    <s v="plays"/>
    <n v="130"/>
    <n v="25.46"/>
    <x v="1081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plays"/>
    <x v="0"/>
    <s v="plays"/>
    <n v="101"/>
    <n v="267.64999999999998"/>
    <x v="1082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plays"/>
    <x v="0"/>
    <s v="plays"/>
    <n v="109"/>
    <n v="75.959999999999994"/>
    <x v="1083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plays"/>
    <x v="0"/>
    <s v="plays"/>
    <n v="102"/>
    <n v="59.04"/>
    <x v="1084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plays"/>
    <x v="0"/>
    <s v="plays"/>
    <n v="110"/>
    <n v="50.11"/>
    <x v="1085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plays"/>
    <x v="0"/>
    <s v="plays"/>
    <n v="101"/>
    <n v="55.5"/>
    <x v="108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plays"/>
    <x v="0"/>
    <s v="plays"/>
    <n v="100"/>
    <n v="166.67"/>
    <x v="108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plays"/>
    <x v="0"/>
    <s v="plays"/>
    <n v="106"/>
    <n v="47.43"/>
    <x v="1088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plays"/>
    <x v="0"/>
    <s v="plays"/>
    <n v="100"/>
    <n v="64.94"/>
    <x v="1089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plays"/>
    <x v="0"/>
    <s v="plays"/>
    <n v="100"/>
    <n v="55.56"/>
    <x v="1090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plays"/>
    <x v="0"/>
    <s v="plays"/>
    <n v="113"/>
    <n v="74.22"/>
    <x v="1091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plays"/>
    <x v="0"/>
    <s v="plays"/>
    <n v="103"/>
    <n v="106.93"/>
    <x v="1092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plays"/>
    <x v="0"/>
    <s v="plays"/>
    <n v="117"/>
    <n v="41.7"/>
    <x v="1093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plays"/>
    <x v="0"/>
    <s v="plays"/>
    <n v="108"/>
    <n v="74.239999999999995"/>
    <x v="1094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plays"/>
    <x v="0"/>
    <s v="plays"/>
    <n v="100"/>
    <n v="73.33"/>
    <x v="1095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plays"/>
    <x v="0"/>
    <s v="plays"/>
    <n v="100"/>
    <n v="100"/>
    <x v="1096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plays"/>
    <x v="0"/>
    <s v="plays"/>
    <n v="146"/>
    <n v="38.42"/>
    <x v="1097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plays"/>
    <x v="0"/>
    <s v="plays"/>
    <n v="110"/>
    <n v="166.97"/>
    <x v="1098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plays"/>
    <x v="0"/>
    <s v="plays"/>
    <n v="108"/>
    <n v="94.91"/>
    <x v="1099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plays"/>
    <x v="0"/>
    <s v="plays"/>
    <n v="100"/>
    <n v="100"/>
    <x v="110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plays"/>
    <x v="0"/>
    <s v="plays"/>
    <n v="100"/>
    <n v="143.21"/>
    <x v="1101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plays"/>
    <x v="0"/>
    <s v="plays"/>
    <n v="107"/>
    <n v="90.82"/>
    <x v="1102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plays"/>
    <x v="0"/>
    <s v="plays"/>
    <n v="143"/>
    <n v="48.54"/>
    <x v="1103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plays"/>
    <x v="0"/>
    <s v="plays"/>
    <n v="105"/>
    <n v="70.03"/>
    <x v="1104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plays"/>
    <x v="0"/>
    <s v="plays"/>
    <n v="104"/>
    <n v="135.63"/>
    <x v="1105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plays"/>
    <x v="0"/>
    <s v="plays"/>
    <n v="120"/>
    <n v="100"/>
    <x v="1106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plays"/>
    <x v="0"/>
    <s v="plays"/>
    <n v="110"/>
    <n v="94.9"/>
    <x v="1107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plays"/>
    <x v="0"/>
    <s v="plays"/>
    <n v="102"/>
    <n v="75.37"/>
    <x v="1108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plays"/>
    <x v="0"/>
    <s v="plays"/>
    <n v="129"/>
    <n v="64.459999999999994"/>
    <x v="1109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plays"/>
    <x v="0"/>
    <s v="plays"/>
    <n v="115"/>
    <n v="115"/>
    <x v="1110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plays"/>
    <x v="0"/>
    <s v="plays"/>
    <n v="151"/>
    <n v="100.5"/>
    <x v="1111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plays"/>
    <x v="0"/>
    <s v="plays"/>
    <n v="111"/>
    <n v="93.77"/>
    <x v="111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plays"/>
    <x v="0"/>
    <s v="plays"/>
    <n v="100"/>
    <n v="35.1"/>
    <x v="1113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plays"/>
    <x v="0"/>
    <s v="plays"/>
    <n v="1"/>
    <n v="500"/>
    <x v="1114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plays"/>
    <x v="0"/>
    <s v="plays"/>
    <n v="3"/>
    <n v="29"/>
    <x v="1115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plays"/>
    <x v="0"/>
    <s v="plays"/>
    <n v="0"/>
    <s v="No Backers"/>
    <x v="1116"/>
    <d v="2016-11-22T17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plays"/>
    <x v="0"/>
    <s v="plays"/>
    <n v="0"/>
    <s v="No Backers"/>
    <x v="1117"/>
    <d v="2014-07-06T16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plays"/>
    <x v="0"/>
    <s v="plays"/>
    <n v="0"/>
    <n v="17.5"/>
    <x v="1118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plays"/>
    <x v="0"/>
    <s v="plays"/>
    <n v="60"/>
    <n v="174"/>
    <x v="111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plays"/>
    <x v="0"/>
    <s v="plays"/>
    <n v="1"/>
    <n v="50"/>
    <x v="1120"/>
    <d v="2015-06-07T13:55:5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plays"/>
    <x v="0"/>
    <s v="plays"/>
    <n v="2"/>
    <n v="5"/>
    <x v="1121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plays"/>
    <x v="0"/>
    <s v="plays"/>
    <n v="0"/>
    <n v="1"/>
    <x v="112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plays"/>
    <x v="0"/>
    <s v="plays"/>
    <n v="90"/>
    <n v="145.41"/>
    <x v="1123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plays"/>
    <x v="0"/>
    <s v="plays"/>
    <n v="1"/>
    <n v="205"/>
    <x v="1124"/>
    <d v="2014-08-10T17:20:48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plays"/>
    <x v="0"/>
    <s v="plays"/>
    <n v="4"/>
    <n v="100.5"/>
    <x v="1125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plays"/>
    <x v="0"/>
    <s v="plays"/>
    <n v="4"/>
    <n v="55.06"/>
    <x v="1126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plays"/>
    <x v="0"/>
    <s v="plays"/>
    <n v="9"/>
    <n v="47.33"/>
    <x v="1127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plays"/>
    <x v="0"/>
    <s v="plays"/>
    <n v="0"/>
    <s v="No Backers"/>
    <x v="1128"/>
    <d v="2015-10-22T03:01:4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plays"/>
    <x v="0"/>
    <s v="plays"/>
    <n v="20"/>
    <n v="58.95"/>
    <x v="1129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plays"/>
    <x v="0"/>
    <s v="plays"/>
    <n v="0"/>
    <s v="No Backers"/>
    <x v="113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plays"/>
    <x v="0"/>
    <s v="plays"/>
    <n v="0"/>
    <n v="1.5"/>
    <x v="113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plays"/>
    <x v="0"/>
    <s v="plays"/>
    <n v="0"/>
    <n v="5"/>
    <x v="1132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plays"/>
    <x v="0"/>
    <s v="plays"/>
    <n v="30"/>
    <n v="50.56"/>
    <x v="1133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x v="0"/>
    <s v="plays"/>
    <n v="100"/>
    <n v="41.67"/>
    <x v="1134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x v="0"/>
    <s v="plays"/>
    <n v="101"/>
    <n v="53.29"/>
    <x v="1135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x v="0"/>
    <s v="plays"/>
    <n v="122"/>
    <n v="70.23"/>
    <x v="1136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x v="0"/>
    <s v="plays"/>
    <n v="330"/>
    <n v="43.42"/>
    <x v="1137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x v="0"/>
    <s v="plays"/>
    <n v="110"/>
    <n v="199.18"/>
    <x v="113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x v="0"/>
    <s v="plays"/>
    <n v="101"/>
    <n v="78.52"/>
    <x v="1139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x v="0"/>
    <s v="plays"/>
    <n v="140"/>
    <n v="61.82"/>
    <x v="1140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x v="0"/>
    <s v="plays"/>
    <n v="100"/>
    <n v="50"/>
    <x v="1141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x v="0"/>
    <s v="plays"/>
    <n v="119"/>
    <n v="48.34"/>
    <x v="1142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x v="0"/>
    <s v="plays"/>
    <n v="107"/>
    <n v="107.25"/>
    <x v="1143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x v="0"/>
    <s v="plays"/>
    <n v="228"/>
    <n v="57"/>
    <x v="1144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x v="0"/>
    <s v="plays"/>
    <n v="106"/>
    <n v="40.92"/>
    <x v="1145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x v="0"/>
    <s v="plays"/>
    <n v="143"/>
    <n v="21.5"/>
    <x v="1146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x v="0"/>
    <s v="plays"/>
    <n v="105"/>
    <n v="79.540000000000006"/>
    <x v="114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x v="0"/>
    <s v="plays"/>
    <n v="110"/>
    <n v="72.38"/>
    <x v="1148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x v="0"/>
    <s v="plays"/>
    <n v="106"/>
    <n v="64.63"/>
    <x v="1149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x v="0"/>
    <s v="plays"/>
    <n v="108"/>
    <n v="38.57"/>
    <x v="1150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x v="0"/>
    <s v="plays"/>
    <n v="105"/>
    <n v="107.57"/>
    <x v="1151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x v="0"/>
    <s v="plays"/>
    <n v="119"/>
    <n v="27.5"/>
    <x v="1152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x v="0"/>
    <s v="plays"/>
    <n v="153"/>
    <n v="70.459999999999994"/>
    <x v="1153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x v="0"/>
    <s v="plays"/>
    <n v="100"/>
    <n v="178.57"/>
    <x v="1154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x v="0"/>
    <s v="plays"/>
    <n v="100"/>
    <n v="62.63"/>
    <x v="1155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x v="0"/>
    <s v="plays"/>
    <n v="225"/>
    <n v="75"/>
    <x v="1156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x v="0"/>
    <s v="plays"/>
    <n v="106"/>
    <n v="58.9"/>
    <x v="1157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x v="0"/>
    <s v="plays"/>
    <n v="105"/>
    <n v="139.56"/>
    <x v="1158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x v="0"/>
    <s v="plays"/>
    <n v="117"/>
    <n v="70"/>
    <x v="1159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x v="0"/>
    <s v="plays"/>
    <n v="109"/>
    <n v="57.39"/>
    <x v="116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x v="0"/>
    <s v="plays"/>
    <n v="160"/>
    <n v="40"/>
    <x v="1161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x v="0"/>
    <s v="plays"/>
    <n v="113"/>
    <n v="64.290000000000006"/>
    <x v="1162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x v="0"/>
    <s v="plays"/>
    <n v="102"/>
    <n v="120.12"/>
    <x v="1163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x v="0"/>
    <s v="plays"/>
    <n v="101"/>
    <n v="1008.24"/>
    <x v="1164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x v="0"/>
    <s v="plays"/>
    <n v="101"/>
    <n v="63.28"/>
    <x v="1165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x v="0"/>
    <s v="plays"/>
    <n v="6500"/>
    <n v="21.67"/>
    <x v="1166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x v="0"/>
    <s v="plays"/>
    <n v="9"/>
    <n v="25.65"/>
    <x v="116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x v="0"/>
    <s v="plays"/>
    <n v="22"/>
    <n v="47.7"/>
    <x v="1168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x v="0"/>
    <s v="plays"/>
    <n v="21"/>
    <n v="56.05"/>
    <x v="1169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x v="0"/>
    <s v="plays"/>
    <n v="41"/>
    <n v="81.319999999999993"/>
    <x v="1170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x v="0"/>
    <s v="plays"/>
    <n v="2"/>
    <n v="70.17"/>
    <x v="1171"/>
    <d v="2015-10-01T15:02:5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x v="0"/>
    <s v="plays"/>
    <n v="3"/>
    <n v="23.63"/>
    <x v="1172"/>
    <d v="2014-10-04T06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x v="0"/>
    <s v="plays"/>
    <n v="16"/>
    <n v="188.56"/>
    <x v="1173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x v="0"/>
    <s v="plays"/>
    <n v="16"/>
    <n v="49.51"/>
    <x v="1174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x v="0"/>
    <s v="plays"/>
    <n v="7"/>
    <n v="75.459999999999994"/>
    <x v="1175"/>
    <d v="2015-06-11T18:24:44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x v="0"/>
    <s v="plays"/>
    <n v="4"/>
    <n v="9.5"/>
    <x v="1176"/>
    <d v="2015-01-01T02:59: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x v="0"/>
    <s v="plays"/>
    <n v="34"/>
    <n v="35.5"/>
    <x v="1177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x v="0"/>
    <s v="plays"/>
    <n v="0"/>
    <n v="10"/>
    <x v="1178"/>
    <d v="2015-03-27T03:34:36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x v="0"/>
    <s v="plays"/>
    <n v="0"/>
    <n v="13"/>
    <x v="1179"/>
    <d v="2014-09-01T20:09: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x v="0"/>
    <s v="plays"/>
    <n v="16"/>
    <n v="89.4"/>
    <x v="118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x v="0"/>
    <s v="plays"/>
    <n v="3"/>
    <n v="25"/>
    <x v="118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x v="0"/>
    <s v="plays"/>
    <n v="0"/>
    <n v="1"/>
    <x v="1182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x v="0"/>
    <s v="plays"/>
    <n v="5"/>
    <n v="65"/>
    <x v="118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x v="0"/>
    <s v="plays"/>
    <n v="2"/>
    <n v="10"/>
    <x v="118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x v="0"/>
    <s v="plays"/>
    <n v="0"/>
    <n v="1"/>
    <x v="1185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x v="0"/>
    <s v="plays"/>
    <n v="18"/>
    <n v="81.540000000000006"/>
    <x v="1186"/>
    <d v="2014-08-12T15:51:5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x v="0"/>
    <s v="plays"/>
    <n v="5"/>
    <n v="100"/>
    <x v="1187"/>
    <d v="2014-11-12T21:47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x v="0"/>
    <s v="plays"/>
    <n v="0"/>
    <n v="1"/>
    <x v="1188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x v="0"/>
    <s v="plays"/>
    <n v="0"/>
    <s v="No Backers"/>
    <x v="1189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x v="0"/>
    <s v="plays"/>
    <n v="1"/>
    <n v="20"/>
    <x v="119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x v="0"/>
    <s v="plays"/>
    <n v="27"/>
    <n v="46.43"/>
    <x v="1191"/>
    <d v="2014-08-30T05:30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x v="0"/>
    <s v="plays"/>
    <n v="1"/>
    <n v="5.5"/>
    <x v="119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x v="0"/>
    <s v="plays"/>
    <n v="13"/>
    <n v="50.2"/>
    <x v="1193"/>
    <d v="2016-06-18T19:32:1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plays"/>
    <x v="0"/>
    <s v="plays"/>
    <n v="0"/>
    <n v="10"/>
    <x v="1194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plays"/>
    <x v="0"/>
    <s v="plays"/>
    <n v="3"/>
    <n v="30.13"/>
    <x v="119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plays"/>
    <x v="0"/>
    <s v="plays"/>
    <n v="15"/>
    <n v="150"/>
    <x v="1196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plays"/>
    <x v="0"/>
    <s v="plays"/>
    <n v="3"/>
    <n v="13.33"/>
    <x v="1197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plays"/>
    <x v="0"/>
    <s v="plays"/>
    <n v="0"/>
    <s v="No Backers"/>
    <x v="119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plays"/>
    <x v="0"/>
    <s v="plays"/>
    <n v="0"/>
    <s v="No Backers"/>
    <x v="119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plays"/>
    <x v="0"/>
    <s v="plays"/>
    <n v="0"/>
    <s v="No Backers"/>
    <x v="120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plays"/>
    <x v="0"/>
    <s v="plays"/>
    <n v="0"/>
    <s v="No Backers"/>
    <x v="1201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plays"/>
    <x v="0"/>
    <s v="plays"/>
    <n v="53"/>
    <n v="44.76"/>
    <x v="120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plays"/>
    <x v="0"/>
    <s v="plays"/>
    <n v="5"/>
    <n v="88.64"/>
    <x v="1203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plays"/>
    <x v="0"/>
    <s v="plays"/>
    <n v="0"/>
    <n v="10"/>
    <x v="120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plays"/>
    <x v="0"/>
    <s v="plays"/>
    <n v="0"/>
    <s v="No Backers"/>
    <x v="1205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plays"/>
    <x v="0"/>
    <s v="plays"/>
    <n v="13"/>
    <n v="57.65"/>
    <x v="1206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plays"/>
    <x v="0"/>
    <s v="plays"/>
    <n v="5"/>
    <n v="25"/>
    <x v="120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plays"/>
    <x v="0"/>
    <s v="plays"/>
    <n v="0"/>
    <s v="No Backers"/>
    <x v="120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plays"/>
    <x v="0"/>
    <s v="plays"/>
    <n v="0"/>
    <s v="No Backers"/>
    <x v="120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plays"/>
    <x v="0"/>
    <s v="plays"/>
    <n v="0"/>
    <s v="No Backers"/>
    <x v="121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plays"/>
    <x v="0"/>
    <s v="plays"/>
    <n v="0"/>
    <s v="No Backers"/>
    <x v="1211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plays"/>
    <x v="0"/>
    <s v="plays"/>
    <n v="0"/>
    <s v="No Backers"/>
    <x v="121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plays"/>
    <x v="0"/>
    <s v="plays"/>
    <n v="2"/>
    <n v="17.5"/>
    <x v="1213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x v="0"/>
    <s v="plays"/>
    <n v="27"/>
    <n v="38.71"/>
    <x v="1214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x v="0"/>
    <s v="plays"/>
    <n v="1"/>
    <n v="13.11"/>
    <x v="1215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x v="0"/>
    <s v="plays"/>
    <n v="17"/>
    <n v="315.5"/>
    <x v="1216"/>
    <d v="2015-08-15T18:12:2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x v="0"/>
    <s v="plays"/>
    <n v="33"/>
    <n v="37.14"/>
    <x v="1217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x v="0"/>
    <s v="plays"/>
    <n v="0"/>
    <s v="No Backers"/>
    <x v="1218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x v="0"/>
    <s v="plays"/>
    <n v="22"/>
    <n v="128.27000000000001"/>
    <x v="1219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x v="0"/>
    <s v="plays"/>
    <n v="3"/>
    <n v="47.27"/>
    <x v="1220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x v="0"/>
    <s v="plays"/>
    <n v="5"/>
    <n v="50"/>
    <x v="1221"/>
    <d v="2015-02-28T06:00:1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x v="0"/>
    <s v="plays"/>
    <n v="11"/>
    <n v="42.5"/>
    <x v="1222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x v="0"/>
    <s v="plays"/>
    <n v="18"/>
    <n v="44"/>
    <x v="122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x v="0"/>
    <s v="plays"/>
    <n v="33"/>
    <n v="50.88"/>
    <x v="1224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x v="0"/>
    <s v="plays"/>
    <n v="1"/>
    <n v="62.5"/>
    <x v="1225"/>
    <d v="2014-08-12T18:36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x v="0"/>
    <s v="plays"/>
    <n v="5"/>
    <n v="27"/>
    <x v="1226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x v="0"/>
    <s v="plays"/>
    <n v="1"/>
    <n v="25"/>
    <x v="1227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x v="0"/>
    <s v="plays"/>
    <n v="49"/>
    <n v="47.26"/>
    <x v="1228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x v="0"/>
    <s v="plays"/>
    <n v="0"/>
    <s v="No Backers"/>
    <x v="1229"/>
    <d v="2015-08-14T19:38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x v="0"/>
    <s v="plays"/>
    <n v="0"/>
    <n v="1.5"/>
    <x v="123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x v="0"/>
    <s v="plays"/>
    <n v="12"/>
    <n v="24.71"/>
    <x v="1231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x v="0"/>
    <s v="plays"/>
    <n v="67"/>
    <n v="63.13"/>
    <x v="1232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x v="0"/>
    <s v="plays"/>
    <n v="15"/>
    <n v="38.25"/>
    <x v="123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x v="0"/>
    <s v="plays"/>
    <n v="9"/>
    <n v="16.25"/>
    <x v="1234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x v="0"/>
    <s v="plays"/>
    <n v="0"/>
    <n v="33.75"/>
    <x v="1235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x v="0"/>
    <s v="plays"/>
    <n v="3"/>
    <n v="61.67"/>
    <x v="1236"/>
    <d v="2015-09-07T18:09:5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x v="0"/>
    <s v="plays"/>
    <n v="37"/>
    <n v="83.14"/>
    <x v="1237"/>
    <d v="2014-11-26T20:29:37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x v="0"/>
    <s v="plays"/>
    <n v="0"/>
    <n v="1"/>
    <x v="1238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x v="0"/>
    <s v="plays"/>
    <n v="10"/>
    <n v="142.86000000000001"/>
    <x v="123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x v="0"/>
    <s v="plays"/>
    <n v="36"/>
    <n v="33.67"/>
    <x v="1240"/>
    <d v="2015-05-10T22:59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x v="0"/>
    <s v="plays"/>
    <n v="0"/>
    <n v="5"/>
    <x v="1241"/>
    <d v="2016-06-01T23:38:2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x v="0"/>
    <s v="plays"/>
    <n v="0"/>
    <s v="No Backers"/>
    <x v="124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x v="0"/>
    <s v="plays"/>
    <n v="0"/>
    <n v="10"/>
    <x v="124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x v="0"/>
    <s v="plays"/>
    <n v="0"/>
    <n v="40"/>
    <x v="1244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x v="0"/>
    <s v="plays"/>
    <n v="2"/>
    <n v="30"/>
    <x v="1245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x v="0"/>
    <s v="plays"/>
    <n v="5"/>
    <n v="45"/>
    <x v="1246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x v="0"/>
    <s v="plays"/>
    <n v="0"/>
    <s v="No Backers"/>
    <x v="1247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x v="0"/>
    <s v="plays"/>
    <n v="8"/>
    <n v="10.17"/>
    <x v="1248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x v="0"/>
    <s v="plays"/>
    <n v="12"/>
    <n v="81.41"/>
    <x v="1249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x v="0"/>
    <s v="plays"/>
    <n v="15"/>
    <n v="57.25"/>
    <x v="1250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x v="0"/>
    <s v="plays"/>
    <n v="10"/>
    <n v="5"/>
    <x v="1251"/>
    <d v="2014-07-30T20:53:5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x v="0"/>
    <s v="plays"/>
    <n v="0"/>
    <n v="15"/>
    <x v="1252"/>
    <d v="2014-12-27T02:02:28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musical"/>
    <x v="0"/>
    <s v="musical"/>
    <n v="102"/>
    <n v="150.15"/>
    <x v="1253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musical"/>
    <x v="0"/>
    <s v="musical"/>
    <n v="105"/>
    <n v="93.43"/>
    <x v="1254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musical"/>
    <x v="0"/>
    <s v="musical"/>
    <n v="115"/>
    <n v="110.97"/>
    <x v="125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musical"/>
    <x v="0"/>
    <s v="musical"/>
    <n v="121"/>
    <n v="71.790000000000006"/>
    <x v="125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musical"/>
    <x v="0"/>
    <s v="musical"/>
    <n v="109"/>
    <n v="29.26"/>
    <x v="1257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musical"/>
    <x v="0"/>
    <s v="musical"/>
    <n v="100"/>
    <n v="1000"/>
    <x v="1258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musical"/>
    <x v="0"/>
    <s v="musical"/>
    <n v="114"/>
    <n v="74.349999999999994"/>
    <x v="1259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musical"/>
    <x v="0"/>
    <s v="musical"/>
    <n v="101"/>
    <n v="63.83"/>
    <x v="1260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musical"/>
    <x v="0"/>
    <s v="musical"/>
    <n v="116"/>
    <n v="44.33"/>
    <x v="1261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musical"/>
    <x v="0"/>
    <s v="musical"/>
    <n v="130"/>
    <n v="86.94"/>
    <x v="126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musical"/>
    <x v="0"/>
    <s v="musical"/>
    <n v="108"/>
    <n v="126.55"/>
    <x v="1263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musical"/>
    <x v="0"/>
    <s v="musical"/>
    <n v="100"/>
    <n v="129.03"/>
    <x v="1264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musical"/>
    <x v="0"/>
    <s v="musical"/>
    <n v="123"/>
    <n v="71.239999999999995"/>
    <x v="1265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musical"/>
    <x v="0"/>
    <s v="musical"/>
    <n v="100"/>
    <n v="117.88"/>
    <x v="1266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musical"/>
    <x v="0"/>
    <s v="musical"/>
    <n v="105"/>
    <n v="327.08"/>
    <x v="1267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musical"/>
    <x v="0"/>
    <s v="musical"/>
    <n v="103"/>
    <n v="34.75"/>
    <x v="1268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musical"/>
    <x v="0"/>
    <s v="musical"/>
    <n v="118"/>
    <n v="100.06"/>
    <x v="1269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musical"/>
    <x v="0"/>
    <s v="musical"/>
    <n v="121"/>
    <n v="40.85"/>
    <x v="127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musical"/>
    <x v="0"/>
    <s v="musical"/>
    <n v="302"/>
    <n v="252.02"/>
    <x v="1271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musical"/>
    <x v="0"/>
    <s v="musical"/>
    <n v="101"/>
    <n v="25.16"/>
    <x v="1272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musical"/>
    <x v="0"/>
    <s v="musical"/>
    <n v="101"/>
    <n v="65.16"/>
    <x v="1273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musical"/>
    <x v="0"/>
    <s v="musical"/>
    <n v="102"/>
    <n v="32.270000000000003"/>
    <x v="1274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musical"/>
    <x v="0"/>
    <s v="musical"/>
    <n v="108"/>
    <n v="81.25"/>
    <x v="127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musical"/>
    <x v="0"/>
    <s v="musical"/>
    <n v="242"/>
    <n v="24.2"/>
    <x v="127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musical"/>
    <x v="0"/>
    <s v="musical"/>
    <n v="100"/>
    <n v="65.87"/>
    <x v="1277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musical"/>
    <x v="0"/>
    <s v="musical"/>
    <n v="125"/>
    <n v="36.08"/>
    <x v="1278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musical"/>
    <x v="0"/>
    <s v="musical"/>
    <n v="109"/>
    <n v="44.19"/>
    <x v="1279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musical"/>
    <x v="0"/>
    <s v="musical"/>
    <n v="146"/>
    <n v="104.07"/>
    <x v="128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musical"/>
    <x v="0"/>
    <s v="musical"/>
    <n v="110"/>
    <n v="35.96"/>
    <x v="1281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musical"/>
    <x v="0"/>
    <s v="musical"/>
    <n v="102"/>
    <n v="127.79"/>
    <x v="1282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musical"/>
    <x v="0"/>
    <s v="musical"/>
    <n v="122"/>
    <n v="27.73"/>
    <x v="1283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musical"/>
    <x v="0"/>
    <s v="musical"/>
    <n v="102"/>
    <n v="39.83"/>
    <x v="1284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musical"/>
    <x v="0"/>
    <s v="musical"/>
    <n v="141"/>
    <n v="52.17"/>
    <x v="1285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musical"/>
    <x v="0"/>
    <s v="musical"/>
    <n v="110"/>
    <n v="92.04"/>
    <x v="128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musical"/>
    <x v="0"/>
    <s v="musical"/>
    <n v="105"/>
    <n v="63.42"/>
    <x v="1287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musical"/>
    <x v="0"/>
    <s v="musical"/>
    <n v="124"/>
    <n v="135.63"/>
    <x v="1288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musical"/>
    <x v="0"/>
    <s v="musical"/>
    <n v="135"/>
    <n v="168.75"/>
    <x v="1289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musical"/>
    <x v="0"/>
    <s v="musical"/>
    <n v="103"/>
    <n v="70.86"/>
    <x v="129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musical"/>
    <x v="0"/>
    <s v="musical"/>
    <n v="100"/>
    <n v="50"/>
    <x v="1291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musical"/>
    <x v="0"/>
    <s v="musical"/>
    <n v="130"/>
    <n v="42.21"/>
    <x v="1292"/>
    <d v="2016-07-31T11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musical"/>
    <x v="0"/>
    <s v="musical"/>
    <n v="46"/>
    <n v="34.130000000000003"/>
    <x v="1293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musical"/>
    <x v="0"/>
    <s v="musical"/>
    <n v="34"/>
    <n v="132.35"/>
    <x v="1294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musical"/>
    <x v="0"/>
    <s v="musical"/>
    <n v="104"/>
    <n v="922.22"/>
    <x v="1295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musical"/>
    <x v="0"/>
    <s v="musical"/>
    <n v="6"/>
    <n v="163.57"/>
    <x v="1296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musical"/>
    <x v="0"/>
    <s v="musical"/>
    <n v="11"/>
    <n v="217.38"/>
    <x v="1297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musical"/>
    <x v="0"/>
    <s v="musical"/>
    <n v="112"/>
    <n v="149.44"/>
    <x v="1298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musical"/>
    <x v="0"/>
    <s v="musical"/>
    <n v="351"/>
    <n v="71.239999999999995"/>
    <x v="1299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musical"/>
    <x v="0"/>
    <s v="musical"/>
    <n v="233"/>
    <n v="44.46"/>
    <x v="1300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musical"/>
    <x v="0"/>
    <s v="musical"/>
    <n v="102"/>
    <n v="164.94"/>
    <x v="1301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musical"/>
    <x v="0"/>
    <s v="musical"/>
    <n v="154"/>
    <n v="84.87"/>
    <x v="1302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musical"/>
    <x v="0"/>
    <s v="musical"/>
    <n v="101"/>
    <n v="53.95"/>
    <x v="130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musical"/>
    <x v="0"/>
    <s v="musical"/>
    <n v="131"/>
    <n v="50.53"/>
    <x v="130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musical"/>
    <x v="0"/>
    <s v="musical"/>
    <n v="102"/>
    <n v="108"/>
    <x v="1305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musical"/>
    <x v="0"/>
    <s v="musical"/>
    <n v="116"/>
    <n v="95.37"/>
    <x v="130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musical"/>
    <x v="0"/>
    <s v="musical"/>
    <n v="265"/>
    <n v="57.63"/>
    <x v="1307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musical"/>
    <x v="0"/>
    <s v="musical"/>
    <n v="120"/>
    <n v="64.16"/>
    <x v="1308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musical"/>
    <x v="0"/>
    <s v="musical"/>
    <n v="120"/>
    <n v="92.39"/>
    <x v="130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musical"/>
    <x v="0"/>
    <s v="musical"/>
    <n v="104"/>
    <n v="125.98"/>
    <x v="1310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musical"/>
    <x v="0"/>
    <s v="musical"/>
    <n v="109"/>
    <n v="94.64"/>
    <x v="1311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musical"/>
    <x v="0"/>
    <s v="musical"/>
    <n v="118"/>
    <n v="170.7"/>
    <x v="1312"/>
    <d v="2016-11-11T12:10:53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musical"/>
    <x v="0"/>
    <s v="musical"/>
    <n v="105"/>
    <n v="47"/>
    <x v="1313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musical"/>
    <x v="0"/>
    <s v="musical"/>
    <n v="120"/>
    <n v="66.67"/>
    <x v="1314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musical"/>
    <x v="0"/>
    <s v="musical"/>
    <n v="115"/>
    <n v="18.77"/>
    <x v="1315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musical"/>
    <x v="0"/>
    <s v="musical"/>
    <n v="119"/>
    <n v="66.11"/>
    <x v="1316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musical"/>
    <x v="0"/>
    <s v="musical"/>
    <n v="105"/>
    <n v="36.86"/>
    <x v="1317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musical"/>
    <x v="0"/>
    <s v="musical"/>
    <n v="118"/>
    <n v="39.81"/>
    <x v="1318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musical"/>
    <x v="0"/>
    <s v="musical"/>
    <n v="120"/>
    <n v="31.5"/>
    <x v="1319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musical"/>
    <x v="0"/>
    <s v="musical"/>
    <n v="103"/>
    <n v="102.5"/>
    <x v="1320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musical"/>
    <x v="0"/>
    <s v="musical"/>
    <n v="101"/>
    <n v="126.46"/>
    <x v="1321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musical"/>
    <x v="0"/>
    <s v="musical"/>
    <n v="105"/>
    <n v="47.88"/>
    <x v="1322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musical"/>
    <x v="0"/>
    <s v="musical"/>
    <n v="103"/>
    <n v="73.209999999999994"/>
    <x v="1323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musical"/>
    <x v="0"/>
    <s v="musical"/>
    <n v="108"/>
    <n v="89.67"/>
    <x v="1324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musical"/>
    <x v="0"/>
    <s v="musical"/>
    <n v="111"/>
    <n v="151.46"/>
    <x v="13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musical"/>
    <x v="0"/>
    <s v="musical"/>
    <n v="150"/>
    <n v="25"/>
    <x v="1326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musical"/>
    <x v="0"/>
    <s v="musical"/>
    <n v="104"/>
    <n v="36.5"/>
    <x v="1327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musical"/>
    <x v="0"/>
    <s v="musical"/>
    <n v="116"/>
    <n v="44"/>
    <x v="13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musical"/>
    <x v="0"/>
    <s v="musical"/>
    <n v="103"/>
    <n v="87.36"/>
    <x v="1329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musical"/>
    <x v="0"/>
    <s v="musical"/>
    <n v="101"/>
    <n v="36.47"/>
    <x v="133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musical"/>
    <x v="0"/>
    <s v="musical"/>
    <n v="117"/>
    <n v="44.86"/>
    <x v="1331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musical"/>
    <x v="0"/>
    <s v="musical"/>
    <n v="133"/>
    <n v="42.9"/>
    <x v="1332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musical"/>
    <x v="0"/>
    <s v="musical"/>
    <n v="133"/>
    <n v="51.23"/>
    <x v="133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musical"/>
    <x v="0"/>
    <s v="musical"/>
    <n v="102"/>
    <n v="33.94"/>
    <x v="1334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musical"/>
    <x v="0"/>
    <s v="musical"/>
    <n v="128"/>
    <n v="90.74"/>
    <x v="1335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musical"/>
    <x v="0"/>
    <s v="musical"/>
    <n v="115"/>
    <n v="50"/>
    <x v="1336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musical"/>
    <x v="0"/>
    <s v="musical"/>
    <n v="110"/>
    <n v="24.44"/>
    <x v="1337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musical"/>
    <x v="0"/>
    <s v="musical"/>
    <n v="112"/>
    <n v="44.25"/>
    <x v="1338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musical"/>
    <x v="0"/>
    <s v="musical"/>
    <n v="126"/>
    <n v="67.739999999999995"/>
    <x v="1339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musical"/>
    <x v="0"/>
    <s v="musical"/>
    <n v="100"/>
    <n v="65.38"/>
    <x v="134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musical"/>
    <x v="0"/>
    <s v="musical"/>
    <n v="102"/>
    <n v="121.9"/>
    <x v="1341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musical"/>
    <x v="0"/>
    <s v="musical"/>
    <n v="108"/>
    <n v="47.46"/>
    <x v="1342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musical"/>
    <x v="0"/>
    <s v="musical"/>
    <n v="100"/>
    <n v="92.84"/>
    <x v="134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musical"/>
    <x v="0"/>
    <s v="musical"/>
    <n v="113"/>
    <n v="68.25"/>
    <x v="1344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musical"/>
    <x v="0"/>
    <s v="musical"/>
    <n v="128"/>
    <n v="37.21"/>
    <x v="1345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musical"/>
    <x v="0"/>
    <s v="musical"/>
    <n v="108"/>
    <n v="25.25"/>
    <x v="1346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musical"/>
    <x v="0"/>
    <s v="musical"/>
    <n v="242"/>
    <n v="43.21"/>
    <x v="1347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musical"/>
    <x v="0"/>
    <s v="musical"/>
    <n v="142"/>
    <n v="25.13"/>
    <x v="1348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musical"/>
    <x v="0"/>
    <s v="musical"/>
    <n v="130"/>
    <n v="23.64"/>
    <x v="1349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musical"/>
    <x v="0"/>
    <s v="musical"/>
    <n v="106"/>
    <n v="103.95"/>
    <x v="135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musical"/>
    <x v="0"/>
    <s v="musical"/>
    <n v="105"/>
    <n v="50.38"/>
    <x v="1351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musical"/>
    <x v="0"/>
    <s v="musical"/>
    <n v="136"/>
    <n v="13.6"/>
    <x v="135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musical"/>
    <x v="0"/>
    <s v="musical"/>
    <n v="100"/>
    <n v="28.57"/>
    <x v="135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musical"/>
    <x v="0"/>
    <s v="musical"/>
    <n v="100"/>
    <n v="63.83"/>
    <x v="1354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musical"/>
    <x v="0"/>
    <s v="musical"/>
    <n v="124"/>
    <n v="8.86"/>
    <x v="1355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musical"/>
    <x v="0"/>
    <s v="musical"/>
    <n v="117"/>
    <n v="50.67"/>
    <x v="13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musical"/>
    <x v="0"/>
    <s v="musical"/>
    <n v="103"/>
    <n v="60.78"/>
    <x v="1357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musical"/>
    <x v="0"/>
    <s v="musical"/>
    <n v="108"/>
    <n v="113.42"/>
    <x v="1358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musical"/>
    <x v="0"/>
    <s v="musical"/>
    <n v="120"/>
    <n v="104.57"/>
    <x v="1359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musical"/>
    <x v="0"/>
    <s v="musical"/>
    <n v="100"/>
    <n v="98.31"/>
    <x v="136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musical"/>
    <x v="0"/>
    <s v="musical"/>
    <n v="107"/>
    <n v="35.04"/>
    <x v="1361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musical"/>
    <x v="0"/>
    <s v="musical"/>
    <n v="100"/>
    <n v="272.73"/>
    <x v="1362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musical"/>
    <x v="0"/>
    <s v="musical"/>
    <n v="111"/>
    <n v="63.85"/>
    <x v="1363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musical"/>
    <x v="0"/>
    <s v="musical"/>
    <n v="115"/>
    <n v="30.19"/>
    <x v="1364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musical"/>
    <x v="0"/>
    <s v="musical"/>
    <n v="108"/>
    <n v="83.51"/>
    <x v="1365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musical"/>
    <x v="0"/>
    <s v="musical"/>
    <n v="170"/>
    <n v="64.760000000000005"/>
    <x v="1366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musical"/>
    <x v="0"/>
    <s v="musical"/>
    <n v="187"/>
    <n v="20.12"/>
    <x v="136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musical"/>
    <x v="0"/>
    <s v="musical"/>
    <n v="108"/>
    <n v="44.09"/>
    <x v="136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musical"/>
    <x v="0"/>
    <s v="musical"/>
    <n v="100"/>
    <n v="40.479999999999997"/>
    <x v="1369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musical"/>
    <x v="0"/>
    <s v="musical"/>
    <n v="120"/>
    <n v="44.54"/>
    <x v="1370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musical"/>
    <x v="0"/>
    <s v="musical"/>
    <n v="111"/>
    <n v="125.81"/>
    <x v="1371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musical"/>
    <x v="0"/>
    <s v="musical"/>
    <n v="104"/>
    <n v="19.7"/>
    <x v="1372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musical"/>
    <x v="0"/>
    <s v="musical"/>
    <n v="1"/>
    <n v="10"/>
    <x v="1373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musical"/>
    <x v="0"/>
    <s v="musical"/>
    <n v="0"/>
    <s v="No Backers"/>
    <x v="137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musical"/>
    <x v="0"/>
    <s v="musical"/>
    <n v="0"/>
    <s v="No Backers"/>
    <x v="1375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musical"/>
    <x v="0"/>
    <s v="musical"/>
    <n v="5"/>
    <n v="30"/>
    <x v="1376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musical"/>
    <x v="0"/>
    <s v="musical"/>
    <n v="32"/>
    <n v="60.67"/>
    <x v="1377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musical"/>
    <x v="0"/>
    <s v="musical"/>
    <n v="0"/>
    <s v="No Backers"/>
    <x v="1378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musical"/>
    <x v="0"/>
    <s v="musical"/>
    <n v="0"/>
    <s v="No Backers"/>
    <x v="137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musical"/>
    <x v="0"/>
    <s v="musical"/>
    <n v="0"/>
    <n v="23.33"/>
    <x v="1380"/>
    <d v="2015-05-29T15:34:1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musical"/>
    <x v="0"/>
    <s v="musical"/>
    <n v="1"/>
    <n v="5"/>
    <x v="1381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musical"/>
    <x v="0"/>
    <s v="musical"/>
    <n v="4"/>
    <n v="23.92"/>
    <x v="1382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musical"/>
    <x v="0"/>
    <s v="musical"/>
    <n v="0"/>
    <s v="No Backers"/>
    <x v="1383"/>
    <d v="2016-01-29T23:17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musical"/>
    <x v="0"/>
    <s v="musical"/>
    <n v="2"/>
    <n v="15.83"/>
    <x v="1384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musical"/>
    <x v="0"/>
    <s v="musical"/>
    <n v="0"/>
    <s v="No Backers"/>
    <x v="1385"/>
    <d v="2014-09-14T04:34:57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musical"/>
    <x v="0"/>
    <s v="musical"/>
    <n v="42"/>
    <n v="29.79"/>
    <x v="1386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musical"/>
    <x v="0"/>
    <s v="musical"/>
    <n v="50"/>
    <n v="60"/>
    <x v="1387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musical"/>
    <x v="0"/>
    <s v="musical"/>
    <n v="5"/>
    <n v="24.33"/>
    <x v="1388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musical"/>
    <x v="0"/>
    <s v="musical"/>
    <n v="20"/>
    <n v="500"/>
    <x v="1389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musical"/>
    <x v="0"/>
    <s v="musical"/>
    <n v="0"/>
    <s v="No Backers"/>
    <x v="1390"/>
    <d v="2014-12-05T11:2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musical"/>
    <x v="0"/>
    <s v="musical"/>
    <n v="2"/>
    <n v="35"/>
    <x v="1391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musical"/>
    <x v="0"/>
    <s v="musical"/>
    <n v="7"/>
    <n v="29.56"/>
    <x v="1392"/>
    <d v="2016-06-19T19:12:56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x v="1"/>
    <s v="web"/>
    <n v="0"/>
    <n v="1"/>
    <x v="1393"/>
    <d v="2015-02-04T19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x v="1"/>
    <s v="web"/>
    <n v="1"/>
    <n v="25"/>
    <x v="139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x v="1"/>
    <s v="web"/>
    <n v="0"/>
    <n v="1"/>
    <x v="1395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x v="1"/>
    <s v="web"/>
    <n v="0"/>
    <n v="35"/>
    <x v="1396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x v="1"/>
    <s v="web"/>
    <n v="1"/>
    <n v="3"/>
    <x v="1397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x v="1"/>
    <s v="web"/>
    <n v="27"/>
    <n v="402.71"/>
    <x v="1398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x v="1"/>
    <s v="web"/>
    <n v="0"/>
    <n v="26"/>
    <x v="139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x v="1"/>
    <s v="web"/>
    <n v="0"/>
    <s v="No Backers"/>
    <x v="140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x v="1"/>
    <s v="web"/>
    <n v="0"/>
    <n v="9"/>
    <x v="1401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x v="1"/>
    <s v="web"/>
    <n v="3"/>
    <n v="8.5"/>
    <x v="14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x v="1"/>
    <s v="web"/>
    <n v="1"/>
    <n v="8.75"/>
    <x v="1403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x v="1"/>
    <s v="web"/>
    <n v="5"/>
    <n v="135.04"/>
    <x v="1404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x v="1"/>
    <s v="web"/>
    <n v="0"/>
    <s v="No Backers"/>
    <x v="1405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x v="1"/>
    <s v="web"/>
    <n v="0"/>
    <n v="20.5"/>
    <x v="1406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x v="1"/>
    <s v="web"/>
    <n v="37"/>
    <n v="64.36"/>
    <x v="1407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x v="1"/>
    <s v="web"/>
    <n v="0"/>
    <s v="No Backers"/>
    <x v="1408"/>
    <d v="2016-06-12T08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x v="1"/>
    <s v="web"/>
    <n v="3"/>
    <n v="200"/>
    <x v="1409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x v="1"/>
    <s v="web"/>
    <n v="1"/>
    <n v="68.3"/>
    <x v="1410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x v="1"/>
    <s v="web"/>
    <n v="0"/>
    <s v="No Backers"/>
    <x v="1411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x v="1"/>
    <s v="web"/>
    <n v="0"/>
    <n v="50"/>
    <x v="1412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x v="1"/>
    <s v="web"/>
    <n v="0"/>
    <n v="4"/>
    <x v="141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x v="1"/>
    <s v="web"/>
    <n v="0"/>
    <n v="27.5"/>
    <x v="1414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x v="1"/>
    <s v="web"/>
    <n v="0"/>
    <s v="No Backers"/>
    <x v="14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x v="1"/>
    <s v="web"/>
    <n v="0"/>
    <n v="34"/>
    <x v="1416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x v="1"/>
    <s v="web"/>
    <n v="0"/>
    <n v="1"/>
    <x v="1417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x v="1"/>
    <s v="web"/>
    <n v="0"/>
    <s v="No Backers"/>
    <x v="1418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x v="1"/>
    <s v="web"/>
    <n v="0"/>
    <n v="1"/>
    <x v="1419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x v="1"/>
    <s v="web"/>
    <n v="0"/>
    <s v="No Backers"/>
    <x v="1420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x v="1"/>
    <s v="web"/>
    <n v="1"/>
    <n v="49"/>
    <x v="1421"/>
    <d v="2016-01-16T11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x v="1"/>
    <s v="web"/>
    <n v="1"/>
    <n v="20"/>
    <x v="1422"/>
    <d v="2016-01-01T20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x v="1"/>
    <s v="web"/>
    <n v="0"/>
    <n v="142"/>
    <x v="1423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x v="1"/>
    <s v="web"/>
    <n v="0"/>
    <n v="53"/>
    <x v="1424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x v="1"/>
    <s v="web"/>
    <n v="0"/>
    <s v="No Backers"/>
    <x v="1425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x v="1"/>
    <s v="web"/>
    <n v="0"/>
    <n v="38.44"/>
    <x v="1426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x v="1"/>
    <s v="web"/>
    <n v="1"/>
    <n v="20"/>
    <x v="14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x v="1"/>
    <s v="web"/>
    <n v="0"/>
    <n v="64.75"/>
    <x v="1428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x v="1"/>
    <s v="web"/>
    <n v="0"/>
    <n v="1"/>
    <x v="1429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x v="1"/>
    <s v="web"/>
    <n v="0"/>
    <n v="10"/>
    <x v="1430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x v="1"/>
    <s v="web"/>
    <n v="0"/>
    <n v="2"/>
    <x v="1431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x v="1"/>
    <s v="web"/>
    <n v="1"/>
    <n v="35"/>
    <x v="1432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x v="1"/>
    <s v="web"/>
    <n v="0"/>
    <n v="1"/>
    <x v="143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x v="1"/>
    <s v="web"/>
    <n v="0"/>
    <s v="No Backers"/>
    <x v="143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x v="1"/>
    <s v="web"/>
    <n v="0"/>
    <s v="No Backers"/>
    <x v="1435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x v="1"/>
    <s v="web"/>
    <n v="0"/>
    <n v="1"/>
    <x v="1436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x v="1"/>
    <s v="web"/>
    <n v="1"/>
    <n v="5"/>
    <x v="1437"/>
    <d v="2015-03-16T16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x v="1"/>
    <s v="web"/>
    <n v="0"/>
    <s v="No Backers"/>
    <x v="1438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x v="1"/>
    <s v="web"/>
    <n v="1"/>
    <n v="14"/>
    <x v="1439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x v="1"/>
    <s v="web"/>
    <n v="9"/>
    <n v="389.29"/>
    <x v="144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x v="1"/>
    <s v="web"/>
    <n v="3"/>
    <n v="150.5"/>
    <x v="1441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x v="1"/>
    <s v="web"/>
    <n v="0"/>
    <n v="1"/>
    <x v="1442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x v="1"/>
    <s v="web"/>
    <n v="4"/>
    <n v="24.78"/>
    <x v="1443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x v="1"/>
    <s v="web"/>
    <n v="0"/>
    <n v="30.5"/>
    <x v="1444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x v="1"/>
    <s v="web"/>
    <n v="3"/>
    <n v="250"/>
    <x v="1445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x v="1"/>
    <s v="web"/>
    <n v="23"/>
    <n v="16.43"/>
    <x v="1446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x v="1"/>
    <s v="web"/>
    <n v="0"/>
    <n v="13"/>
    <x v="1447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x v="1"/>
    <s v="web"/>
    <n v="0"/>
    <n v="53.25"/>
    <x v="1448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x v="1"/>
    <s v="web"/>
    <n v="0"/>
    <n v="3"/>
    <x v="1449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x v="1"/>
    <s v="web"/>
    <n v="0"/>
    <n v="10"/>
    <x v="1450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x v="1"/>
    <s v="web"/>
    <n v="34"/>
    <n v="121.43"/>
    <x v="1451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x v="1"/>
    <s v="web"/>
    <n v="0"/>
    <n v="15.5"/>
    <x v="1452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x v="1"/>
    <s v="web"/>
    <n v="2"/>
    <n v="100"/>
    <x v="1453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x v="1"/>
    <s v="web"/>
    <n v="1"/>
    <n v="23.33"/>
    <x v="145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x v="1"/>
    <s v="web"/>
    <n v="0"/>
    <s v="No Backers"/>
    <x v="145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x v="1"/>
    <s v="web"/>
    <n v="4"/>
    <n v="45.39"/>
    <x v="1456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x v="1"/>
    <s v="web"/>
    <n v="0"/>
    <s v="No Backers"/>
    <x v="1457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x v="1"/>
    <s v="web"/>
    <n v="3"/>
    <n v="16.38"/>
    <x v="145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x v="1"/>
    <s v="web"/>
    <n v="0"/>
    <n v="10"/>
    <x v="145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x v="1"/>
    <s v="web"/>
    <n v="0"/>
    <s v="No Backers"/>
    <x v="146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x v="1"/>
    <s v="web"/>
    <n v="1"/>
    <n v="292.2"/>
    <x v="1461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x v="1"/>
    <s v="web"/>
    <n v="1"/>
    <n v="5"/>
    <x v="1462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x v="1"/>
    <s v="web"/>
    <n v="0"/>
    <s v="No Backers"/>
    <x v="146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x v="1"/>
    <s v="web"/>
    <n v="0"/>
    <s v="No Backers"/>
    <x v="1464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x v="1"/>
    <s v="web"/>
    <n v="0"/>
    <s v="No Backers"/>
    <x v="1465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x v="1"/>
    <s v="web"/>
    <n v="21"/>
    <n v="105.93"/>
    <x v="1466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x v="1"/>
    <s v="web"/>
    <n v="0"/>
    <s v="No Backers"/>
    <x v="146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x v="1"/>
    <s v="web"/>
    <n v="0"/>
    <s v="No Backers"/>
    <x v="146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x v="1"/>
    <s v="web"/>
    <n v="0"/>
    <s v="No Backers"/>
    <x v="1469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x v="1"/>
    <s v="web"/>
    <n v="3"/>
    <n v="20"/>
    <x v="147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x v="1"/>
    <s v="web"/>
    <n v="0"/>
    <s v="No Backers"/>
    <x v="1471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x v="1"/>
    <s v="web"/>
    <n v="0"/>
    <n v="1"/>
    <x v="1472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x v="1"/>
    <s v="web"/>
    <n v="1"/>
    <n v="300"/>
    <x v="147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x v="1"/>
    <s v="web"/>
    <n v="1"/>
    <n v="87"/>
    <x v="1474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x v="1"/>
    <s v="web"/>
    <n v="6"/>
    <n v="37.89"/>
    <x v="1475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x v="1"/>
    <s v="web"/>
    <n v="0"/>
    <s v="No Backers"/>
    <x v="1476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x v="1"/>
    <s v="web"/>
    <n v="0"/>
    <s v="No Backers"/>
    <x v="1477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x v="1"/>
    <s v="web"/>
    <n v="0"/>
    <s v="No Backers"/>
    <x v="1478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x v="1"/>
    <s v="web"/>
    <n v="17"/>
    <n v="111.41"/>
    <x v="147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x v="1"/>
    <s v="web"/>
    <n v="0"/>
    <n v="90"/>
    <x v="148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x v="1"/>
    <s v="web"/>
    <n v="0"/>
    <s v="No Backers"/>
    <x v="148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x v="1"/>
    <s v="web"/>
    <n v="0"/>
    <n v="116.67"/>
    <x v="148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x v="1"/>
    <s v="web"/>
    <n v="0"/>
    <n v="10"/>
    <x v="1483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x v="1"/>
    <s v="web"/>
    <n v="1"/>
    <n v="76.67"/>
    <x v="1484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x v="1"/>
    <s v="web"/>
    <n v="0"/>
    <s v="No Backers"/>
    <x v="148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x v="1"/>
    <s v="web"/>
    <n v="12"/>
    <n v="49.8"/>
    <x v="1486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x v="1"/>
    <s v="web"/>
    <n v="0"/>
    <n v="1"/>
    <x v="1487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x v="1"/>
    <s v="web"/>
    <n v="0"/>
    <n v="2"/>
    <x v="1488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x v="1"/>
    <s v="web"/>
    <n v="0"/>
    <n v="4"/>
    <x v="1489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x v="1"/>
    <s v="web"/>
    <n v="0"/>
    <s v="No Backers"/>
    <x v="1490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x v="1"/>
    <s v="web"/>
    <n v="0"/>
    <n v="3"/>
    <x v="1491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x v="1"/>
    <s v="web"/>
    <n v="0"/>
    <n v="1"/>
    <x v="1492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x v="1"/>
    <s v="web"/>
    <n v="0"/>
    <s v="No Backers"/>
    <x v="149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x v="1"/>
    <s v="web"/>
    <n v="0"/>
    <s v="No Backers"/>
    <x v="1494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x v="1"/>
    <s v="web"/>
    <n v="3"/>
    <n v="300"/>
    <x v="149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x v="1"/>
    <s v="web"/>
    <n v="0"/>
    <n v="1"/>
    <x v="1496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x v="1"/>
    <s v="web"/>
    <n v="0"/>
    <s v="No Backers"/>
    <x v="1497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x v="1"/>
    <s v="web"/>
    <n v="0"/>
    <n v="13"/>
    <x v="1498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x v="1"/>
    <s v="web"/>
    <n v="2"/>
    <n v="15"/>
    <x v="1499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x v="1"/>
    <s v="web"/>
    <n v="0"/>
    <n v="54"/>
    <x v="150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x v="1"/>
    <s v="web"/>
    <n v="0"/>
    <s v="No Backers"/>
    <x v="150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x v="1"/>
    <s v="web"/>
    <n v="0"/>
    <s v="No Backers"/>
    <x v="1502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x v="1"/>
    <s v="web"/>
    <n v="1"/>
    <n v="15.43"/>
    <x v="1503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x v="1"/>
    <s v="web"/>
    <n v="0"/>
    <s v="No Backers"/>
    <x v="150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x v="1"/>
    <s v="web"/>
    <n v="0"/>
    <s v="No Backers"/>
    <x v="1505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x v="1"/>
    <s v="web"/>
    <n v="0"/>
    <n v="25"/>
    <x v="1506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x v="1"/>
    <s v="web"/>
    <n v="1"/>
    <n v="27.5"/>
    <x v="1507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x v="1"/>
    <s v="web"/>
    <n v="0"/>
    <s v="No Backers"/>
    <x v="1508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x v="1"/>
    <s v="web"/>
    <n v="0"/>
    <s v="No Backers"/>
    <x v="1509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x v="1"/>
    <s v="web"/>
    <n v="0"/>
    <s v="No Backers"/>
    <x v="1510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x v="1"/>
    <s v="web"/>
    <n v="15"/>
    <n v="367"/>
    <x v="1511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x v="1"/>
    <s v="web"/>
    <n v="0"/>
    <n v="2"/>
    <x v="151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x v="1"/>
    <s v="web"/>
    <n v="0"/>
    <s v="No Backers"/>
    <x v="1513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x v="1"/>
    <s v="web"/>
    <n v="29"/>
    <n v="60"/>
    <x v="151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x v="1"/>
    <s v="web"/>
    <n v="0"/>
    <s v="No Backers"/>
    <x v="151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x v="1"/>
    <s v="web"/>
    <n v="0"/>
    <s v="No Backers"/>
    <x v="151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x v="1"/>
    <s v="web"/>
    <n v="0"/>
    <s v="No Backers"/>
    <x v="1517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x v="1"/>
    <s v="web"/>
    <n v="11"/>
    <n v="97.41"/>
    <x v="151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x v="1"/>
    <s v="web"/>
    <n v="1"/>
    <n v="47.86"/>
    <x v="1519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x v="1"/>
    <s v="web"/>
    <n v="0"/>
    <n v="50"/>
    <x v="152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x v="1"/>
    <s v="web"/>
    <n v="0"/>
    <s v="No Backers"/>
    <x v="152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x v="1"/>
    <s v="web"/>
    <n v="0"/>
    <n v="20.5"/>
    <x v="152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x v="1"/>
    <s v="web"/>
    <n v="0"/>
    <s v="No Backers"/>
    <x v="1523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x v="1"/>
    <s v="web"/>
    <n v="3"/>
    <n v="30"/>
    <x v="1524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x v="1"/>
    <s v="web"/>
    <n v="0"/>
    <n v="50"/>
    <x v="1525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x v="1"/>
    <s v="web"/>
    <n v="0"/>
    <n v="10"/>
    <x v="1526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x v="1"/>
    <s v="web"/>
    <n v="0"/>
    <s v="No Backers"/>
    <x v="152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x v="1"/>
    <s v="web"/>
    <n v="11"/>
    <n v="81.58"/>
    <x v="1528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x v="1"/>
    <s v="web"/>
    <n v="0"/>
    <s v="No Backers"/>
    <x v="1529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x v="1"/>
    <s v="web"/>
    <n v="0"/>
    <s v="No Backers"/>
    <x v="1530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x v="1"/>
    <s v="web"/>
    <n v="0"/>
    <s v="No Backers"/>
    <x v="1531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x v="1"/>
    <s v="web"/>
    <n v="0"/>
    <n v="18.329999999999998"/>
    <x v="1532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x v="1"/>
    <s v="web"/>
    <n v="2"/>
    <n v="224.43"/>
    <x v="1533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x v="1"/>
    <s v="web"/>
    <n v="3"/>
    <n v="37.5"/>
    <x v="1534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x v="1"/>
    <s v="web"/>
    <n v="4"/>
    <n v="145"/>
    <x v="1535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x v="1"/>
    <s v="web"/>
    <n v="1"/>
    <n v="1"/>
    <x v="1536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x v="1"/>
    <s v="web"/>
    <n v="1"/>
    <n v="112.57"/>
    <x v="1537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x v="1"/>
    <s v="web"/>
    <n v="0"/>
    <s v="No Backers"/>
    <x v="1538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x v="1"/>
    <s v="web"/>
    <n v="1"/>
    <n v="342"/>
    <x v="1539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x v="1"/>
    <s v="web"/>
    <n v="1"/>
    <n v="57.88"/>
    <x v="1540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x v="1"/>
    <s v="web"/>
    <n v="0"/>
    <n v="30"/>
    <x v="1541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x v="1"/>
    <s v="web"/>
    <n v="0"/>
    <s v="No Backers"/>
    <x v="1542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x v="1"/>
    <s v="web"/>
    <n v="0"/>
    <n v="25"/>
    <x v="1543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x v="1"/>
    <s v="web"/>
    <n v="0"/>
    <s v="No Backers"/>
    <x v="1544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x v="1"/>
    <s v="web"/>
    <n v="0"/>
    <n v="50"/>
    <x v="1545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x v="1"/>
    <s v="web"/>
    <n v="0"/>
    <n v="1.5"/>
    <x v="1546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x v="1"/>
    <s v="web"/>
    <n v="0"/>
    <s v="No Backers"/>
    <x v="15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x v="1"/>
    <s v="web"/>
    <n v="0"/>
    <n v="10"/>
    <x v="154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x v="1"/>
    <s v="web"/>
    <n v="0"/>
    <s v="No Backers"/>
    <x v="1549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x v="1"/>
    <s v="web"/>
    <n v="0"/>
    <s v="No Backers"/>
    <x v="155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x v="1"/>
    <s v="web"/>
    <n v="0"/>
    <s v="No Backers"/>
    <x v="1551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x v="1"/>
    <s v="web"/>
    <n v="0"/>
    <s v="No Backers"/>
    <x v="1552"/>
    <d v="2016-04-14T06:26: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x v="1"/>
    <s v="wearables"/>
    <n v="144"/>
    <n v="50.5"/>
    <x v="1553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x v="1"/>
    <s v="wearables"/>
    <n v="119"/>
    <n v="151.32"/>
    <x v="1554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x v="1"/>
    <s v="wearables"/>
    <n v="1460"/>
    <n v="134.36000000000001"/>
    <x v="1555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x v="1"/>
    <s v="wearables"/>
    <n v="106"/>
    <n v="174.03"/>
    <x v="155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x v="1"/>
    <s v="wearables"/>
    <n v="300"/>
    <n v="73.489999999999995"/>
    <x v="1557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x v="1"/>
    <s v="wearables"/>
    <n v="279"/>
    <n v="23.52"/>
    <x v="1558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x v="1"/>
    <s v="wearables"/>
    <n v="132"/>
    <n v="39.07"/>
    <x v="1559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x v="1"/>
    <s v="wearables"/>
    <n v="107"/>
    <n v="125.94"/>
    <x v="1560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x v="1"/>
    <s v="wearables"/>
    <n v="127"/>
    <n v="1644"/>
    <x v="1561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x v="1"/>
    <s v="wearables"/>
    <n v="140"/>
    <n v="42.67"/>
    <x v="1562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x v="1"/>
    <s v="wearables"/>
    <n v="112"/>
    <n v="35.130000000000003"/>
    <x v="156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x v="1"/>
    <s v="wearables"/>
    <n v="101"/>
    <n v="239.35"/>
    <x v="1564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x v="1"/>
    <s v="wearables"/>
    <n v="100"/>
    <n v="107.64"/>
    <x v="1565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x v="1"/>
    <s v="wearables"/>
    <n v="141"/>
    <n v="95.83"/>
    <x v="1566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x v="1"/>
    <s v="wearables"/>
    <n v="267"/>
    <n v="31.66"/>
    <x v="1567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x v="1"/>
    <s v="wearables"/>
    <n v="147"/>
    <n v="42.89"/>
    <x v="1568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x v="1"/>
    <s v="wearables"/>
    <n v="214"/>
    <n v="122.74"/>
    <x v="156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x v="1"/>
    <s v="wearables"/>
    <n v="126"/>
    <n v="190.45"/>
    <x v="157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x v="1"/>
    <s v="wearables"/>
    <n v="104"/>
    <n v="109.34"/>
    <x v="1571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x v="1"/>
    <s v="wearables"/>
    <n v="101"/>
    <n v="143.66999999999999"/>
    <x v="1572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x v="1"/>
    <s v="wearables"/>
    <n v="3"/>
    <n v="84.94"/>
    <x v="1573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x v="1"/>
    <s v="wearables"/>
    <n v="1"/>
    <n v="10.56"/>
    <x v="1574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x v="1"/>
    <s v="wearables"/>
    <n v="0"/>
    <n v="39"/>
    <x v="1575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x v="1"/>
    <s v="wearables"/>
    <n v="0"/>
    <n v="100"/>
    <x v="157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x v="1"/>
    <s v="wearables"/>
    <n v="8"/>
    <n v="31.17"/>
    <x v="1577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x v="1"/>
    <s v="wearables"/>
    <n v="19"/>
    <n v="155.33000000000001"/>
    <x v="1578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x v="1"/>
    <s v="wearables"/>
    <n v="0"/>
    <n v="2"/>
    <x v="1579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x v="1"/>
    <s v="wearables"/>
    <n v="10"/>
    <n v="178.93"/>
    <x v="1580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x v="1"/>
    <s v="wearables"/>
    <n v="5"/>
    <n v="27.36"/>
    <x v="1581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x v="1"/>
    <s v="wearables"/>
    <n v="22"/>
    <n v="1536.25"/>
    <x v="158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x v="1"/>
    <s v="wearables"/>
    <n v="29"/>
    <n v="85"/>
    <x v="1583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x v="1"/>
    <s v="wearables"/>
    <n v="39"/>
    <n v="788.53"/>
    <x v="1584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x v="1"/>
    <s v="wearables"/>
    <n v="22"/>
    <n v="50.3"/>
    <x v="1585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x v="1"/>
    <s v="wearables"/>
    <n v="0"/>
    <n v="68.33"/>
    <x v="1586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x v="1"/>
    <s v="wearables"/>
    <n v="0"/>
    <n v="7.5"/>
    <x v="158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x v="1"/>
    <s v="wearables"/>
    <n v="15"/>
    <n v="34.270000000000003"/>
    <x v="1588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x v="1"/>
    <s v="wearables"/>
    <n v="1"/>
    <n v="61.29"/>
    <x v="1589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x v="1"/>
    <s v="wearables"/>
    <n v="26"/>
    <n v="133.25"/>
    <x v="1590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x v="1"/>
    <s v="wearables"/>
    <n v="4"/>
    <n v="65.180000000000007"/>
    <x v="1591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x v="1"/>
    <s v="wearables"/>
    <n v="15"/>
    <n v="93.9"/>
    <x v="159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x v="1"/>
    <s v="wearables"/>
    <n v="26"/>
    <n v="150.65"/>
    <x v="159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x v="1"/>
    <s v="wearables"/>
    <n v="0"/>
    <n v="1"/>
    <x v="1594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x v="1"/>
    <s v="wearables"/>
    <n v="0"/>
    <n v="13.25"/>
    <x v="1595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x v="1"/>
    <s v="wearables"/>
    <n v="1"/>
    <n v="99.33"/>
    <x v="1596"/>
    <d v="2016-10-31T21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x v="1"/>
    <s v="wearables"/>
    <n v="7"/>
    <n v="177.39"/>
    <x v="1597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x v="1"/>
    <s v="wearables"/>
    <n v="28"/>
    <n v="55.3"/>
    <x v="1598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x v="1"/>
    <s v="wearables"/>
    <n v="0"/>
    <s v="No Backers"/>
    <x v="1599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x v="1"/>
    <s v="wearables"/>
    <n v="4"/>
    <n v="591.66999999999996"/>
    <x v="1600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x v="1"/>
    <s v="wearables"/>
    <n v="73"/>
    <n v="405.5"/>
    <x v="1601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x v="1"/>
    <s v="wearables"/>
    <n v="58"/>
    <n v="343.15"/>
    <x v="1602"/>
    <d v="2016-12-08T04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x v="1"/>
    <s v="wearables"/>
    <n v="12"/>
    <n v="72.59"/>
    <x v="160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x v="1"/>
    <s v="wearables"/>
    <n v="1"/>
    <n v="26"/>
    <x v="1604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x v="1"/>
    <s v="wearables"/>
    <n v="7"/>
    <n v="6.5"/>
    <x v="1605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x v="1"/>
    <s v="wearables"/>
    <n v="35"/>
    <n v="119.39"/>
    <x v="1606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x v="1"/>
    <s v="wearables"/>
    <n v="0"/>
    <n v="84.29"/>
    <x v="1607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x v="1"/>
    <s v="wearables"/>
    <n v="1"/>
    <n v="90.86"/>
    <x v="1608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x v="1"/>
    <s v="wearables"/>
    <n v="0"/>
    <n v="1"/>
    <x v="1609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x v="1"/>
    <s v="wearables"/>
    <n v="46"/>
    <n v="20.34"/>
    <x v="1610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x v="1"/>
    <s v="wearables"/>
    <n v="15"/>
    <n v="530.69000000000005"/>
    <x v="1611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x v="1"/>
    <s v="wearables"/>
    <n v="82"/>
    <n v="120.39"/>
    <x v="1612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x v="1"/>
    <s v="wearables"/>
    <n v="3"/>
    <n v="13"/>
    <x v="1613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x v="1"/>
    <s v="wearables"/>
    <n v="27"/>
    <n v="291.33"/>
    <x v="1614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x v="1"/>
    <s v="wearables"/>
    <n v="31"/>
    <n v="124.92"/>
    <x v="1615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x v="1"/>
    <s v="wearables"/>
    <n v="6"/>
    <n v="119.57"/>
    <x v="1616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x v="1"/>
    <s v="wearables"/>
    <n v="1"/>
    <n v="120.25"/>
    <x v="1617"/>
    <d v="2017-02-20T04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x v="1"/>
    <s v="wearables"/>
    <n v="1"/>
    <n v="195.4"/>
    <x v="161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x v="1"/>
    <s v="wearables"/>
    <n v="0"/>
    <s v="No Backers"/>
    <x v="1619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x v="1"/>
    <s v="wearables"/>
    <n v="79"/>
    <n v="117.7"/>
    <x v="1620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x v="1"/>
    <s v="wearables"/>
    <n v="22"/>
    <n v="23.95"/>
    <x v="1621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x v="1"/>
    <s v="wearables"/>
    <n v="0"/>
    <n v="30.5"/>
    <x v="1622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x v="1"/>
    <s v="wearables"/>
    <n v="0"/>
    <s v="No Backers"/>
    <x v="162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x v="1"/>
    <s v="wearables"/>
    <n v="34"/>
    <n v="99.97"/>
    <x v="1624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x v="1"/>
    <s v="wearables"/>
    <n v="0"/>
    <n v="26.25"/>
    <x v="1625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x v="1"/>
    <s v="wearables"/>
    <n v="1"/>
    <n v="199"/>
    <x v="1626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x v="1"/>
    <s v="wearables"/>
    <n v="15"/>
    <n v="80.319999999999993"/>
    <x v="1627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x v="1"/>
    <s v="wearables"/>
    <n v="5"/>
    <n v="115.75"/>
    <x v="1628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x v="1"/>
    <s v="wearables"/>
    <n v="10"/>
    <n v="44.69"/>
    <x v="1629"/>
    <d v="2014-12-01T00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x v="1"/>
    <s v="wearables"/>
    <n v="0"/>
    <n v="76.25"/>
    <x v="163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x v="1"/>
    <s v="wearables"/>
    <n v="1"/>
    <n v="22.5"/>
    <x v="163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x v="1"/>
    <s v="wearables"/>
    <n v="1"/>
    <n v="19.399999999999999"/>
    <x v="1632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x v="1"/>
    <s v="wearables"/>
    <n v="17"/>
    <n v="110.29"/>
    <x v="1633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x v="1"/>
    <s v="wearables"/>
    <n v="2"/>
    <n v="37.450000000000003"/>
    <x v="1634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x v="1"/>
    <s v="wearables"/>
    <n v="9"/>
    <n v="41.75"/>
    <x v="1635"/>
    <d v="2016-02-18T20:14:2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x v="1"/>
    <s v="wearables"/>
    <n v="10"/>
    <n v="24.08"/>
    <x v="1636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x v="1"/>
    <s v="wearables"/>
    <n v="13"/>
    <n v="69.41"/>
    <x v="1637"/>
    <d v="2016-04-18T14:00:0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x v="1"/>
    <s v="wearables"/>
    <n v="2"/>
    <n v="155.25"/>
    <x v="1638"/>
    <d v="2017-02-18T23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x v="1"/>
    <s v="wearables"/>
    <n v="2"/>
    <n v="57.2"/>
    <x v="1639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x v="1"/>
    <s v="wearables"/>
    <n v="0"/>
    <s v="No Backers"/>
    <x v="1640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x v="1"/>
    <s v="wearables"/>
    <n v="12"/>
    <n v="60"/>
    <x v="1641"/>
    <d v="2016-03-12T19:52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x v="1"/>
    <s v="wearables"/>
    <n v="1"/>
    <n v="39"/>
    <x v="1642"/>
    <d v="2016-02-21T01:02:5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x v="1"/>
    <s v="wearables"/>
    <n v="28"/>
    <n v="58.42"/>
    <x v="1643"/>
    <d v="2016-01-17T18:01:0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x v="1"/>
    <s v="wearables"/>
    <n v="38"/>
    <n v="158.63999999999999"/>
    <x v="1644"/>
    <d v="2016-06-04T15:41:12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x v="1"/>
    <s v="wearables"/>
    <n v="40"/>
    <n v="99.86"/>
    <x v="1645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x v="1"/>
    <s v="wearables"/>
    <n v="1"/>
    <n v="25.2"/>
    <x v="1646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x v="1"/>
    <s v="wearables"/>
    <n v="43"/>
    <n v="89.19"/>
    <x v="1647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x v="1"/>
    <s v="wearables"/>
    <n v="6"/>
    <n v="182.62"/>
    <x v="1648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x v="1"/>
    <s v="wearables"/>
    <n v="2"/>
    <n v="50.65"/>
    <x v="1649"/>
    <d v="2015-04-26T20:55:59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x v="1"/>
    <s v="wearables"/>
    <n v="2"/>
    <n v="33.29"/>
    <x v="1650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x v="1"/>
    <s v="wearables"/>
    <n v="11"/>
    <n v="51.82"/>
    <x v="1651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x v="1"/>
    <s v="wearables"/>
    <n v="39"/>
    <n v="113.63"/>
    <x v="1652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x v="1"/>
    <s v="wearables"/>
    <n v="46"/>
    <n v="136.46"/>
    <x v="1653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x v="1"/>
    <s v="wearables"/>
    <n v="42"/>
    <n v="364.35"/>
    <x v="1654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x v="1"/>
    <s v="wearables"/>
    <n v="28"/>
    <n v="19.239999999999998"/>
    <x v="1655"/>
    <d v="2016-02-11T17:05:5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x v="1"/>
    <s v="wearables"/>
    <n v="1"/>
    <n v="41.89"/>
    <x v="1656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x v="1"/>
    <s v="wearables"/>
    <n v="1"/>
    <n v="30.31"/>
    <x v="1657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x v="1"/>
    <s v="wearables"/>
    <n v="1"/>
    <n v="49.67"/>
    <x v="1658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x v="1"/>
    <s v="wearables"/>
    <n v="15"/>
    <n v="59.2"/>
    <x v="1659"/>
    <d v="2016-10-06T15:15:32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x v="1"/>
    <s v="wearables"/>
    <n v="18"/>
    <n v="43.98"/>
    <x v="1660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x v="1"/>
    <s v="wearables"/>
    <n v="1"/>
    <n v="26.5"/>
    <x v="1661"/>
    <d v="2014-08-15T20:20:34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x v="1"/>
    <s v="wearables"/>
    <n v="47"/>
    <n v="1272.73"/>
    <x v="1662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x v="1"/>
    <s v="wearables"/>
    <n v="46"/>
    <n v="164"/>
    <x v="166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x v="1"/>
    <s v="wearables"/>
    <n v="0"/>
    <n v="45.2"/>
    <x v="1664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x v="1"/>
    <s v="wearables"/>
    <n v="35"/>
    <n v="153.88999999999999"/>
    <x v="1665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x v="1"/>
    <s v="wearables"/>
    <n v="2"/>
    <n v="51.38"/>
    <x v="1666"/>
    <d v="2015-11-09T01:21:3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x v="1"/>
    <s v="wearables"/>
    <n v="1"/>
    <n v="93.33"/>
    <x v="1667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x v="1"/>
    <s v="wearables"/>
    <n v="3"/>
    <n v="108.63"/>
    <x v="1668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x v="1"/>
    <s v="wearables"/>
    <n v="2"/>
    <n v="160.5"/>
    <x v="1669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x v="1"/>
    <s v="wearables"/>
    <n v="34"/>
    <n v="75.75"/>
    <x v="1670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x v="1"/>
    <s v="wearables"/>
    <n v="56"/>
    <n v="790.84"/>
    <x v="167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x v="1"/>
    <s v="wearables"/>
    <n v="83"/>
    <n v="301.94"/>
    <x v="167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x v="1"/>
    <s v="wearables"/>
    <n v="15"/>
    <n v="47.94"/>
    <x v="167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x v="1"/>
    <s v="wearables"/>
    <n v="0"/>
    <n v="2.75"/>
    <x v="1674"/>
    <d v="2014-08-09T22:43:4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x v="1"/>
    <s v="wearables"/>
    <n v="0"/>
    <n v="1"/>
    <x v="1675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x v="1"/>
    <s v="wearables"/>
    <n v="30"/>
    <n v="171.79"/>
    <x v="1676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x v="1"/>
    <s v="wearables"/>
    <n v="1"/>
    <n v="35.33"/>
    <x v="1677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x v="1"/>
    <s v="wearables"/>
    <n v="6"/>
    <n v="82.09"/>
    <x v="1678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x v="1"/>
    <s v="wearables"/>
    <n v="13"/>
    <n v="110.87"/>
    <x v="1679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x v="1"/>
    <s v="wearables"/>
    <n v="13"/>
    <n v="161.22"/>
    <x v="168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x v="1"/>
    <s v="wearables"/>
    <n v="0"/>
    <s v="No Backers"/>
    <x v="1681"/>
    <d v="2016-10-01T08:33:4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x v="1"/>
    <s v="wearables"/>
    <n v="17"/>
    <n v="52.41"/>
    <x v="168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x v="1"/>
    <s v="wearables"/>
    <n v="0"/>
    <n v="13"/>
    <x v="168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x v="1"/>
    <s v="wearables"/>
    <n v="4"/>
    <n v="30.29"/>
    <x v="1684"/>
    <d v="2016-07-12T18:51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x v="1"/>
    <s v="wearables"/>
    <n v="0"/>
    <n v="116.75"/>
    <x v="1685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x v="1"/>
    <s v="wearables"/>
    <n v="25"/>
    <n v="89.6"/>
    <x v="1686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x v="1"/>
    <s v="wearables"/>
    <n v="2"/>
    <n v="424.45"/>
    <x v="1687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x v="1"/>
    <s v="wearables"/>
    <n v="7"/>
    <n v="80.67"/>
    <x v="1688"/>
    <d v="2014-11-29T16:00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x v="1"/>
    <s v="wearables"/>
    <n v="2"/>
    <n v="13"/>
    <x v="1689"/>
    <d v="2014-07-27T15:27:0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x v="1"/>
    <s v="wearables"/>
    <n v="1"/>
    <n v="8.1300000000000008"/>
    <x v="1690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x v="1"/>
    <s v="wearables"/>
    <n v="59"/>
    <n v="153.43"/>
    <x v="169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x v="1"/>
    <s v="wearables"/>
    <n v="8"/>
    <n v="292.08"/>
    <x v="1692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x v="1"/>
    <s v="wearables"/>
    <n v="2"/>
    <n v="3304"/>
    <x v="1693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x v="1"/>
    <s v="wearables"/>
    <n v="104"/>
    <n v="1300"/>
    <x v="1694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x v="1"/>
    <s v="wearables"/>
    <n v="30"/>
    <n v="134.55000000000001"/>
    <x v="1695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x v="1"/>
    <s v="wearables"/>
    <n v="16"/>
    <n v="214.07"/>
    <x v="1696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x v="1"/>
    <s v="wearables"/>
    <n v="82"/>
    <n v="216.34"/>
    <x v="169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x v="1"/>
    <s v="wearables"/>
    <n v="75"/>
    <n v="932.31"/>
    <x v="1698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x v="1"/>
    <s v="wearables"/>
    <n v="6"/>
    <n v="29.25"/>
    <x v="1699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x v="1"/>
    <s v="wearables"/>
    <n v="44"/>
    <n v="174.95"/>
    <x v="1700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x v="1"/>
    <s v="wearables"/>
    <n v="0"/>
    <n v="250"/>
    <x v="1701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x v="1"/>
    <s v="wearables"/>
    <n v="13"/>
    <n v="65"/>
    <x v="170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x v="1"/>
    <s v="wearables"/>
    <n v="0"/>
    <n v="55"/>
    <x v="1703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x v="1"/>
    <s v="wearables"/>
    <n v="0"/>
    <n v="75"/>
    <x v="1704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x v="1"/>
    <s v="wearables"/>
    <n v="21535"/>
    <n v="1389.36"/>
    <x v="1705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x v="1"/>
    <s v="wearables"/>
    <n v="35"/>
    <n v="95.91"/>
    <x v="1706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x v="1"/>
    <s v="wearables"/>
    <n v="31"/>
    <n v="191.25"/>
    <x v="1707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x v="1"/>
    <s v="wearables"/>
    <n v="3"/>
    <n v="40"/>
    <x v="1708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x v="1"/>
    <s v="wearables"/>
    <n v="3"/>
    <n v="74.790000000000006"/>
    <x v="1709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x v="1"/>
    <s v="wearables"/>
    <n v="23"/>
    <n v="161.12"/>
    <x v="1710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x v="1"/>
    <s v="wearables"/>
    <n v="3"/>
    <n v="88.71"/>
    <x v="1711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x v="1"/>
    <s v="wearables"/>
    <n v="47"/>
    <n v="53.25"/>
    <x v="1712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x v="1"/>
    <s v="wearables"/>
    <n v="40"/>
    <n v="152.41"/>
    <x v="171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x v="1"/>
    <s v="wearables"/>
    <n v="26"/>
    <n v="90.62"/>
    <x v="171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x v="1"/>
    <s v="wearables"/>
    <n v="65"/>
    <n v="201.6"/>
    <x v="1715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x v="1"/>
    <s v="wearables"/>
    <n v="12"/>
    <n v="127.93"/>
    <x v="1716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x v="1"/>
    <s v="wearables"/>
    <n v="11"/>
    <n v="29.89"/>
    <x v="1717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x v="1"/>
    <s v="wearables"/>
    <n v="112"/>
    <n v="367.97"/>
    <x v="1718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x v="1"/>
    <s v="wearables"/>
    <n v="16"/>
    <n v="129.16999999999999"/>
    <x v="171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x v="1"/>
    <s v="wearables"/>
    <n v="32"/>
    <n v="800.7"/>
    <x v="172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x v="1"/>
    <s v="wearables"/>
    <n v="1"/>
    <n v="28"/>
    <x v="172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x v="1"/>
    <s v="wearables"/>
    <n v="31"/>
    <n v="102.02"/>
    <x v="172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x v="1"/>
    <s v="wearables"/>
    <n v="1"/>
    <n v="184.36"/>
    <x v="172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x v="1"/>
    <s v="wearables"/>
    <n v="40"/>
    <n v="162.91999999999999"/>
    <x v="172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x v="1"/>
    <s v="wearables"/>
    <n v="0"/>
    <n v="1"/>
    <x v="172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x v="1"/>
    <s v="wearables"/>
    <n v="6"/>
    <n v="603.53"/>
    <x v="172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x v="1"/>
    <s v="wearables"/>
    <n v="15"/>
    <n v="45.41"/>
    <x v="172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x v="1"/>
    <s v="wearables"/>
    <n v="15"/>
    <n v="97.33"/>
    <x v="172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x v="1"/>
    <s v="wearables"/>
    <n v="1"/>
    <n v="167.67"/>
    <x v="172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x v="1"/>
    <s v="wearables"/>
    <n v="1"/>
    <n v="859.86"/>
    <x v="173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x v="1"/>
    <s v="wearables"/>
    <n v="0"/>
    <n v="26.5"/>
    <x v="173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x v="1"/>
    <s v="wearables"/>
    <n v="9"/>
    <n v="30.27"/>
    <x v="173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x v="1"/>
    <s v="wearables"/>
    <n v="10"/>
    <n v="54.67"/>
    <x v="173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x v="1"/>
    <s v="wearables"/>
    <n v="2"/>
    <n v="60.75"/>
    <x v="173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x v="1"/>
    <s v="wearables"/>
    <n v="1"/>
    <n v="102.73"/>
    <x v="173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x v="1"/>
    <s v="wearables"/>
    <n v="4"/>
    <n v="41.59"/>
    <x v="173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x v="1"/>
    <s v="wearables"/>
    <n v="2"/>
    <n v="116.53"/>
    <x v="173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x v="1"/>
    <s v="wearables"/>
    <n v="1"/>
    <n v="45.33"/>
    <x v="173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x v="1"/>
    <s v="wearables"/>
    <n v="22"/>
    <n v="157.46"/>
    <x v="173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x v="1"/>
    <s v="wearables"/>
    <n v="1"/>
    <n v="100.5"/>
    <x v="174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x v="1"/>
    <s v="wearables"/>
    <n v="0"/>
    <s v="No Backers"/>
    <x v="174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x v="1"/>
    <s v="wearables"/>
    <n v="0"/>
    <s v="No Backers"/>
    <x v="174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x v="1"/>
    <s v="wearables"/>
    <n v="11"/>
    <n v="51.82"/>
    <x v="174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x v="1"/>
    <s v="wearables"/>
    <n v="20"/>
    <n v="308.75"/>
    <x v="174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x v="1"/>
    <s v="wearables"/>
    <n v="85"/>
    <n v="379.23"/>
    <x v="174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x v="1"/>
    <s v="wearables"/>
    <n v="49"/>
    <n v="176.36"/>
    <x v="174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x v="1"/>
    <s v="wearables"/>
    <n v="3"/>
    <n v="66.069999999999993"/>
    <x v="1747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x v="1"/>
    <s v="wearables"/>
    <n v="7"/>
    <n v="89.65"/>
    <x v="1748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x v="1"/>
    <s v="wearables"/>
    <n v="0"/>
    <s v="No Backers"/>
    <x v="174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x v="1"/>
    <s v="wearables"/>
    <n v="70"/>
    <n v="382.39"/>
    <x v="175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x v="1"/>
    <s v="wearables"/>
    <n v="0"/>
    <n v="100"/>
    <x v="175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x v="1"/>
    <s v="wearables"/>
    <n v="102"/>
    <n v="158.36000000000001"/>
    <x v="1752"/>
    <d v="2016-08-19T03:59:0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x v="1"/>
    <s v="space exploration"/>
    <n v="661"/>
    <n v="21.9"/>
    <x v="1753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x v="1"/>
    <s v="space exploration"/>
    <n v="326"/>
    <n v="80.02"/>
    <x v="1754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x v="1"/>
    <s v="space exploration"/>
    <n v="101"/>
    <n v="35.520000000000003"/>
    <x v="1755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x v="1"/>
    <s v="space exploration"/>
    <n v="104"/>
    <n v="64.930000000000007"/>
    <x v="1756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x v="1"/>
    <s v="space exploration"/>
    <n v="107"/>
    <n v="60.97"/>
    <x v="1757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x v="1"/>
    <s v="space exploration"/>
    <n v="110"/>
    <n v="31.44"/>
    <x v="1758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x v="1"/>
    <s v="space exploration"/>
    <n v="408"/>
    <n v="81.95"/>
    <x v="1759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x v="1"/>
    <s v="space exploration"/>
    <n v="224"/>
    <n v="58.93"/>
    <x v="176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x v="1"/>
    <s v="space exploration"/>
    <n v="304"/>
    <n v="157.29"/>
    <x v="1761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x v="1"/>
    <s v="space exploration"/>
    <n v="141"/>
    <n v="55.76"/>
    <x v="176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x v="1"/>
    <s v="space exploration"/>
    <n v="2791"/>
    <n v="83.8"/>
    <x v="1763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x v="1"/>
    <s v="space exploration"/>
    <n v="172"/>
    <n v="58.42"/>
    <x v="1764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x v="1"/>
    <s v="space exploration"/>
    <n v="101"/>
    <n v="270.57"/>
    <x v="176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x v="1"/>
    <s v="space exploration"/>
    <n v="102"/>
    <n v="107.1"/>
    <x v="176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x v="1"/>
    <s v="space exploration"/>
    <n v="170"/>
    <n v="47.18"/>
    <x v="176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x v="1"/>
    <s v="space exploration"/>
    <n v="115"/>
    <n v="120.31"/>
    <x v="1768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x v="1"/>
    <s v="space exploration"/>
    <n v="878"/>
    <n v="27.6"/>
    <x v="1769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x v="1"/>
    <s v="space exploration"/>
    <n v="105"/>
    <n v="205.3"/>
    <x v="177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x v="1"/>
    <s v="space exploration"/>
    <n v="188"/>
    <n v="35.549999999999997"/>
    <x v="1771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x v="1"/>
    <s v="space exploration"/>
    <n v="144"/>
    <n v="74.64"/>
    <x v="177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x v="1"/>
    <s v="space exploration"/>
    <n v="146"/>
    <n v="47.06"/>
    <x v="1773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x v="1"/>
    <s v="space exploration"/>
    <n v="131"/>
    <n v="26.59"/>
    <x v="177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x v="1"/>
    <s v="space exploration"/>
    <n v="114"/>
    <n v="36.770000000000003"/>
    <x v="1775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x v="1"/>
    <s v="space exploration"/>
    <n v="1379"/>
    <n v="31.82"/>
    <x v="1776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x v="1"/>
    <s v="space exploration"/>
    <n v="956"/>
    <n v="27.58"/>
    <x v="1777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x v="1"/>
    <s v="space exploration"/>
    <n v="112"/>
    <n v="56"/>
    <x v="1778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x v="1"/>
    <s v="space exploration"/>
    <n v="647"/>
    <n v="21.56"/>
    <x v="1779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x v="1"/>
    <s v="space exploration"/>
    <n v="110"/>
    <n v="44.1"/>
    <x v="1780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x v="1"/>
    <s v="space exploration"/>
    <n v="128"/>
    <n v="63.87"/>
    <x v="1781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x v="1"/>
    <s v="space exploration"/>
    <n v="158"/>
    <n v="38.99"/>
    <x v="178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x v="1"/>
    <s v="space exploration"/>
    <n v="115"/>
    <n v="80.19"/>
    <x v="1783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x v="1"/>
    <s v="space exploration"/>
    <n v="137"/>
    <n v="34.9"/>
    <x v="1784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x v="1"/>
    <s v="space exploration"/>
    <n v="355"/>
    <n v="89.1"/>
    <x v="1785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x v="1"/>
    <s v="space exploration"/>
    <n v="106"/>
    <n v="39.44"/>
    <x v="1786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x v="1"/>
    <s v="space exploration"/>
    <n v="100"/>
    <n v="136.9"/>
    <x v="1787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x v="1"/>
    <s v="space exploration"/>
    <n v="187"/>
    <n v="37.46"/>
    <x v="1788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x v="1"/>
    <s v="space exploration"/>
    <n v="166"/>
    <n v="31.96"/>
    <x v="1789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x v="1"/>
    <s v="space exploration"/>
    <n v="102"/>
    <n v="25.21"/>
    <x v="1790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x v="1"/>
    <s v="space exploration"/>
    <n v="164"/>
    <n v="10.039999999999999"/>
    <x v="179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x v="1"/>
    <s v="space exploration"/>
    <n v="106"/>
    <n v="45.94"/>
    <x v="1792"/>
    <d v="2015-06-08T03:51:1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x v="1"/>
    <s v="space exploration"/>
    <n v="1"/>
    <n v="15"/>
    <x v="179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x v="1"/>
    <s v="space exploration"/>
    <n v="0"/>
    <s v="No Backers"/>
    <x v="1794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x v="1"/>
    <s v="space exploration"/>
    <n v="34"/>
    <n v="223.58"/>
    <x v="179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x v="1"/>
    <s v="space exploration"/>
    <n v="2"/>
    <n v="39.479999999999997"/>
    <x v="1796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x v="1"/>
    <s v="space exploration"/>
    <n v="11"/>
    <n v="91.3"/>
    <x v="1797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x v="1"/>
    <s v="space exploration"/>
    <n v="8"/>
    <n v="78.67"/>
    <x v="1798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x v="1"/>
    <s v="space exploration"/>
    <n v="1"/>
    <n v="12"/>
    <x v="179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x v="1"/>
    <s v="space exploration"/>
    <n v="1"/>
    <n v="17.670000000000002"/>
    <x v="1800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x v="1"/>
    <s v="space exploration"/>
    <n v="0"/>
    <n v="41.33"/>
    <x v="180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x v="1"/>
    <s v="space exploration"/>
    <n v="1"/>
    <n v="71.599999999999994"/>
    <x v="180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x v="1"/>
    <s v="space exploration"/>
    <n v="2"/>
    <n v="307.82"/>
    <x v="1803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x v="1"/>
    <s v="space exploration"/>
    <n v="1"/>
    <n v="80.45"/>
    <x v="180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x v="1"/>
    <s v="space exploration"/>
    <n v="12"/>
    <n v="83.94"/>
    <x v="180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x v="1"/>
    <s v="space exploration"/>
    <n v="0"/>
    <n v="8.5"/>
    <x v="1806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x v="1"/>
    <s v="space exploration"/>
    <n v="21"/>
    <n v="73.37"/>
    <x v="1807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x v="1"/>
    <s v="space exploration"/>
    <n v="11"/>
    <n v="112.86"/>
    <x v="180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x v="1"/>
    <s v="space exploration"/>
    <n v="19"/>
    <n v="95.28"/>
    <x v="1809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x v="1"/>
    <s v="space exploration"/>
    <n v="0"/>
    <n v="22.75"/>
    <x v="1810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x v="1"/>
    <s v="space exploration"/>
    <n v="3"/>
    <n v="133.30000000000001"/>
    <x v="1811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x v="1"/>
    <s v="space exploration"/>
    <n v="0"/>
    <n v="3.8"/>
    <x v="1812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x v="1"/>
    <s v="makerspaces"/>
    <n v="103"/>
    <n v="85.75"/>
    <x v="1813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x v="1"/>
    <s v="makerspaces"/>
    <n v="107"/>
    <n v="267"/>
    <x v="1814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x v="1"/>
    <s v="makerspaces"/>
    <n v="105"/>
    <n v="373.56"/>
    <x v="1815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x v="1"/>
    <s v="makerspaces"/>
    <n v="103"/>
    <n v="174.04"/>
    <x v="1816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x v="1"/>
    <s v="makerspaces"/>
    <n v="123"/>
    <n v="93.7"/>
    <x v="181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x v="1"/>
    <s v="makerspaces"/>
    <n v="159"/>
    <n v="77.33"/>
    <x v="1818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x v="1"/>
    <s v="makerspaces"/>
    <n v="111"/>
    <n v="92.22"/>
    <x v="1819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x v="1"/>
    <s v="makerspaces"/>
    <n v="171"/>
    <n v="60.96"/>
    <x v="182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x v="1"/>
    <s v="makerspaces"/>
    <n v="125"/>
    <n v="91"/>
    <x v="1821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x v="1"/>
    <s v="makerspaces"/>
    <n v="6"/>
    <n v="41.58"/>
    <x v="1822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x v="1"/>
    <s v="makerspaces"/>
    <n v="11"/>
    <n v="33.76"/>
    <x v="182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x v="1"/>
    <s v="makerspaces"/>
    <n v="33"/>
    <n v="70.62"/>
    <x v="1824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x v="1"/>
    <s v="makerspaces"/>
    <n v="28"/>
    <n v="167.15"/>
    <x v="1825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x v="1"/>
    <s v="makerspaces"/>
    <n v="63"/>
    <n v="128.62"/>
    <x v="1826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x v="1"/>
    <s v="makerspaces"/>
    <n v="8"/>
    <n v="65.41"/>
    <x v="1827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x v="1"/>
    <s v="makerspaces"/>
    <n v="50"/>
    <n v="117.56"/>
    <x v="1828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x v="1"/>
    <s v="makerspaces"/>
    <n v="18"/>
    <n v="126.48"/>
    <x v="1829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x v="1"/>
    <s v="makerspaces"/>
    <n v="0"/>
    <n v="550"/>
    <x v="183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x v="1"/>
    <s v="makerspaces"/>
    <n v="0"/>
    <n v="44"/>
    <x v="1831"/>
    <d v="2015-02-28T00:01:34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x v="1"/>
    <s v="makerspaces"/>
    <n v="1"/>
    <n v="69"/>
    <x v="1832"/>
    <d v="2016-04-06T04:04:51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x v="1"/>
    <s v="hardware"/>
    <n v="126"/>
    <n v="64.569999999999993"/>
    <x v="183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x v="1"/>
    <s v="hardware"/>
    <n v="138"/>
    <n v="87.44"/>
    <x v="183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x v="1"/>
    <s v="hardware"/>
    <n v="1705"/>
    <n v="68.819999999999993"/>
    <x v="183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x v="1"/>
    <s v="hardware"/>
    <n v="788"/>
    <n v="176.2"/>
    <x v="183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x v="1"/>
    <s v="hardware"/>
    <n v="348"/>
    <n v="511.79"/>
    <x v="183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x v="1"/>
    <s v="hardware"/>
    <n v="150"/>
    <n v="160.44"/>
    <x v="183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x v="1"/>
    <s v="hardware"/>
    <n v="101"/>
    <n v="35"/>
    <x v="1839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x v="1"/>
    <s v="hardware"/>
    <n v="800"/>
    <n v="188.51"/>
    <x v="1840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x v="1"/>
    <s v="hardware"/>
    <n v="106"/>
    <n v="56.2"/>
    <x v="184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x v="1"/>
    <s v="hardware"/>
    <n v="201"/>
    <n v="51.31"/>
    <x v="184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x v="1"/>
    <s v="hardware"/>
    <n v="212"/>
    <n v="127.36"/>
    <x v="184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x v="1"/>
    <s v="hardware"/>
    <n v="198"/>
    <n v="101.86"/>
    <x v="1844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x v="1"/>
    <s v="hardware"/>
    <n v="226"/>
    <n v="230.56"/>
    <x v="1845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x v="1"/>
    <s v="hardware"/>
    <n v="699"/>
    <n v="842.11"/>
    <x v="184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x v="1"/>
    <s v="hardware"/>
    <n v="399"/>
    <n v="577.28"/>
    <x v="184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x v="1"/>
    <s v="hardware"/>
    <n v="294"/>
    <n v="483.34"/>
    <x v="1848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x v="1"/>
    <s v="hardware"/>
    <n v="168"/>
    <n v="76.14"/>
    <x v="184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x v="1"/>
    <s v="hardware"/>
    <n v="1436"/>
    <n v="74.11"/>
    <x v="185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x v="1"/>
    <s v="hardware"/>
    <n v="157"/>
    <n v="36.97"/>
    <x v="185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x v="1"/>
    <s v="hardware"/>
    <n v="118"/>
    <n v="2500.9699999999998"/>
    <x v="185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x v="1"/>
    <s v="hardware"/>
    <n v="1105"/>
    <n v="67.69"/>
    <x v="185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x v="1"/>
    <s v="hardware"/>
    <n v="193"/>
    <n v="63.05"/>
    <x v="185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x v="1"/>
    <s v="hardware"/>
    <n v="127"/>
    <n v="117.6"/>
    <x v="185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x v="1"/>
    <s v="hardware"/>
    <n v="260"/>
    <n v="180.75"/>
    <x v="185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x v="1"/>
    <s v="hardware"/>
    <n v="262"/>
    <n v="127.32"/>
    <x v="185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x v="1"/>
    <s v="hardware"/>
    <n v="207"/>
    <n v="136.63999999999999"/>
    <x v="185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x v="1"/>
    <s v="hardware"/>
    <n v="370"/>
    <n v="182.78"/>
    <x v="185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x v="1"/>
    <s v="hardware"/>
    <n v="285"/>
    <n v="279.38"/>
    <x v="186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x v="1"/>
    <s v="hardware"/>
    <n v="579"/>
    <n v="61.38"/>
    <x v="186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x v="1"/>
    <s v="hardware"/>
    <n v="1132"/>
    <n v="80.73"/>
    <x v="186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x v="1"/>
    <s v="hardware"/>
    <n v="263"/>
    <n v="272.36"/>
    <x v="186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x v="1"/>
    <s v="hardware"/>
    <n v="674"/>
    <n v="70.849999999999994"/>
    <x v="186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x v="1"/>
    <s v="hardware"/>
    <n v="257"/>
    <n v="247.94"/>
    <x v="186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x v="1"/>
    <s v="hardware"/>
    <n v="375"/>
    <n v="186.81"/>
    <x v="1866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x v="1"/>
    <s v="hardware"/>
    <n v="209"/>
    <n v="131.99"/>
    <x v="1867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x v="1"/>
    <s v="hardware"/>
    <n v="347"/>
    <n v="29.31"/>
    <x v="186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x v="1"/>
    <s v="hardware"/>
    <n v="402"/>
    <n v="245.02"/>
    <x v="186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x v="1"/>
    <s v="hardware"/>
    <n v="1027"/>
    <n v="1323.25"/>
    <x v="187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x v="1"/>
    <s v="hardware"/>
    <n v="115"/>
    <n v="282.66000000000003"/>
    <x v="1871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x v="1"/>
    <s v="hardware"/>
    <n v="355"/>
    <n v="91.21"/>
    <x v="187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x v="1"/>
    <s v="hardware"/>
    <n v="382"/>
    <n v="128.38999999999999"/>
    <x v="187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x v="1"/>
    <s v="hardware"/>
    <n v="217"/>
    <n v="78.83"/>
    <x v="187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x v="1"/>
    <s v="hardware"/>
    <n v="312"/>
    <n v="91.76"/>
    <x v="187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x v="1"/>
    <s v="hardware"/>
    <n v="234"/>
    <n v="331.1"/>
    <x v="187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x v="1"/>
    <s v="hardware"/>
    <n v="124"/>
    <n v="194.26"/>
    <x v="187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x v="1"/>
    <s v="hardware"/>
    <n v="248"/>
    <n v="408.98"/>
    <x v="187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x v="1"/>
    <s v="hardware"/>
    <n v="116"/>
    <n v="84.46"/>
    <x v="187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x v="1"/>
    <s v="hardware"/>
    <n v="117"/>
    <n v="44.85"/>
    <x v="188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x v="1"/>
    <s v="hardware"/>
    <n v="305"/>
    <n v="383.36"/>
    <x v="1881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x v="1"/>
    <s v="hardware"/>
    <n v="320"/>
    <n v="55.28"/>
    <x v="188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x v="1"/>
    <s v="hardware"/>
    <n v="820"/>
    <n v="422.02"/>
    <x v="188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x v="1"/>
    <s v="hardware"/>
    <n v="235"/>
    <n v="64.180000000000007"/>
    <x v="188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x v="1"/>
    <s v="hardware"/>
    <n v="495"/>
    <n v="173.58"/>
    <x v="188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x v="1"/>
    <s v="hardware"/>
    <n v="7814"/>
    <n v="88.6"/>
    <x v="188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x v="1"/>
    <s v="hardware"/>
    <n v="113"/>
    <n v="50.22"/>
    <x v="1887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x v="1"/>
    <s v="hardware"/>
    <n v="922"/>
    <n v="192.39"/>
    <x v="188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x v="1"/>
    <s v="hardware"/>
    <n v="125"/>
    <n v="73.42"/>
    <x v="188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x v="1"/>
    <s v="hardware"/>
    <n v="102"/>
    <n v="147.68"/>
    <x v="189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x v="1"/>
    <s v="hardware"/>
    <n v="485"/>
    <n v="108.97"/>
    <x v="189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x v="1"/>
    <s v="hardware"/>
    <n v="192"/>
    <n v="23.65"/>
    <x v="189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x v="1"/>
    <s v="hardware"/>
    <n v="281"/>
    <n v="147.94999999999999"/>
    <x v="189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x v="1"/>
    <s v="hardware"/>
    <n v="125"/>
    <n v="385.04"/>
    <x v="189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x v="1"/>
    <s v="hardware"/>
    <n v="161"/>
    <n v="457.39"/>
    <x v="189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x v="1"/>
    <s v="hardware"/>
    <n v="585"/>
    <n v="222.99"/>
    <x v="189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x v="1"/>
    <s v="hardware"/>
    <n v="201"/>
    <n v="220.74"/>
    <x v="1897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x v="1"/>
    <s v="hardware"/>
    <n v="133"/>
    <n v="73.5"/>
    <x v="189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x v="1"/>
    <s v="hardware"/>
    <n v="120"/>
    <n v="223.1"/>
    <x v="1899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x v="1"/>
    <s v="hardware"/>
    <n v="126"/>
    <n v="47.91"/>
    <x v="1900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x v="1"/>
    <s v="hardware"/>
    <n v="361"/>
    <n v="96.06"/>
    <x v="190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x v="1"/>
    <s v="hardware"/>
    <n v="226"/>
    <n v="118.61"/>
    <x v="190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x v="1"/>
    <s v="hardware"/>
    <n v="120"/>
    <n v="118.45"/>
    <x v="190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x v="1"/>
    <s v="hardware"/>
    <n v="304"/>
    <n v="143.21"/>
    <x v="190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x v="1"/>
    <s v="hardware"/>
    <n v="179"/>
    <n v="282.72000000000003"/>
    <x v="190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x v="1"/>
    <s v="hardware"/>
    <n v="387"/>
    <n v="593.94000000000005"/>
    <x v="190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x v="1"/>
    <s v="hardware"/>
    <n v="211"/>
    <n v="262.16000000000003"/>
    <x v="19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x v="1"/>
    <s v="hardware"/>
    <n v="132"/>
    <n v="46.58"/>
    <x v="190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x v="1"/>
    <s v="hardware"/>
    <n v="300"/>
    <n v="70.040000000000006"/>
    <x v="190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x v="1"/>
    <s v="hardware"/>
    <n v="421"/>
    <n v="164.91"/>
    <x v="191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x v="1"/>
    <s v="hardware"/>
    <n v="136"/>
    <n v="449.26"/>
    <x v="1911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x v="1"/>
    <s v="hardware"/>
    <n v="248"/>
    <n v="27.47"/>
    <x v="191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x v="1"/>
    <s v="hardware"/>
    <n v="182"/>
    <n v="143.97999999999999"/>
    <x v="191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x v="1"/>
    <s v="hardware"/>
    <n v="124"/>
    <n v="88.24"/>
    <x v="191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x v="1"/>
    <s v="hardware"/>
    <n v="506"/>
    <n v="36.33"/>
    <x v="191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x v="1"/>
    <s v="hardware"/>
    <n v="108"/>
    <n v="90.18"/>
    <x v="191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x v="1"/>
    <s v="hardware"/>
    <n v="819"/>
    <n v="152.62"/>
    <x v="191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x v="1"/>
    <s v="hardware"/>
    <n v="121"/>
    <n v="55.81"/>
    <x v="191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x v="1"/>
    <s v="hardware"/>
    <n v="103"/>
    <n v="227.85"/>
    <x v="191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x v="1"/>
    <s v="hardware"/>
    <n v="148"/>
    <n v="91.83"/>
    <x v="1920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x v="1"/>
    <s v="hardware"/>
    <n v="120"/>
    <n v="80.989999999999995"/>
    <x v="192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x v="1"/>
    <s v="hardware"/>
    <n v="473"/>
    <n v="278.39"/>
    <x v="192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x v="1"/>
    <s v="hardware"/>
    <n v="130"/>
    <n v="43.1"/>
    <x v="192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x v="1"/>
    <s v="hardware"/>
    <n v="353"/>
    <n v="326.29000000000002"/>
    <x v="192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x v="1"/>
    <s v="hardware"/>
    <n v="101"/>
    <n v="41.74"/>
    <x v="192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x v="1"/>
    <s v="hardware"/>
    <n v="114"/>
    <n v="64.02"/>
    <x v="192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x v="1"/>
    <s v="hardware"/>
    <n v="167"/>
    <n v="99.46"/>
    <x v="192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x v="1"/>
    <s v="hardware"/>
    <n v="153"/>
    <n v="138.49"/>
    <x v="192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x v="1"/>
    <s v="hardware"/>
    <n v="202"/>
    <n v="45.55"/>
    <x v="1929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x v="1"/>
    <s v="hardware"/>
    <n v="168"/>
    <n v="10.51"/>
    <x v="193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x v="1"/>
    <s v="hardware"/>
    <n v="143"/>
    <n v="114.77"/>
    <x v="193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x v="1"/>
    <s v="hardware"/>
    <n v="196"/>
    <n v="36"/>
    <x v="193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x v="1"/>
    <s v="hardware"/>
    <n v="108"/>
    <n v="154.16999999999999"/>
    <x v="193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x v="1"/>
    <s v="hardware"/>
    <n v="115"/>
    <n v="566.39"/>
    <x v="1934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x v="1"/>
    <s v="hardware"/>
    <n v="148"/>
    <n v="120.86"/>
    <x v="193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x v="1"/>
    <s v="hardware"/>
    <n v="191"/>
    <n v="86.16"/>
    <x v="193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x v="1"/>
    <s v="hardware"/>
    <n v="199"/>
    <n v="51.21"/>
    <x v="193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x v="1"/>
    <s v="hardware"/>
    <n v="219"/>
    <n v="67.260000000000005"/>
    <x v="1938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x v="1"/>
    <s v="hardware"/>
    <n v="127"/>
    <n v="62.8"/>
    <x v="193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x v="1"/>
    <s v="hardware"/>
    <n v="105"/>
    <n v="346.13"/>
    <x v="194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x v="1"/>
    <s v="hardware"/>
    <n v="128"/>
    <n v="244.12"/>
    <x v="194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x v="1"/>
    <s v="hardware"/>
    <n v="317"/>
    <n v="259.25"/>
    <x v="194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x v="1"/>
    <s v="hardware"/>
    <n v="281"/>
    <n v="201.96"/>
    <x v="194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x v="1"/>
    <s v="hardware"/>
    <n v="111"/>
    <n v="226.21"/>
    <x v="194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x v="1"/>
    <s v="hardware"/>
    <n v="153"/>
    <n v="324.69"/>
    <x v="1945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x v="1"/>
    <s v="hardware"/>
    <n v="103"/>
    <n v="205"/>
    <x v="194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x v="1"/>
    <s v="hardware"/>
    <n v="1678"/>
    <n v="20.47"/>
    <x v="1947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x v="1"/>
    <s v="hardware"/>
    <n v="543"/>
    <n v="116.35"/>
    <x v="194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x v="1"/>
    <s v="hardware"/>
    <n v="116"/>
    <n v="307.2"/>
    <x v="194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x v="1"/>
    <s v="hardware"/>
    <n v="131"/>
    <n v="546.69000000000005"/>
    <x v="195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x v="1"/>
    <s v="hardware"/>
    <n v="288"/>
    <n v="47.47"/>
    <x v="195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x v="1"/>
    <s v="hardware"/>
    <n v="508"/>
    <n v="101.56"/>
    <x v="1952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x v="1"/>
    <s v="hardware"/>
    <n v="1462"/>
    <n v="40.76"/>
    <x v="1953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x v="1"/>
    <s v="hardware"/>
    <n v="253"/>
    <n v="68.25"/>
    <x v="195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x v="1"/>
    <s v="hardware"/>
    <n v="140"/>
    <n v="95.49"/>
    <x v="1955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x v="1"/>
    <s v="hardware"/>
    <n v="297"/>
    <n v="7.19"/>
    <x v="1956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x v="1"/>
    <s v="hardware"/>
    <n v="145"/>
    <n v="511.65"/>
    <x v="1957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x v="1"/>
    <s v="hardware"/>
    <n v="106"/>
    <n v="261.75"/>
    <x v="1958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x v="1"/>
    <s v="hardware"/>
    <n v="493"/>
    <n v="69.760000000000005"/>
    <x v="1959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x v="1"/>
    <s v="hardware"/>
    <n v="202"/>
    <n v="77.23"/>
    <x v="1960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x v="1"/>
    <s v="hardware"/>
    <n v="104"/>
    <n v="340.57"/>
    <x v="1961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x v="1"/>
    <s v="hardware"/>
    <n v="170"/>
    <n v="67.42"/>
    <x v="1962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x v="1"/>
    <s v="hardware"/>
    <n v="104"/>
    <n v="845.7"/>
    <x v="196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x v="1"/>
    <s v="hardware"/>
    <n v="118"/>
    <n v="97.19"/>
    <x v="196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x v="1"/>
    <s v="hardware"/>
    <n v="108"/>
    <n v="451.84"/>
    <x v="1965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x v="1"/>
    <s v="hardware"/>
    <n v="2260300"/>
    <n v="138.66999999999999"/>
    <x v="1966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x v="1"/>
    <s v="hardware"/>
    <n v="978"/>
    <n v="21.64"/>
    <x v="1967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x v="1"/>
    <s v="hardware"/>
    <n v="123"/>
    <n v="169.52"/>
    <x v="1968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x v="1"/>
    <s v="hardware"/>
    <n v="246"/>
    <n v="161.88"/>
    <x v="1969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x v="1"/>
    <s v="hardware"/>
    <n v="148"/>
    <n v="493.13"/>
    <x v="1970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x v="1"/>
    <s v="hardware"/>
    <n v="384"/>
    <n v="22.12"/>
    <x v="1971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x v="1"/>
    <s v="hardware"/>
    <n v="103"/>
    <n v="18.239999999999998"/>
    <x v="1972"/>
    <d v="2015-03-11T23:45:5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x v="1"/>
    <s v="gadgets"/>
    <n v="3"/>
    <n v="106.8"/>
    <x v="1973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x v="1"/>
    <s v="gadgets"/>
    <n v="1"/>
    <n v="4"/>
    <x v="1974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x v="1"/>
    <s v="gadgets"/>
    <n v="47"/>
    <n v="34.1"/>
    <x v="1975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x v="1"/>
    <s v="gadgets"/>
    <n v="0"/>
    <n v="25"/>
    <x v="197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x v="1"/>
    <s v="gadgets"/>
    <n v="0"/>
    <n v="10.5"/>
    <x v="1977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x v="1"/>
    <s v="gadgets"/>
    <n v="43"/>
    <n v="215.96"/>
    <x v="1978"/>
    <d v="2016-06-23T16:06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x v="1"/>
    <s v="gadgets"/>
    <n v="0"/>
    <n v="21.25"/>
    <x v="1979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x v="1"/>
    <s v="gadgets"/>
    <n v="2"/>
    <n v="108.25"/>
    <x v="198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x v="1"/>
    <s v="gadgets"/>
    <n v="14"/>
    <n v="129.97"/>
    <x v="1981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x v="1"/>
    <s v="gadgets"/>
    <n v="39"/>
    <n v="117.49"/>
    <x v="1982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x v="1"/>
    <s v="gadgets"/>
    <n v="0"/>
    <n v="10"/>
    <x v="198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x v="1"/>
    <s v="gadgets"/>
    <n v="59"/>
    <n v="70.599999999999994"/>
    <x v="1984"/>
    <d v="2015-06-04T05:26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x v="1"/>
    <s v="gadgets"/>
    <n v="1"/>
    <n v="24.5"/>
    <x v="1985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x v="1"/>
    <s v="gadgets"/>
    <n v="9"/>
    <n v="30"/>
    <x v="1986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x v="1"/>
    <s v="gadgets"/>
    <n v="2"/>
    <n v="2"/>
    <x v="1987"/>
    <d v="2014-09-02T01:10:2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x v="1"/>
    <s v="gadgets"/>
    <n v="1"/>
    <n v="17"/>
    <x v="1988"/>
    <d v="2016-11-07T18:12:55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x v="1"/>
    <s v="gadgets"/>
    <n v="53"/>
    <n v="2928.93"/>
    <x v="1989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x v="1"/>
    <s v="gadgets"/>
    <n v="1"/>
    <n v="28.89"/>
    <x v="199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x v="1"/>
    <s v="gadgets"/>
    <n v="47"/>
    <n v="29.63"/>
    <x v="1991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x v="1"/>
    <s v="gadgets"/>
    <n v="43"/>
    <n v="40.98"/>
    <x v="1992"/>
    <d v="2015-10-21T23:00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x v="2"/>
    <s v="translations"/>
    <n v="2"/>
    <n v="48.2"/>
    <x v="1993"/>
    <d v="2015-02-22T12:14:4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x v="2"/>
    <s v="translations"/>
    <n v="0"/>
    <n v="6.18"/>
    <x v="1994"/>
    <d v="2014-11-28T17:20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x v="2"/>
    <s v="translations"/>
    <n v="0"/>
    <n v="5"/>
    <x v="199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x v="2"/>
    <s v="translations"/>
    <n v="1"/>
    <n v="7.5"/>
    <x v="199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x v="2"/>
    <s v="translations"/>
    <n v="7"/>
    <n v="12"/>
    <x v="199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x v="2"/>
    <s v="translations"/>
    <n v="0"/>
    <s v="No Backers"/>
    <x v="199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x v="2"/>
    <s v="translations"/>
    <n v="0"/>
    <n v="1"/>
    <x v="199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x v="2"/>
    <s v="translations"/>
    <n v="0"/>
    <n v="2.33"/>
    <x v="20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x v="2"/>
    <s v="translations"/>
    <n v="5"/>
    <n v="24.62"/>
    <x v="200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x v="2"/>
    <s v="translations"/>
    <n v="5"/>
    <n v="100"/>
    <x v="200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x v="2"/>
    <s v="translations"/>
    <n v="0"/>
    <n v="1"/>
    <x v="200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x v="2"/>
    <s v="translations"/>
    <n v="18"/>
    <n v="88.89"/>
    <x v="200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x v="2"/>
    <s v="translations"/>
    <n v="0"/>
    <s v="No Backers"/>
    <x v="200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x v="2"/>
    <s v="translations"/>
    <n v="1"/>
    <n v="27.5"/>
    <x v="200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x v="2"/>
    <s v="translations"/>
    <n v="0"/>
    <n v="6"/>
    <x v="200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x v="2"/>
    <s v="translations"/>
    <n v="7"/>
    <n v="44.5"/>
    <x v="2008"/>
    <d v="2016-10-09T10:56:5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x v="2"/>
    <s v="translations"/>
    <n v="3"/>
    <n v="1"/>
    <x v="200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x v="2"/>
    <s v="translations"/>
    <n v="0"/>
    <n v="100"/>
    <x v="201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x v="2"/>
    <s v="translations"/>
    <n v="0"/>
    <n v="13"/>
    <x v="201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x v="2"/>
    <s v="translations"/>
    <n v="0"/>
    <n v="100"/>
    <x v="2012"/>
    <d v="2016-01-01T08:38:5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x v="2"/>
    <s v="translations"/>
    <n v="20"/>
    <n v="109.07"/>
    <x v="201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x v="2"/>
    <s v="translations"/>
    <n v="0"/>
    <s v="No Backers"/>
    <x v="201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x v="2"/>
    <s v="translations"/>
    <n v="0"/>
    <s v="No Backers"/>
    <x v="201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x v="2"/>
    <s v="translations"/>
    <n v="8"/>
    <n v="104.75"/>
    <x v="201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x v="2"/>
    <s v="translations"/>
    <n v="5"/>
    <n v="15"/>
    <x v="2017"/>
    <d v="2016-04-02T08:06:57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x v="2"/>
    <s v="translations"/>
    <n v="0"/>
    <s v="No Backers"/>
    <x v="2018"/>
    <d v="2015-04-10T01:27:2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x v="2"/>
    <s v="translations"/>
    <n v="8"/>
    <n v="80.599999999999994"/>
    <x v="201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x v="2"/>
    <s v="translations"/>
    <n v="32"/>
    <n v="115.55"/>
    <x v="202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x v="2"/>
    <s v="translations"/>
    <n v="0"/>
    <s v="No Backers"/>
    <x v="202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x v="2"/>
    <s v="translations"/>
    <n v="7"/>
    <n v="80.5"/>
    <x v="202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x v="2"/>
    <s v="translations"/>
    <n v="10"/>
    <n v="744.55"/>
    <x v="2023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x v="2"/>
    <s v="translations"/>
    <n v="0"/>
    <n v="7.5"/>
    <x v="202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x v="2"/>
    <s v="translations"/>
    <n v="1"/>
    <n v="38.5"/>
    <x v="202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x v="2"/>
    <s v="translations"/>
    <n v="27"/>
    <n v="36.68"/>
    <x v="202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x v="2"/>
    <s v="translations"/>
    <n v="3"/>
    <n v="75"/>
    <x v="202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x v="2"/>
    <s v="translations"/>
    <n v="7"/>
    <n v="30"/>
    <x v="202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x v="2"/>
    <s v="translations"/>
    <n v="0"/>
    <n v="1"/>
    <x v="202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x v="2"/>
    <s v="translations"/>
    <n v="1"/>
    <n v="673.33"/>
    <x v="203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x v="2"/>
    <s v="translations"/>
    <n v="0"/>
    <s v="No Backers"/>
    <x v="203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x v="2"/>
    <s v="translations"/>
    <n v="0"/>
    <s v="No Backers"/>
    <x v="2032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x v="2"/>
    <s v="translations"/>
    <n v="0"/>
    <s v="No Backers"/>
    <x v="203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x v="2"/>
    <s v="translations"/>
    <n v="0"/>
    <s v="No Backers"/>
    <x v="203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x v="2"/>
    <s v="translations"/>
    <n v="0"/>
    <s v="No Backers"/>
    <x v="2035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x v="2"/>
    <s v="translations"/>
    <n v="0"/>
    <n v="25"/>
    <x v="203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x v="2"/>
    <s v="translations"/>
    <n v="0"/>
    <s v="No Backers"/>
    <x v="203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x v="2"/>
    <s v="translations"/>
    <n v="0"/>
    <s v="No Backers"/>
    <x v="203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x v="2"/>
    <s v="translations"/>
    <n v="0"/>
    <n v="1"/>
    <x v="203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x v="2"/>
    <s v="translations"/>
    <n v="0"/>
    <n v="1"/>
    <x v="2040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x v="2"/>
    <s v="translations"/>
    <n v="0"/>
    <s v="No Backers"/>
    <x v="204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x v="2"/>
    <s v="translations"/>
    <n v="0"/>
    <s v="No Backers"/>
    <x v="204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x v="2"/>
    <s v="translations"/>
    <n v="1"/>
    <n v="15"/>
    <x v="204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x v="2"/>
    <s v="translations"/>
    <n v="11"/>
    <n v="225"/>
    <x v="2044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x v="2"/>
    <s v="translations"/>
    <n v="3"/>
    <n v="48.33"/>
    <x v="2045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x v="2"/>
    <s v="translations"/>
    <n v="0"/>
    <s v="No Backers"/>
    <x v="204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x v="2"/>
    <s v="translations"/>
    <n v="0"/>
    <s v="No Backers"/>
    <x v="204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x v="2"/>
    <s v="translations"/>
    <n v="0"/>
    <s v="No Backers"/>
    <x v="2048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x v="2"/>
    <s v="translations"/>
    <n v="0"/>
    <s v="No Backers"/>
    <x v="2049"/>
    <d v="2014-11-30T23:45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x v="2"/>
    <s v="radio &amp; podcasts"/>
    <n v="101"/>
    <n v="44.67"/>
    <x v="2050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x v="2"/>
    <s v="radio &amp; podcasts"/>
    <n v="109"/>
    <n v="28.94"/>
    <x v="205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x v="2"/>
    <s v="radio &amp; podcasts"/>
    <n v="148"/>
    <n v="35.44"/>
    <x v="2052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x v="2"/>
    <s v="radio &amp; podcasts"/>
    <n v="163"/>
    <n v="34.869999999999997"/>
    <x v="205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x v="2"/>
    <s v="radio &amp; podcasts"/>
    <n v="456"/>
    <n v="52.62"/>
    <x v="205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x v="2"/>
    <s v="radio &amp; podcasts"/>
    <n v="108"/>
    <n v="69.599999999999994"/>
    <x v="2055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x v="2"/>
    <s v="radio &amp; podcasts"/>
    <n v="115"/>
    <n v="76.72"/>
    <x v="205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x v="2"/>
    <s v="radio &amp; podcasts"/>
    <n v="102"/>
    <n v="33.19"/>
    <x v="2057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x v="2"/>
    <s v="radio &amp; podcasts"/>
    <n v="108"/>
    <n v="149.46"/>
    <x v="205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x v="2"/>
    <s v="radio &amp; podcasts"/>
    <n v="125"/>
    <n v="23.17"/>
    <x v="205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x v="2"/>
    <s v="radio &amp; podcasts"/>
    <n v="104"/>
    <n v="96.88"/>
    <x v="206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x v="2"/>
    <s v="radio &amp; podcasts"/>
    <n v="139"/>
    <n v="103.2"/>
    <x v="2061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x v="2"/>
    <s v="radio &amp; podcasts"/>
    <n v="121"/>
    <n v="38.46"/>
    <x v="206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x v="2"/>
    <s v="radio &amp; podcasts"/>
    <n v="112"/>
    <n v="44.32"/>
    <x v="206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x v="2"/>
    <s v="radio &amp; podcasts"/>
    <n v="189"/>
    <n v="64.17"/>
    <x v="2064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x v="2"/>
    <s v="radio &amp; podcasts"/>
    <n v="662"/>
    <n v="43.33"/>
    <x v="206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x v="2"/>
    <s v="radio &amp; podcasts"/>
    <n v="111"/>
    <n v="90.5"/>
    <x v="206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x v="2"/>
    <s v="radio &amp; podcasts"/>
    <n v="1182"/>
    <n v="29.19"/>
    <x v="206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x v="2"/>
    <s v="radio &amp; podcasts"/>
    <n v="137"/>
    <n v="30.96"/>
    <x v="206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x v="2"/>
    <s v="radio &amp; podcasts"/>
    <n v="117"/>
    <n v="92.16"/>
    <x v="2069"/>
    <d v="2013-07-26T17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x v="2"/>
    <s v="nonfiction"/>
    <n v="144"/>
    <n v="66.709999999999994"/>
    <x v="207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x v="2"/>
    <s v="nonfiction"/>
    <n v="122"/>
    <n v="84.14"/>
    <x v="207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x v="2"/>
    <s v="nonfiction"/>
    <n v="132"/>
    <n v="215.73"/>
    <x v="2072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x v="2"/>
    <s v="nonfiction"/>
    <n v="109"/>
    <n v="54.69"/>
    <x v="207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x v="2"/>
    <s v="nonfiction"/>
    <n v="105"/>
    <n v="51.63"/>
    <x v="207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x v="2"/>
    <s v="nonfiction"/>
    <n v="100"/>
    <n v="143.36000000000001"/>
    <x v="207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x v="2"/>
    <s v="nonfiction"/>
    <n v="101"/>
    <n v="72.430000000000007"/>
    <x v="207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x v="2"/>
    <s v="nonfiction"/>
    <n v="156"/>
    <n v="36.53"/>
    <x v="207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x v="2"/>
    <s v="nonfiction"/>
    <n v="106"/>
    <n v="60.9"/>
    <x v="207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x v="2"/>
    <s v="nonfiction"/>
    <n v="131"/>
    <n v="43.55"/>
    <x v="2079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x v="2"/>
    <s v="nonfiction"/>
    <n v="132"/>
    <n v="99.77"/>
    <x v="208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x v="2"/>
    <s v="nonfiction"/>
    <n v="126"/>
    <n v="88.73"/>
    <x v="208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x v="2"/>
    <s v="nonfiction"/>
    <n v="160"/>
    <n v="4.92"/>
    <x v="208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x v="2"/>
    <s v="nonfiction"/>
    <n v="120"/>
    <n v="17.82"/>
    <x v="2083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x v="2"/>
    <s v="nonfiction"/>
    <n v="126"/>
    <n v="187.19"/>
    <x v="208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x v="2"/>
    <s v="nonfiction"/>
    <n v="114"/>
    <n v="234.81"/>
    <x v="208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x v="2"/>
    <s v="nonfiction"/>
    <n v="315"/>
    <n v="105.05"/>
    <x v="208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x v="2"/>
    <s v="nonfiction"/>
    <n v="122"/>
    <n v="56.67"/>
    <x v="2087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x v="2"/>
    <s v="nonfiction"/>
    <n v="107"/>
    <n v="39.049999999999997"/>
    <x v="208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x v="2"/>
    <s v="nonfiction"/>
    <n v="158"/>
    <n v="68.349999999999994"/>
    <x v="208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x v="2"/>
    <s v="nonfiction"/>
    <n v="107"/>
    <n v="169.58"/>
    <x v="2090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x v="2"/>
    <s v="nonfiction"/>
    <n v="102"/>
    <n v="141.41999999999999"/>
    <x v="209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x v="2"/>
    <s v="nonfiction"/>
    <n v="111"/>
    <n v="67.39"/>
    <x v="209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x v="2"/>
    <s v="nonfiction"/>
    <n v="148"/>
    <n v="54.27"/>
    <x v="2093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x v="2"/>
    <s v="nonfiction"/>
    <n v="102"/>
    <n v="82.52"/>
    <x v="209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x v="2"/>
    <s v="nonfiction"/>
    <n v="179"/>
    <n v="53.73"/>
    <x v="2095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x v="2"/>
    <s v="nonfiction"/>
    <n v="111"/>
    <n v="34.21"/>
    <x v="209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x v="2"/>
    <s v="nonfiction"/>
    <n v="100"/>
    <n v="127.33"/>
    <x v="209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x v="2"/>
    <s v="nonfiction"/>
    <n v="100"/>
    <n v="45.57"/>
    <x v="209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x v="2"/>
    <s v="nonfiction"/>
    <n v="106"/>
    <n v="95.96"/>
    <x v="209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x v="2"/>
    <s v="nonfiction"/>
    <n v="103"/>
    <n v="77.27"/>
    <x v="210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x v="2"/>
    <s v="nonfiction"/>
    <n v="119"/>
    <n v="57.34"/>
    <x v="210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x v="2"/>
    <s v="nonfiction"/>
    <n v="112"/>
    <n v="53.19"/>
    <x v="210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x v="2"/>
    <s v="nonfiction"/>
    <n v="128"/>
    <n v="492.31"/>
    <x v="210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x v="2"/>
    <s v="nonfiction"/>
    <n v="104"/>
    <n v="42.35"/>
    <x v="210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x v="2"/>
    <s v="nonfiction"/>
    <n v="102"/>
    <n v="37.47"/>
    <x v="210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x v="2"/>
    <s v="nonfiction"/>
    <n v="118"/>
    <n v="37.450000000000003"/>
    <x v="210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x v="2"/>
    <s v="nonfiction"/>
    <n v="238"/>
    <n v="33.06"/>
    <x v="2107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x v="2"/>
    <s v="nonfiction"/>
    <n v="102"/>
    <n v="134.21"/>
    <x v="2108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x v="2"/>
    <s v="nonfiction"/>
    <n v="102"/>
    <n v="51.47"/>
    <x v="2109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x v="2"/>
    <s v="nonfiction"/>
    <n v="378"/>
    <n v="40.76"/>
    <x v="211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x v="2"/>
    <s v="nonfiction"/>
    <n v="125"/>
    <n v="53.57"/>
    <x v="211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x v="2"/>
    <s v="nonfiction"/>
    <n v="147"/>
    <n v="48.45"/>
    <x v="211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x v="2"/>
    <s v="nonfiction"/>
    <n v="102"/>
    <n v="82.42"/>
    <x v="211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x v="2"/>
    <s v="nonfiction"/>
    <n v="102"/>
    <n v="230.19"/>
    <x v="211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x v="2"/>
    <s v="nonfiction"/>
    <n v="204"/>
    <n v="59.36"/>
    <x v="211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x v="2"/>
    <s v="nonfiction"/>
    <n v="104"/>
    <n v="66.7"/>
    <x v="2116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x v="2"/>
    <s v="nonfiction"/>
    <n v="101"/>
    <n v="168.78"/>
    <x v="211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x v="2"/>
    <s v="nonfiction"/>
    <n v="136"/>
    <n v="59.97"/>
    <x v="211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x v="2"/>
    <s v="nonfiction"/>
    <n v="134"/>
    <n v="31.81"/>
    <x v="211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x v="2"/>
    <s v="nonfiction"/>
    <n v="130"/>
    <n v="24.42"/>
    <x v="212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x v="2"/>
    <s v="nonfiction"/>
    <n v="123"/>
    <n v="25.35"/>
    <x v="212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x v="2"/>
    <s v="nonfiction"/>
    <n v="183"/>
    <n v="71.44"/>
    <x v="2122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x v="2"/>
    <s v="nonfiction"/>
    <n v="125"/>
    <n v="38.549999999999997"/>
    <x v="2123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x v="2"/>
    <s v="nonfiction"/>
    <n v="112"/>
    <n v="68.37"/>
    <x v="212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x v="2"/>
    <s v="nonfiction"/>
    <n v="116"/>
    <n v="40.21"/>
    <x v="2125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x v="2"/>
    <s v="nonfiction"/>
    <n v="173"/>
    <n v="32.07"/>
    <x v="212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x v="2"/>
    <s v="nonfiction"/>
    <n v="126"/>
    <n v="28.63"/>
    <x v="212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x v="2"/>
    <s v="nonfiction"/>
    <n v="109"/>
    <n v="43.64"/>
    <x v="212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x v="2"/>
    <s v="nonfiction"/>
    <n v="100"/>
    <n v="40"/>
    <x v="2129"/>
    <d v="2016-02-15T07:59:00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x v="2"/>
    <s v="fiction"/>
    <n v="0"/>
    <s v="No Backers"/>
    <x v="2130"/>
    <d v="2016-11-26T19:20:1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x v="2"/>
    <s v="fiction"/>
    <n v="5"/>
    <n v="39.17"/>
    <x v="213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x v="2"/>
    <s v="fiction"/>
    <n v="0"/>
    <s v="No Backers"/>
    <x v="213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x v="2"/>
    <s v="fiction"/>
    <n v="0"/>
    <n v="5"/>
    <x v="2133"/>
    <d v="2013-08-15T10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x v="2"/>
    <s v="fiction"/>
    <n v="0"/>
    <s v="No Backers"/>
    <x v="213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x v="2"/>
    <s v="fiction"/>
    <n v="36"/>
    <n v="57.3"/>
    <x v="213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x v="2"/>
    <s v="fiction"/>
    <n v="0"/>
    <s v="No Backers"/>
    <x v="213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x v="2"/>
    <s v="fiction"/>
    <n v="4"/>
    <n v="59"/>
    <x v="213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x v="2"/>
    <s v="fiction"/>
    <n v="0"/>
    <s v="No Backers"/>
    <x v="213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x v="2"/>
    <s v="fiction"/>
    <n v="41"/>
    <n v="31.85"/>
    <x v="213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x v="2"/>
    <s v="fiction"/>
    <n v="0"/>
    <s v="No Backers"/>
    <x v="214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x v="2"/>
    <s v="fiction"/>
    <n v="0"/>
    <n v="10"/>
    <x v="214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x v="2"/>
    <s v="fiction"/>
    <n v="3"/>
    <n v="50"/>
    <x v="214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x v="2"/>
    <s v="fiction"/>
    <n v="1"/>
    <n v="16"/>
    <x v="214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x v="2"/>
    <s v="fiction"/>
    <n v="70"/>
    <n v="39"/>
    <x v="214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x v="2"/>
    <s v="fiction"/>
    <n v="2"/>
    <n v="34"/>
    <x v="214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x v="2"/>
    <s v="fiction"/>
    <n v="51"/>
    <n v="63.12"/>
    <x v="214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x v="2"/>
    <s v="fiction"/>
    <n v="1"/>
    <n v="7"/>
    <x v="214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x v="2"/>
    <s v="fiction"/>
    <n v="0"/>
    <n v="2"/>
    <x v="214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x v="2"/>
    <s v="fiction"/>
    <n v="3"/>
    <n v="66.67"/>
    <x v="2149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x v="2"/>
    <s v="fiction"/>
    <n v="2"/>
    <n v="17.5"/>
    <x v="215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x v="2"/>
    <s v="fiction"/>
    <n v="0"/>
    <n v="5"/>
    <x v="215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x v="2"/>
    <s v="fiction"/>
    <n v="1"/>
    <n v="25"/>
    <x v="2152"/>
    <d v="2016-07-22T04:37:5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x v="2"/>
    <s v="fiction"/>
    <n v="0"/>
    <s v="No Backers"/>
    <x v="215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x v="2"/>
    <s v="fiction"/>
    <n v="2"/>
    <n v="50"/>
    <x v="215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x v="2"/>
    <s v="fiction"/>
    <n v="0"/>
    <n v="16"/>
    <x v="215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x v="2"/>
    <s v="fiction"/>
    <n v="0"/>
    <s v="No Backers"/>
    <x v="2156"/>
    <d v="2016-08-02T22:01:1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x v="2"/>
    <s v="fiction"/>
    <n v="2"/>
    <n v="60"/>
    <x v="215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x v="2"/>
    <s v="fiction"/>
    <n v="0"/>
    <s v="No Backers"/>
    <x v="215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x v="2"/>
    <s v="fiction"/>
    <n v="31"/>
    <n v="47.11"/>
    <x v="215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x v="2"/>
    <s v="fiction"/>
    <n v="8"/>
    <n v="100"/>
    <x v="216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x v="2"/>
    <s v="fiction"/>
    <n v="1"/>
    <n v="15"/>
    <x v="2161"/>
    <d v="2011-06-18T21:14:0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x v="2"/>
    <s v="fiction"/>
    <n v="0"/>
    <s v="No Backers"/>
    <x v="216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x v="2"/>
    <s v="fiction"/>
    <n v="9"/>
    <n v="40.450000000000003"/>
    <x v="2163"/>
    <d v="2015-04-03T15:38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x v="2"/>
    <s v="fiction"/>
    <n v="0"/>
    <s v="No Backers"/>
    <x v="216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x v="2"/>
    <s v="fiction"/>
    <n v="0"/>
    <s v="No Backers"/>
    <x v="216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x v="2"/>
    <s v="fiction"/>
    <n v="0"/>
    <n v="1"/>
    <x v="216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x v="2"/>
    <s v="fiction"/>
    <n v="2"/>
    <n v="19"/>
    <x v="216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x v="2"/>
    <s v="fiction"/>
    <n v="0"/>
    <n v="5"/>
    <x v="216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x v="2"/>
    <s v="fiction"/>
    <n v="25"/>
    <n v="46.73"/>
    <x v="2169"/>
    <d v="2013-05-01T21:42:37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x v="2"/>
    <s v="children's books"/>
    <n v="0"/>
    <n v="8.75"/>
    <x v="2170"/>
    <d v="2014-10-20T02:07:0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x v="2"/>
    <s v="children's books"/>
    <n v="29"/>
    <n v="40.61"/>
    <x v="217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x v="2"/>
    <s v="children's books"/>
    <n v="0"/>
    <s v="No Backers"/>
    <x v="217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x v="2"/>
    <s v="children's books"/>
    <n v="5"/>
    <n v="37.950000000000003"/>
    <x v="217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x v="2"/>
    <s v="children's books"/>
    <n v="22"/>
    <n v="35.729999999999997"/>
    <x v="217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x v="2"/>
    <s v="children's books"/>
    <n v="27"/>
    <n v="42.16"/>
    <x v="217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x v="2"/>
    <s v="children's books"/>
    <n v="28"/>
    <n v="35"/>
    <x v="2176"/>
    <d v="2012-06-16T03:10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x v="2"/>
    <s v="children's books"/>
    <n v="1"/>
    <n v="13.25"/>
    <x v="2177"/>
    <d v="2016-09-02T17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x v="2"/>
    <s v="children's books"/>
    <n v="1"/>
    <n v="55"/>
    <x v="2178"/>
    <d v="2015-04-04T18:10:3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x v="2"/>
    <s v="children's books"/>
    <n v="0"/>
    <s v="No Backers"/>
    <x v="217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x v="2"/>
    <s v="children's books"/>
    <n v="0"/>
    <s v="No Backers"/>
    <x v="218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x v="2"/>
    <s v="children's books"/>
    <n v="11"/>
    <n v="39.29"/>
    <x v="218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x v="2"/>
    <s v="children's books"/>
    <n v="19"/>
    <n v="47.5"/>
    <x v="218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x v="2"/>
    <s v="children's books"/>
    <n v="0"/>
    <s v="No Backers"/>
    <x v="218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x v="2"/>
    <s v="children's books"/>
    <n v="52"/>
    <n v="17.329999999999998"/>
    <x v="218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x v="2"/>
    <s v="children's books"/>
    <n v="10"/>
    <n v="31.76"/>
    <x v="2185"/>
    <d v="2014-01-11T21:36:4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x v="2"/>
    <s v="children's books"/>
    <n v="1"/>
    <n v="5"/>
    <x v="218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x v="2"/>
    <s v="children's books"/>
    <n v="12"/>
    <n v="39"/>
    <x v="218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x v="2"/>
    <s v="children's books"/>
    <n v="11"/>
    <n v="52.5"/>
    <x v="218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x v="2"/>
    <s v="children's books"/>
    <n v="0"/>
    <s v="No Backers"/>
    <x v="2189"/>
    <d v="2013-06-20T11:04:18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x v="2"/>
    <s v="children's books"/>
    <n v="1"/>
    <n v="9"/>
    <x v="219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x v="2"/>
    <s v="children's books"/>
    <n v="1"/>
    <n v="25"/>
    <x v="2191"/>
    <d v="2012-03-18T23:53:1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x v="2"/>
    <s v="children's books"/>
    <n v="0"/>
    <n v="30"/>
    <x v="219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x v="2"/>
    <s v="children's books"/>
    <n v="1"/>
    <n v="11.25"/>
    <x v="219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x v="2"/>
    <s v="children's books"/>
    <n v="0"/>
    <s v="No Backers"/>
    <x v="219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x v="2"/>
    <s v="children's books"/>
    <n v="2"/>
    <n v="25"/>
    <x v="2195"/>
    <d v="2011-08-11T16:01:58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x v="2"/>
    <s v="children's books"/>
    <n v="1"/>
    <n v="11.33"/>
    <x v="219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x v="2"/>
    <s v="children's books"/>
    <n v="14"/>
    <n v="29.47"/>
    <x v="219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x v="2"/>
    <s v="children's books"/>
    <n v="0"/>
    <n v="1"/>
    <x v="219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x v="2"/>
    <s v="children's books"/>
    <n v="10"/>
    <n v="63.1"/>
    <x v="219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x v="2"/>
    <s v="children's books"/>
    <n v="0"/>
    <s v="No Backers"/>
    <x v="220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x v="2"/>
    <s v="children's books"/>
    <n v="0"/>
    <s v="No Backers"/>
    <x v="2201"/>
    <d v="2013-10-05T20:51:3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x v="2"/>
    <s v="children's books"/>
    <n v="0"/>
    <n v="1"/>
    <x v="220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x v="2"/>
    <s v="children's books"/>
    <n v="14"/>
    <n v="43.85"/>
    <x v="220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x v="2"/>
    <s v="children's books"/>
    <n v="3"/>
    <n v="75"/>
    <x v="220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x v="2"/>
    <s v="children's books"/>
    <n v="8"/>
    <n v="45.97"/>
    <x v="220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x v="2"/>
    <s v="children's books"/>
    <n v="0"/>
    <n v="10"/>
    <x v="220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x v="2"/>
    <s v="children's books"/>
    <n v="26"/>
    <n v="93.67"/>
    <x v="220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x v="2"/>
    <s v="children's books"/>
    <n v="2"/>
    <n v="53"/>
    <x v="2208"/>
    <d v="2015-11-22T15:03:4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x v="2"/>
    <s v="children's books"/>
    <n v="0"/>
    <s v="No Backers"/>
    <x v="2209"/>
    <d v="2017-03-10T10:44:4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x v="2"/>
    <s v="art books"/>
    <n v="1"/>
    <n v="67"/>
    <x v="221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x v="2"/>
    <s v="art books"/>
    <n v="0"/>
    <s v="No Backers"/>
    <x v="221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x v="2"/>
    <s v="art books"/>
    <n v="1"/>
    <n v="42.5"/>
    <x v="221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x v="2"/>
    <s v="art books"/>
    <n v="0"/>
    <n v="10"/>
    <x v="221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x v="2"/>
    <s v="art books"/>
    <n v="3"/>
    <n v="100"/>
    <x v="221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x v="2"/>
    <s v="art books"/>
    <n v="21"/>
    <n v="108.05"/>
    <x v="221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x v="2"/>
    <s v="art books"/>
    <n v="4"/>
    <n v="26.92"/>
    <x v="221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x v="2"/>
    <s v="art books"/>
    <n v="14"/>
    <n v="155"/>
    <x v="2217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x v="2"/>
    <s v="art books"/>
    <n v="0"/>
    <s v="No Backers"/>
    <x v="2218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x v="2"/>
    <s v="art books"/>
    <n v="41"/>
    <n v="47.77"/>
    <x v="221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x v="2"/>
    <s v="art books"/>
    <n v="1"/>
    <n v="20"/>
    <x v="222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x v="2"/>
    <s v="art books"/>
    <n v="5"/>
    <n v="41.67"/>
    <x v="222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x v="2"/>
    <s v="art books"/>
    <n v="2"/>
    <n v="74.33"/>
    <x v="222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x v="2"/>
    <s v="art books"/>
    <n v="5"/>
    <n v="84.33"/>
    <x v="222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x v="2"/>
    <s v="art books"/>
    <n v="23"/>
    <n v="65.459999999999994"/>
    <x v="2224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x v="2"/>
    <s v="art books"/>
    <n v="13"/>
    <n v="65"/>
    <x v="222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x v="2"/>
    <s v="art books"/>
    <n v="1"/>
    <n v="27.5"/>
    <x v="222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x v="2"/>
    <s v="art books"/>
    <n v="11"/>
    <n v="51.25"/>
    <x v="222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x v="2"/>
    <s v="art books"/>
    <n v="1"/>
    <n v="14"/>
    <x v="222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x v="2"/>
    <s v="art books"/>
    <n v="0"/>
    <s v="No Backers"/>
    <x v="222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x v="3"/>
    <s v="places"/>
    <n v="1"/>
    <n v="5"/>
    <x v="2230"/>
    <d v="2015-12-19T10:46:3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x v="3"/>
    <s v="places"/>
    <n v="9"/>
    <n v="31"/>
    <x v="223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x v="3"/>
    <s v="places"/>
    <n v="0"/>
    <n v="15"/>
    <x v="223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x v="3"/>
    <s v="places"/>
    <n v="0"/>
    <s v="No Backers"/>
    <x v="223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x v="3"/>
    <s v="places"/>
    <n v="79"/>
    <n v="131.66999999999999"/>
    <x v="2234"/>
    <d v="2016-12-25T11:00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x v="3"/>
    <s v="places"/>
    <n v="0"/>
    <s v="No Backers"/>
    <x v="223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x v="3"/>
    <s v="places"/>
    <n v="0"/>
    <n v="1"/>
    <x v="2236"/>
    <d v="2014-12-13T22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x v="3"/>
    <s v="places"/>
    <n v="0"/>
    <s v="No Backers"/>
    <x v="2237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x v="3"/>
    <s v="places"/>
    <n v="0"/>
    <s v="No Backers"/>
    <x v="2238"/>
    <d v="2015-10-09T23:38:06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x v="3"/>
    <s v="places"/>
    <n v="2"/>
    <n v="510"/>
    <x v="223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x v="3"/>
    <s v="places"/>
    <n v="29"/>
    <n v="44.48"/>
    <x v="2240"/>
    <d v="2016-04-03T16:25:4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x v="3"/>
    <s v="places"/>
    <n v="0"/>
    <s v="No Backers"/>
    <x v="2241"/>
    <d v="2015-03-28T00:44:4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x v="3"/>
    <s v="places"/>
    <n v="0"/>
    <n v="1"/>
    <x v="2242"/>
    <d v="2015-02-28T20:17:3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x v="3"/>
    <s v="places"/>
    <n v="21"/>
    <n v="20.5"/>
    <x v="224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x v="3"/>
    <s v="places"/>
    <n v="0"/>
    <n v="40"/>
    <x v="2244"/>
    <d v="2014-06-18T20:13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x v="3"/>
    <s v="places"/>
    <n v="2"/>
    <n v="25"/>
    <x v="224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x v="3"/>
    <s v="places"/>
    <n v="0"/>
    <s v="No Backers"/>
    <x v="224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x v="3"/>
    <s v="places"/>
    <n v="0"/>
    <n v="1"/>
    <x v="2247"/>
    <d v="2015-07-26T16:00:58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x v="3"/>
    <s v="places"/>
    <n v="0"/>
    <s v="No Backers"/>
    <x v="224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x v="3"/>
    <s v="places"/>
    <n v="7"/>
    <n v="40.78"/>
    <x v="2249"/>
    <d v="2014-07-15T05:11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x v="3"/>
    <s v="photobooks"/>
    <n v="105"/>
    <n v="61.56"/>
    <x v="225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x v="3"/>
    <s v="photobooks"/>
    <n v="105"/>
    <n v="118.74"/>
    <x v="225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x v="3"/>
    <s v="photobooks"/>
    <n v="107"/>
    <n v="65.08"/>
    <x v="225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x v="3"/>
    <s v="photobooks"/>
    <n v="104"/>
    <n v="130.16"/>
    <x v="2253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x v="3"/>
    <s v="photobooks"/>
    <n v="161"/>
    <n v="37.78"/>
    <x v="225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x v="3"/>
    <s v="photobooks"/>
    <n v="108"/>
    <n v="112.79"/>
    <x v="22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x v="3"/>
    <s v="photobooks"/>
    <n v="135"/>
    <n v="51.92"/>
    <x v="225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x v="3"/>
    <s v="photobooks"/>
    <n v="109"/>
    <n v="89.24"/>
    <x v="2257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x v="3"/>
    <s v="photobooks"/>
    <n v="290"/>
    <n v="19.329999999999998"/>
    <x v="225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x v="3"/>
    <s v="photobooks"/>
    <n v="104"/>
    <n v="79.97"/>
    <x v="225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x v="3"/>
    <s v="photobooks"/>
    <n v="322"/>
    <n v="56.41"/>
    <x v="226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x v="3"/>
    <s v="photobooks"/>
    <n v="135"/>
    <n v="79.41"/>
    <x v="226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x v="3"/>
    <s v="photobooks"/>
    <n v="270"/>
    <n v="76.44"/>
    <x v="226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x v="3"/>
    <s v="photobooks"/>
    <n v="253"/>
    <n v="121"/>
    <x v="226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x v="3"/>
    <s v="photobooks"/>
    <n v="261"/>
    <n v="54.62"/>
    <x v="226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x v="3"/>
    <s v="photobooks"/>
    <n v="101"/>
    <n v="299.22000000000003"/>
    <x v="226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x v="3"/>
    <s v="photobooks"/>
    <n v="126"/>
    <n v="58.53"/>
    <x v="226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x v="3"/>
    <s v="photobooks"/>
    <n v="102"/>
    <n v="55.37"/>
    <x v="226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x v="3"/>
    <s v="photobooks"/>
    <n v="199"/>
    <n v="183.8"/>
    <x v="226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x v="3"/>
    <s v="photobooks"/>
    <n v="102"/>
    <n v="165.35"/>
    <x v="226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x v="3"/>
    <s v="photobooks"/>
    <n v="103"/>
    <n v="234.79"/>
    <x v="227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x v="3"/>
    <s v="photobooks"/>
    <n v="101"/>
    <n v="211.48"/>
    <x v="227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x v="3"/>
    <s v="photobooks"/>
    <n v="115"/>
    <n v="32.340000000000003"/>
    <x v="2272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x v="3"/>
    <s v="photobooks"/>
    <n v="104"/>
    <n v="123.38"/>
    <x v="227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x v="3"/>
    <s v="photobooks"/>
    <n v="155"/>
    <n v="207.07"/>
    <x v="227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x v="3"/>
    <s v="photobooks"/>
    <n v="106"/>
    <n v="138.26"/>
    <x v="2275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x v="3"/>
    <s v="photobooks"/>
    <n v="254"/>
    <n v="493.82"/>
    <x v="227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x v="3"/>
    <s v="photobooks"/>
    <n v="101"/>
    <n v="168.5"/>
    <x v="227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x v="3"/>
    <s v="photobooks"/>
    <n v="129"/>
    <n v="38.869999999999997"/>
    <x v="227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x v="3"/>
    <s v="photobooks"/>
    <n v="102"/>
    <n v="61.53"/>
    <x v="227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x v="3"/>
    <s v="photobooks"/>
    <n v="132"/>
    <n v="105.44"/>
    <x v="228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x v="3"/>
    <s v="photobooks"/>
    <n v="786"/>
    <n v="71.59"/>
    <x v="2281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x v="3"/>
    <s v="photobooks"/>
    <n v="146"/>
    <n v="91.88"/>
    <x v="228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x v="3"/>
    <s v="photobooks"/>
    <n v="103"/>
    <n v="148.57"/>
    <x v="228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x v="3"/>
    <s v="photobooks"/>
    <n v="172"/>
    <n v="174.21"/>
    <x v="2284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x v="3"/>
    <s v="photobooks"/>
    <n v="159"/>
    <n v="102.86"/>
    <x v="2285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x v="3"/>
    <s v="photobooks"/>
    <n v="104"/>
    <n v="111.18"/>
    <x v="228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x v="3"/>
    <s v="photobooks"/>
    <n v="111"/>
    <n v="23.8"/>
    <x v="2287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x v="3"/>
    <s v="photobooks"/>
    <n v="280"/>
    <n v="81.27"/>
    <x v="2288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x v="3"/>
    <s v="photobooks"/>
    <n v="112"/>
    <n v="116.21"/>
    <x v="2289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x v="3"/>
    <s v="photobooks"/>
    <n v="166"/>
    <n v="97.73"/>
    <x v="229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x v="3"/>
    <s v="photobooks"/>
    <n v="101"/>
    <n v="67.84"/>
    <x v="229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x v="3"/>
    <s v="photobooks"/>
    <n v="108"/>
    <n v="56.98"/>
    <x v="2292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x v="3"/>
    <s v="photobooks"/>
    <n v="278"/>
    <n v="67.16"/>
    <x v="229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x v="3"/>
    <s v="photobooks"/>
    <n v="104"/>
    <n v="48.04"/>
    <x v="229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x v="3"/>
    <s v="photobooks"/>
    <n v="111"/>
    <n v="38.86"/>
    <x v="229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x v="3"/>
    <s v="photobooks"/>
    <n v="215"/>
    <n v="78.180000000000007"/>
    <x v="229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x v="3"/>
    <s v="photobooks"/>
    <n v="111"/>
    <n v="97.11"/>
    <x v="229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x v="3"/>
    <s v="photobooks"/>
    <n v="124"/>
    <n v="110.39"/>
    <x v="229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x v="3"/>
    <s v="photobooks"/>
    <n v="101"/>
    <n v="39.92"/>
    <x v="229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x v="3"/>
    <s v="photobooks"/>
    <n v="112"/>
    <n v="75.98"/>
    <x v="230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x v="3"/>
    <s v="photobooks"/>
    <n v="559"/>
    <n v="58.38"/>
    <x v="230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x v="3"/>
    <s v="photobooks"/>
    <n v="150"/>
    <n v="55.82"/>
    <x v="2302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x v="3"/>
    <s v="photobooks"/>
    <n v="106"/>
    <n v="151.24"/>
    <x v="230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x v="3"/>
    <s v="photobooks"/>
    <n v="157"/>
    <n v="849.67"/>
    <x v="230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x v="3"/>
    <s v="photobooks"/>
    <n v="109"/>
    <n v="159.24"/>
    <x v="230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x v="3"/>
    <s v="photobooks"/>
    <n v="162"/>
    <n v="39.51"/>
    <x v="2306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x v="3"/>
    <s v="photobooks"/>
    <n v="205"/>
    <n v="130.53"/>
    <x v="230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x v="3"/>
    <s v="photobooks"/>
    <n v="103"/>
    <n v="64.16"/>
    <x v="2308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x v="3"/>
    <s v="photobooks"/>
    <n v="103"/>
    <n v="111.53"/>
    <x v="230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x v="3"/>
    <s v="photobooks"/>
    <n v="107"/>
    <n v="170.45"/>
    <x v="231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x v="3"/>
    <s v="photobooks"/>
    <n v="139"/>
    <n v="133.74"/>
    <x v="231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x v="3"/>
    <s v="photobooks"/>
    <n v="125"/>
    <n v="95.83"/>
    <x v="231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x v="3"/>
    <s v="photobooks"/>
    <n v="207"/>
    <n v="221.79"/>
    <x v="231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x v="3"/>
    <s v="photobooks"/>
    <n v="174"/>
    <n v="32.32"/>
    <x v="231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x v="3"/>
    <s v="photobooks"/>
    <n v="120"/>
    <n v="98.84"/>
    <x v="231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x v="3"/>
    <s v="photobooks"/>
    <n v="110"/>
    <n v="55.22"/>
    <x v="2316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x v="3"/>
    <s v="photobooks"/>
    <n v="282"/>
    <n v="52.79"/>
    <x v="231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x v="3"/>
    <s v="photobooks"/>
    <n v="101"/>
    <n v="135.66999999999999"/>
    <x v="231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x v="3"/>
    <s v="photobooks"/>
    <n v="135"/>
    <n v="53.99"/>
    <x v="231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x v="3"/>
    <s v="photobooks"/>
    <n v="176"/>
    <n v="56.64"/>
    <x v="232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x v="3"/>
    <s v="photobooks"/>
    <n v="484"/>
    <n v="82.32"/>
    <x v="2321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x v="3"/>
    <s v="photobooks"/>
    <n v="145"/>
    <n v="88.26"/>
    <x v="232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x v="3"/>
    <s v="photobooks"/>
    <n v="418"/>
    <n v="84.91"/>
    <x v="232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x v="3"/>
    <s v="photobooks"/>
    <n v="132"/>
    <n v="48.15"/>
    <x v="232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x v="3"/>
    <s v="photobooks"/>
    <n v="250"/>
    <n v="66.02"/>
    <x v="232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x v="3"/>
    <s v="photobooks"/>
    <n v="180"/>
    <n v="96.38"/>
    <x v="232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x v="3"/>
    <s v="photobooks"/>
    <n v="103"/>
    <n v="156.16999999999999"/>
    <x v="232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x v="3"/>
    <s v="photobooks"/>
    <n v="136"/>
    <n v="95.76"/>
    <x v="232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x v="3"/>
    <s v="photobooks"/>
    <n v="118"/>
    <n v="180.41"/>
    <x v="2329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x v="3"/>
    <s v="photobooks"/>
    <n v="111"/>
    <n v="25.58"/>
    <x v="233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x v="3"/>
    <s v="photobooks"/>
    <n v="109"/>
    <n v="63.97"/>
    <x v="233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x v="3"/>
    <s v="photobooks"/>
    <n v="100"/>
    <n v="89.93"/>
    <x v="233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x v="3"/>
    <s v="photobooks"/>
    <n v="118"/>
    <n v="93.07"/>
    <x v="233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x v="3"/>
    <s v="photobooks"/>
    <n v="114"/>
    <n v="89.67"/>
    <x v="233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x v="3"/>
    <s v="photobooks"/>
    <n v="148"/>
    <n v="207.62"/>
    <x v="233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x v="3"/>
    <s v="photobooks"/>
    <n v="105"/>
    <n v="59.41"/>
    <x v="2336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x v="3"/>
    <s v="photobooks"/>
    <n v="130"/>
    <n v="358.97"/>
    <x v="233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x v="3"/>
    <s v="photobooks"/>
    <n v="123"/>
    <n v="94.74"/>
    <x v="233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x v="3"/>
    <s v="photobooks"/>
    <n v="202"/>
    <n v="80.650000000000006"/>
    <x v="2339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x v="3"/>
    <s v="photobooks"/>
    <n v="103"/>
    <n v="168.69"/>
    <x v="2340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x v="3"/>
    <s v="photobooks"/>
    <n v="260"/>
    <n v="34.69"/>
    <x v="234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x v="3"/>
    <s v="photobooks"/>
    <n v="108"/>
    <n v="462.86"/>
    <x v="234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x v="3"/>
    <s v="photobooks"/>
    <n v="111"/>
    <n v="104.39"/>
    <x v="234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x v="3"/>
    <s v="photobooks"/>
    <n v="120"/>
    <n v="7.5"/>
    <x v="234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x v="3"/>
    <s v="photobooks"/>
    <n v="103"/>
    <n v="47.13"/>
    <x v="2345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x v="3"/>
    <s v="photobooks"/>
    <n v="116"/>
    <n v="414.29"/>
    <x v="234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x v="3"/>
    <s v="photobooks"/>
    <n v="115"/>
    <n v="42.48"/>
    <x v="2347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x v="3"/>
    <s v="photobooks"/>
    <n v="107"/>
    <n v="108.78"/>
    <x v="234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x v="3"/>
    <s v="photobooks"/>
    <n v="165"/>
    <n v="81.099999999999994"/>
    <x v="2349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x v="3"/>
    <s v="photobooks"/>
    <n v="155"/>
    <n v="51.67"/>
    <x v="2350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x v="3"/>
    <s v="photobooks"/>
    <n v="885"/>
    <n v="35.4"/>
    <x v="235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x v="3"/>
    <s v="photobooks"/>
    <n v="102"/>
    <n v="103.64"/>
    <x v="235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x v="3"/>
    <s v="photobooks"/>
    <n v="20"/>
    <n v="55.28"/>
    <x v="235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x v="3"/>
    <s v="photobooks"/>
    <n v="59"/>
    <n v="72.17"/>
    <x v="2354"/>
    <d v="2014-08-13T23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x v="3"/>
    <s v="photobooks"/>
    <n v="0"/>
    <s v="No Backers"/>
    <x v="235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x v="3"/>
    <s v="photobooks"/>
    <n v="46"/>
    <n v="58.62"/>
    <x v="235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x v="3"/>
    <s v="photobooks"/>
    <n v="4"/>
    <n v="12.47"/>
    <x v="235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x v="3"/>
    <s v="photobooks"/>
    <n v="3"/>
    <n v="49.14"/>
    <x v="235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x v="3"/>
    <s v="photobooks"/>
    <n v="57"/>
    <n v="150.5"/>
    <x v="235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x v="3"/>
    <s v="photobooks"/>
    <n v="21"/>
    <n v="35.799999999999997"/>
    <x v="2360"/>
    <d v="2014-10-23T23:30:4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x v="3"/>
    <s v="photobooks"/>
    <n v="16"/>
    <n v="45.16"/>
    <x v="236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x v="3"/>
    <s v="photobooks"/>
    <n v="6"/>
    <n v="98.79"/>
    <x v="236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x v="3"/>
    <s v="photobooks"/>
    <n v="46"/>
    <n v="88.31"/>
    <x v="236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x v="3"/>
    <s v="photobooks"/>
    <n v="65"/>
    <n v="170.63"/>
    <x v="236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x v="3"/>
    <s v="photobooks"/>
    <n v="7"/>
    <n v="83.75"/>
    <x v="236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x v="3"/>
    <s v="photobooks"/>
    <n v="14"/>
    <n v="65.099999999999994"/>
    <x v="236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x v="3"/>
    <s v="photobooks"/>
    <n v="2"/>
    <n v="66.33"/>
    <x v="236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x v="3"/>
    <s v="photobooks"/>
    <n v="36"/>
    <n v="104.89"/>
    <x v="236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x v="3"/>
    <s v="photobooks"/>
    <n v="40"/>
    <n v="78.44"/>
    <x v="236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x v="3"/>
    <s v="photobooks"/>
    <n v="26"/>
    <n v="59.04"/>
    <x v="237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x v="3"/>
    <s v="photobooks"/>
    <n v="15"/>
    <n v="71.34"/>
    <x v="237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x v="3"/>
    <s v="photobooks"/>
    <n v="24"/>
    <n v="51.23"/>
    <x v="237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x v="3"/>
    <s v="photobooks"/>
    <n v="40"/>
    <n v="60.24"/>
    <x v="237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x v="3"/>
    <s v="photobooks"/>
    <n v="20"/>
    <n v="44.94"/>
    <x v="237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x v="3"/>
    <s v="photobooks"/>
    <n v="48"/>
    <n v="31.21"/>
    <x v="2375"/>
    <d v="2014-12-15T13:12:5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x v="3"/>
    <s v="photobooks"/>
    <n v="15"/>
    <n v="63.88"/>
    <x v="2376"/>
    <d v="2015-04-04T14:43:5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x v="3"/>
    <s v="photobooks"/>
    <n v="1"/>
    <n v="19"/>
    <x v="237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x v="3"/>
    <s v="photobooks"/>
    <n v="1"/>
    <n v="10"/>
    <x v="237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x v="3"/>
    <s v="photobooks"/>
    <n v="5"/>
    <n v="109.07"/>
    <x v="2379"/>
    <d v="2015-02-05T16:11:18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x v="3"/>
    <s v="photobooks"/>
    <n v="4"/>
    <n v="26.75"/>
    <x v="238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x v="3"/>
    <s v="photobooks"/>
    <n v="61"/>
    <n v="109.94"/>
    <x v="238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x v="3"/>
    <s v="photobooks"/>
    <n v="1"/>
    <n v="20"/>
    <x v="238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x v="3"/>
    <s v="photobooks"/>
    <n v="11"/>
    <n v="55.39"/>
    <x v="2383"/>
    <d v="2015-02-11T13:13:4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x v="3"/>
    <s v="photobooks"/>
    <n v="39"/>
    <n v="133.9"/>
    <x v="238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x v="3"/>
    <s v="photobooks"/>
    <n v="22"/>
    <n v="48.72"/>
    <x v="238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x v="3"/>
    <s v="photobooks"/>
    <n v="68"/>
    <n v="48.25"/>
    <x v="238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x v="3"/>
    <s v="photobooks"/>
    <n v="14"/>
    <n v="58.97"/>
    <x v="2387"/>
    <d v="2016-02-04T07:50:3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x v="3"/>
    <s v="photobooks"/>
    <n v="2"/>
    <n v="11.64"/>
    <x v="238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x v="3"/>
    <s v="photobooks"/>
    <n v="20"/>
    <n v="83.72"/>
    <x v="238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x v="3"/>
    <s v="photobooks"/>
    <n v="14"/>
    <n v="63.65"/>
    <x v="2390"/>
    <d v="2015-12-15T12:1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x v="3"/>
    <s v="photobooks"/>
    <n v="48"/>
    <n v="94.28"/>
    <x v="239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x v="3"/>
    <s v="photobooks"/>
    <n v="31"/>
    <n v="71.87"/>
    <x v="239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x v="3"/>
    <s v="photobooks"/>
    <n v="35"/>
    <n v="104.85"/>
    <x v="239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x v="3"/>
    <s v="photobooks"/>
    <n v="36"/>
    <n v="67.14"/>
    <x v="239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x v="3"/>
    <s v="photobooks"/>
    <n v="3"/>
    <n v="73.88"/>
    <x v="2395"/>
    <d v="2014-09-30T15:19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x v="3"/>
    <s v="photobooks"/>
    <n v="11"/>
    <n v="69.13"/>
    <x v="239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x v="3"/>
    <s v="photobooks"/>
    <n v="41"/>
    <n v="120.77"/>
    <x v="239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x v="3"/>
    <s v="photobooks"/>
    <n v="11"/>
    <n v="42.22"/>
    <x v="2398"/>
    <d v="2015-03-01T21:47:1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x v="3"/>
    <s v="photobooks"/>
    <n v="3"/>
    <n v="7.5"/>
    <x v="2399"/>
    <d v="2014-08-21T21:50:2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x v="3"/>
    <s v="photobooks"/>
    <n v="0"/>
    <n v="1.54"/>
    <x v="240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x v="3"/>
    <s v="photobooks"/>
    <n v="13"/>
    <n v="37.61"/>
    <x v="2401"/>
    <d v="2016-07-03T07:38:5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x v="3"/>
    <s v="photobooks"/>
    <n v="0"/>
    <s v="No Backers"/>
    <x v="240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x v="3"/>
    <s v="photobooks"/>
    <n v="49"/>
    <n v="42.16"/>
    <x v="240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x v="3"/>
    <s v="photobooks"/>
    <n v="0"/>
    <s v="No Backers"/>
    <x v="2404"/>
    <d v="2015-07-01T21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x v="3"/>
    <s v="photobooks"/>
    <n v="2"/>
    <n v="84.83"/>
    <x v="2405"/>
    <d v="2016-07-25T19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x v="3"/>
    <s v="photobooks"/>
    <n v="52"/>
    <n v="94.19"/>
    <x v="2406"/>
    <d v="2017-01-30T06:59:0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x v="3"/>
    <s v="photobooks"/>
    <n v="0"/>
    <s v="No Backers"/>
    <x v="240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x v="3"/>
    <s v="photobooks"/>
    <n v="2"/>
    <n v="6.25"/>
    <x v="240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x v="3"/>
    <s v="photobooks"/>
    <n v="7"/>
    <n v="213.38"/>
    <x v="2409"/>
    <d v="2015-04-01T01:01: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x v="3"/>
    <s v="people"/>
    <n v="5"/>
    <n v="31.75"/>
    <x v="241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x v="3"/>
    <s v="people"/>
    <n v="0"/>
    <s v="No Backers"/>
    <x v="241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x v="3"/>
    <s v="people"/>
    <n v="4"/>
    <n v="88.69"/>
    <x v="241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x v="3"/>
    <s v="people"/>
    <n v="21"/>
    <n v="453.14"/>
    <x v="241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x v="3"/>
    <s v="people"/>
    <n v="3"/>
    <n v="12.75"/>
    <x v="241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x v="3"/>
    <s v="people"/>
    <n v="0"/>
    <n v="1"/>
    <x v="2415"/>
    <d v="2016-03-14T09:24:4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x v="3"/>
    <s v="people"/>
    <n v="42"/>
    <n v="83.43"/>
    <x v="2416"/>
    <d v="2015-03-01T15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x v="3"/>
    <s v="people"/>
    <n v="0"/>
    <n v="25"/>
    <x v="241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x v="3"/>
    <s v="people"/>
    <n v="1"/>
    <n v="50"/>
    <x v="241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x v="3"/>
    <s v="people"/>
    <n v="17"/>
    <n v="101.8"/>
    <x v="2419"/>
    <d v="2016-02-13T04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x v="3"/>
    <s v="people"/>
    <n v="7"/>
    <n v="46.67"/>
    <x v="2420"/>
    <d v="2015-07-03T21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x v="3"/>
    <s v="people"/>
    <n v="0"/>
    <n v="1"/>
    <x v="242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x v="3"/>
    <s v="people"/>
    <n v="0"/>
    <s v="No Backers"/>
    <x v="242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x v="3"/>
    <s v="people"/>
    <n v="0"/>
    <s v="No Backers"/>
    <x v="242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x v="3"/>
    <s v="people"/>
    <n v="8"/>
    <n v="26"/>
    <x v="242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x v="3"/>
    <s v="people"/>
    <n v="0"/>
    <s v="No Backers"/>
    <x v="242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x v="3"/>
    <s v="people"/>
    <n v="0"/>
    <s v="No Backers"/>
    <x v="242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x v="3"/>
    <s v="people"/>
    <n v="26"/>
    <n v="218.33"/>
    <x v="2427"/>
    <d v="2014-08-01T02:50:38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x v="3"/>
    <s v="people"/>
    <n v="1"/>
    <n v="33.71"/>
    <x v="242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x v="3"/>
    <s v="people"/>
    <n v="13"/>
    <n v="25"/>
    <x v="2429"/>
    <d v="2016-01-06T22:50:13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x v="3"/>
    <s v="nature"/>
    <n v="0"/>
    <n v="3"/>
    <x v="243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x v="3"/>
    <s v="nature"/>
    <n v="4"/>
    <n v="20"/>
    <x v="243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x v="3"/>
    <s v="nature"/>
    <n v="0"/>
    <n v="10"/>
    <x v="243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x v="3"/>
    <s v="nature"/>
    <n v="0"/>
    <s v="No Backers"/>
    <x v="2433"/>
    <d v="2015-04-01T00:18:0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x v="3"/>
    <s v="nature"/>
    <n v="0"/>
    <n v="1"/>
    <x v="243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x v="3"/>
    <s v="nature"/>
    <n v="29"/>
    <n v="26.27"/>
    <x v="2435"/>
    <d v="2014-09-17T05:06:3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x v="3"/>
    <s v="nature"/>
    <n v="0"/>
    <s v="No Backers"/>
    <x v="2436"/>
    <d v="2017-02-23T10:14:4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x v="3"/>
    <s v="nature"/>
    <n v="9"/>
    <n v="60"/>
    <x v="243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x v="3"/>
    <s v="nature"/>
    <n v="34"/>
    <n v="28.33"/>
    <x v="243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x v="3"/>
    <s v="nature"/>
    <n v="13"/>
    <n v="14.43"/>
    <x v="243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x v="3"/>
    <s v="nature"/>
    <n v="0"/>
    <s v="No Backers"/>
    <x v="244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x v="3"/>
    <s v="nature"/>
    <n v="49"/>
    <n v="132.19"/>
    <x v="244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x v="3"/>
    <s v="nature"/>
    <n v="0"/>
    <s v="No Backers"/>
    <x v="244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x v="3"/>
    <s v="nature"/>
    <n v="0"/>
    <s v="No Backers"/>
    <x v="2443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x v="3"/>
    <s v="nature"/>
    <n v="0"/>
    <s v="No Backers"/>
    <x v="2444"/>
    <d v="2015-09-17T17:00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x v="3"/>
    <s v="nature"/>
    <n v="45"/>
    <n v="56.42"/>
    <x v="2445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x v="3"/>
    <s v="nature"/>
    <n v="4"/>
    <n v="100"/>
    <x v="2446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x v="3"/>
    <s v="nature"/>
    <n v="5"/>
    <n v="11.67"/>
    <x v="2447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x v="3"/>
    <s v="nature"/>
    <n v="0"/>
    <n v="50"/>
    <x v="244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x v="3"/>
    <s v="nature"/>
    <n v="4"/>
    <n v="23.5"/>
    <x v="2449"/>
    <d v="2014-11-13T01:29:53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x v="4"/>
    <s v="world music"/>
    <n v="7"/>
    <n v="58.89"/>
    <x v="2450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x v="4"/>
    <s v="world music"/>
    <n v="4"/>
    <n v="44"/>
    <x v="2451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x v="4"/>
    <s v="world music"/>
    <n v="4"/>
    <n v="48.43"/>
    <x v="2452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x v="4"/>
    <s v="world music"/>
    <n v="0"/>
    <s v="No Backers"/>
    <x v="245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x v="4"/>
    <s v="world music"/>
    <n v="29"/>
    <n v="61.04"/>
    <x v="2454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x v="4"/>
    <s v="world music"/>
    <n v="1"/>
    <n v="25"/>
    <x v="245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x v="4"/>
    <s v="world music"/>
    <n v="0"/>
    <s v="No Backers"/>
    <x v="245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x v="4"/>
    <s v="world music"/>
    <n v="0"/>
    <s v="No Backers"/>
    <x v="2457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x v="4"/>
    <s v="world music"/>
    <n v="1"/>
    <n v="40"/>
    <x v="2458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x v="4"/>
    <s v="world music"/>
    <n v="12"/>
    <n v="19.329999999999998"/>
    <x v="2459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x v="4"/>
    <s v="world music"/>
    <n v="0"/>
    <s v="No Backers"/>
    <x v="246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x v="4"/>
    <s v="world music"/>
    <n v="3"/>
    <n v="35"/>
    <x v="2461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x v="4"/>
    <s v="world music"/>
    <n v="0"/>
    <s v="No Backers"/>
    <x v="24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x v="4"/>
    <s v="world music"/>
    <n v="0"/>
    <s v="No Backers"/>
    <x v="2463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x v="4"/>
    <s v="world music"/>
    <n v="18"/>
    <n v="59.33"/>
    <x v="2464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x v="4"/>
    <s v="world music"/>
    <n v="0"/>
    <s v="No Backers"/>
    <x v="2465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x v="4"/>
    <s v="world music"/>
    <n v="3"/>
    <n v="30.13"/>
    <x v="2466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x v="4"/>
    <s v="world music"/>
    <n v="51"/>
    <n v="74.62"/>
    <x v="2467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x v="4"/>
    <s v="world music"/>
    <n v="1"/>
    <n v="5"/>
    <x v="2468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x v="4"/>
    <s v="world music"/>
    <n v="14"/>
    <n v="44.5"/>
    <x v="2469"/>
    <d v="2011-07-08T21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x v="4"/>
    <s v="rock"/>
    <n v="104"/>
    <n v="38.520000000000003"/>
    <x v="247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x v="4"/>
    <s v="rock"/>
    <n v="133"/>
    <n v="42.61"/>
    <x v="247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x v="4"/>
    <s v="rock"/>
    <n v="100"/>
    <n v="50"/>
    <x v="247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x v="4"/>
    <s v="rock"/>
    <n v="148"/>
    <n v="63.49"/>
    <x v="247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x v="4"/>
    <s v="rock"/>
    <n v="103"/>
    <n v="102.5"/>
    <x v="247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x v="4"/>
    <s v="rock"/>
    <n v="181"/>
    <n v="31.14"/>
    <x v="247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x v="4"/>
    <s v="rock"/>
    <n v="143"/>
    <n v="162.27000000000001"/>
    <x v="247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x v="4"/>
    <s v="rock"/>
    <n v="114"/>
    <n v="80.59"/>
    <x v="247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x v="4"/>
    <s v="rock"/>
    <n v="204"/>
    <n v="59.85"/>
    <x v="247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x v="4"/>
    <s v="rock"/>
    <n v="109"/>
    <n v="132.86000000000001"/>
    <x v="247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x v="4"/>
    <s v="rock"/>
    <n v="144"/>
    <n v="92.55"/>
    <x v="248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x v="4"/>
    <s v="rock"/>
    <n v="104"/>
    <n v="60.86"/>
    <x v="2481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x v="4"/>
    <s v="rock"/>
    <n v="100"/>
    <n v="41.85"/>
    <x v="248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x v="4"/>
    <s v="rock"/>
    <n v="103"/>
    <n v="88.33"/>
    <x v="248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x v="4"/>
    <s v="rock"/>
    <n v="105"/>
    <n v="158.96"/>
    <x v="248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x v="4"/>
    <s v="rock"/>
    <n v="112"/>
    <n v="85.05"/>
    <x v="248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x v="4"/>
    <s v="rock"/>
    <n v="101"/>
    <n v="112.61"/>
    <x v="248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x v="4"/>
    <s v="rock"/>
    <n v="108"/>
    <n v="45.44"/>
    <x v="248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x v="4"/>
    <s v="rock"/>
    <n v="115"/>
    <n v="46.22"/>
    <x v="248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x v="4"/>
    <s v="rock"/>
    <n v="100"/>
    <n v="178.61"/>
    <x v="2489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x v="4"/>
    <s v="rock"/>
    <n v="152"/>
    <n v="40.75"/>
    <x v="2490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x v="4"/>
    <s v="rock"/>
    <n v="112"/>
    <n v="43.73"/>
    <x v="249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x v="4"/>
    <s v="rock"/>
    <n v="101"/>
    <n v="81.069999999999993"/>
    <x v="249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x v="4"/>
    <s v="rock"/>
    <n v="123"/>
    <n v="74.61"/>
    <x v="249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x v="4"/>
    <s v="rock"/>
    <n v="100"/>
    <n v="305.56"/>
    <x v="249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x v="4"/>
    <s v="rock"/>
    <n v="105"/>
    <n v="58.33"/>
    <x v="2495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x v="4"/>
    <s v="rock"/>
    <n v="104"/>
    <n v="117.68"/>
    <x v="2496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x v="4"/>
    <s v="rock"/>
    <n v="105"/>
    <n v="73.77"/>
    <x v="249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x v="4"/>
    <s v="rock"/>
    <n v="100"/>
    <n v="104.65"/>
    <x v="2498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x v="4"/>
    <s v="rock"/>
    <n v="104"/>
    <n v="79.83"/>
    <x v="249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x v="4"/>
    <s v="rock"/>
    <n v="105"/>
    <n v="58.33"/>
    <x v="2500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x v="4"/>
    <s v="rock"/>
    <n v="104"/>
    <n v="86.67"/>
    <x v="250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x v="4"/>
    <s v="rock"/>
    <n v="152"/>
    <n v="27.61"/>
    <x v="2502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x v="4"/>
    <s v="rock"/>
    <n v="160"/>
    <n v="25"/>
    <x v="250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x v="4"/>
    <s v="rock"/>
    <n v="127"/>
    <n v="45.46"/>
    <x v="2504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x v="4"/>
    <s v="rock"/>
    <n v="107"/>
    <n v="99.53"/>
    <x v="250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x v="4"/>
    <s v="rock"/>
    <n v="115"/>
    <n v="39.31"/>
    <x v="250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x v="4"/>
    <s v="rock"/>
    <n v="137"/>
    <n v="89.42"/>
    <x v="250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x v="4"/>
    <s v="rock"/>
    <n v="156"/>
    <n v="28.68"/>
    <x v="2508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x v="4"/>
    <s v="rock"/>
    <n v="109"/>
    <n v="31.07"/>
    <x v="250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x v="4"/>
    <s v="rock"/>
    <n v="134"/>
    <n v="70.55"/>
    <x v="251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x v="4"/>
    <s v="rock"/>
    <n v="100"/>
    <n v="224.13"/>
    <x v="251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x v="4"/>
    <s v="rock"/>
    <n v="119"/>
    <n v="51.81"/>
    <x v="2512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x v="4"/>
    <s v="rock"/>
    <n v="180"/>
    <n v="43.52"/>
    <x v="251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x v="4"/>
    <s v="rock"/>
    <n v="134"/>
    <n v="39.82"/>
    <x v="2514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x v="4"/>
    <s v="rock"/>
    <n v="100"/>
    <n v="126.81"/>
    <x v="251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x v="4"/>
    <s v="rock"/>
    <n v="101"/>
    <n v="113.88"/>
    <x v="251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x v="4"/>
    <s v="rock"/>
    <n v="103"/>
    <n v="28.18"/>
    <x v="251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x v="4"/>
    <s v="rock"/>
    <n v="107"/>
    <n v="36.61"/>
    <x v="2518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x v="4"/>
    <s v="rock"/>
    <n v="104"/>
    <n v="32.5"/>
    <x v="251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x v="4"/>
    <s v="rock"/>
    <n v="108"/>
    <n v="60.66"/>
    <x v="2520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x v="4"/>
    <s v="rock"/>
    <n v="233"/>
    <n v="175"/>
    <x v="252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x v="4"/>
    <s v="rock"/>
    <n v="101"/>
    <n v="97.99"/>
    <x v="2522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x v="4"/>
    <s v="rock"/>
    <n v="102"/>
    <n v="148.78"/>
    <x v="252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x v="4"/>
    <s v="rock"/>
    <n v="131"/>
    <n v="96.08"/>
    <x v="252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x v="4"/>
    <s v="rock"/>
    <n v="117"/>
    <n v="58.63"/>
    <x v="2525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x v="4"/>
    <s v="rock"/>
    <n v="101"/>
    <n v="109.71"/>
    <x v="252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x v="4"/>
    <s v="rock"/>
    <n v="122"/>
    <n v="49.11"/>
    <x v="252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x v="4"/>
    <s v="rock"/>
    <n v="145"/>
    <n v="47.67"/>
    <x v="252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x v="4"/>
    <s v="rock"/>
    <n v="117"/>
    <n v="60.74"/>
    <x v="2529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x v="4"/>
    <s v="rock"/>
    <n v="104"/>
    <n v="46.13"/>
    <x v="253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x v="4"/>
    <s v="rock"/>
    <n v="120"/>
    <n v="141.47"/>
    <x v="253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x v="4"/>
    <s v="rock"/>
    <n v="117"/>
    <n v="75.48"/>
    <x v="2532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x v="4"/>
    <s v="rock"/>
    <n v="122"/>
    <n v="85.5"/>
    <x v="2533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x v="4"/>
    <s v="rock"/>
    <n v="152"/>
    <n v="64.25"/>
    <x v="253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x v="4"/>
    <s v="rock"/>
    <n v="104"/>
    <n v="64.47"/>
    <x v="253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x v="4"/>
    <s v="rock"/>
    <n v="200"/>
    <n v="118.2"/>
    <x v="2536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x v="4"/>
    <s v="rock"/>
    <n v="102"/>
    <n v="82.54"/>
    <x v="253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x v="4"/>
    <s v="rock"/>
    <n v="138"/>
    <n v="34.17"/>
    <x v="253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x v="4"/>
    <s v="rock"/>
    <n v="303833"/>
    <n v="42.73"/>
    <x v="253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x v="4"/>
    <s v="rock"/>
    <n v="199"/>
    <n v="94.49"/>
    <x v="254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x v="4"/>
    <s v="rock"/>
    <n v="202"/>
    <n v="55.7"/>
    <x v="254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x v="4"/>
    <s v="rock"/>
    <n v="118"/>
    <n v="98.03"/>
    <x v="254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x v="4"/>
    <s v="rock"/>
    <n v="295"/>
    <n v="92.1"/>
    <x v="254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x v="4"/>
    <s v="rock"/>
    <n v="213"/>
    <n v="38.18"/>
    <x v="2544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x v="4"/>
    <s v="rock"/>
    <n v="104"/>
    <n v="27.15"/>
    <x v="254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x v="4"/>
    <s v="rock"/>
    <n v="114"/>
    <n v="50.69"/>
    <x v="2546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x v="4"/>
    <s v="rock"/>
    <n v="101"/>
    <n v="38.94"/>
    <x v="25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x v="4"/>
    <s v="rock"/>
    <n v="125"/>
    <n v="77.64"/>
    <x v="2548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x v="4"/>
    <s v="rock"/>
    <n v="119"/>
    <n v="43.54"/>
    <x v="254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x v="4"/>
    <s v="rock"/>
    <n v="166"/>
    <n v="31.82"/>
    <x v="255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x v="4"/>
    <s v="rock"/>
    <n v="119"/>
    <n v="63.18"/>
    <x v="2551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x v="4"/>
    <s v="rock"/>
    <n v="100"/>
    <n v="190.9"/>
    <x v="255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x v="4"/>
    <s v="rock"/>
    <n v="102"/>
    <n v="140.86000000000001"/>
    <x v="255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x v="4"/>
    <s v="rock"/>
    <n v="117"/>
    <n v="76.92"/>
    <x v="255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x v="4"/>
    <s v="rock"/>
    <n v="109"/>
    <n v="99.16"/>
    <x v="255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x v="4"/>
    <s v="rock"/>
    <n v="115"/>
    <n v="67.88"/>
    <x v="255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x v="4"/>
    <s v="rock"/>
    <n v="102"/>
    <n v="246.29"/>
    <x v="255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x v="4"/>
    <s v="rock"/>
    <n v="106"/>
    <n v="189.29"/>
    <x v="255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x v="4"/>
    <s v="rock"/>
    <n v="104"/>
    <n v="76.67"/>
    <x v="255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x v="4"/>
    <s v="rock"/>
    <n v="155"/>
    <n v="82.96"/>
    <x v="256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x v="4"/>
    <s v="rock"/>
    <n v="162"/>
    <n v="62.52"/>
    <x v="2561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x v="4"/>
    <s v="rock"/>
    <n v="104"/>
    <n v="46.07"/>
    <x v="256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x v="4"/>
    <s v="rock"/>
    <n v="106"/>
    <n v="38.54"/>
    <x v="256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x v="4"/>
    <s v="rock"/>
    <n v="155"/>
    <n v="53.01"/>
    <x v="256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x v="4"/>
    <s v="rock"/>
    <n v="111"/>
    <n v="73.36"/>
    <x v="256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x v="4"/>
    <s v="rock"/>
    <n v="111"/>
    <n v="127.98"/>
    <x v="256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x v="4"/>
    <s v="rock"/>
    <n v="111"/>
    <n v="104.73"/>
    <x v="256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x v="4"/>
    <s v="rock"/>
    <n v="124"/>
    <n v="67.67"/>
    <x v="2568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x v="4"/>
    <s v="rock"/>
    <n v="211"/>
    <n v="95.93"/>
    <x v="2569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x v="4"/>
    <s v="rock"/>
    <n v="119"/>
    <n v="346.04"/>
    <x v="257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x v="4"/>
    <s v="rock"/>
    <n v="100"/>
    <n v="81.739999999999995"/>
    <x v="2571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x v="4"/>
    <s v="rock"/>
    <n v="126"/>
    <n v="64.540000000000006"/>
    <x v="257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x v="4"/>
    <s v="rock"/>
    <n v="114"/>
    <n v="63.48"/>
    <x v="257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x v="4"/>
    <s v="rock"/>
    <n v="111"/>
    <n v="63.62"/>
    <x v="257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x v="4"/>
    <s v="rock"/>
    <n v="105"/>
    <n v="83.97"/>
    <x v="2575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x v="4"/>
    <s v="rock"/>
    <n v="104"/>
    <n v="77.75"/>
    <x v="257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x v="4"/>
    <s v="rock"/>
    <n v="107"/>
    <n v="107.07"/>
    <x v="2577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x v="4"/>
    <s v="rock"/>
    <n v="124"/>
    <n v="38.75"/>
    <x v="2578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x v="4"/>
    <s v="rock"/>
    <n v="105"/>
    <n v="201.94"/>
    <x v="257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x v="4"/>
    <s v="rock"/>
    <n v="189"/>
    <n v="43.06"/>
    <x v="258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x v="4"/>
    <s v="rock"/>
    <n v="171"/>
    <n v="62.87"/>
    <x v="2581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x v="4"/>
    <s v="rock"/>
    <n v="252"/>
    <n v="55.61"/>
    <x v="258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x v="4"/>
    <s v="rock"/>
    <n v="116"/>
    <n v="48.71"/>
    <x v="2583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x v="4"/>
    <s v="rock"/>
    <n v="203"/>
    <n v="30.58"/>
    <x v="2584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x v="4"/>
    <s v="rock"/>
    <n v="112"/>
    <n v="73.91"/>
    <x v="2585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x v="4"/>
    <s v="rock"/>
    <n v="424"/>
    <n v="21.2"/>
    <x v="258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x v="4"/>
    <s v="rock"/>
    <n v="107"/>
    <n v="73.36"/>
    <x v="258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x v="4"/>
    <s v="rock"/>
    <n v="104"/>
    <n v="56.41"/>
    <x v="258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x v="4"/>
    <s v="rock"/>
    <n v="212"/>
    <n v="50.25"/>
    <x v="258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x v="4"/>
    <s v="rock"/>
    <n v="124"/>
    <n v="68.94"/>
    <x v="259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x v="4"/>
    <s v="rock"/>
    <n v="110"/>
    <n v="65.91"/>
    <x v="2591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x v="4"/>
    <s v="rock"/>
    <n v="219"/>
    <n v="62.5"/>
    <x v="259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x v="4"/>
    <s v="rock"/>
    <n v="137"/>
    <n v="70.06"/>
    <x v="259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x v="4"/>
    <s v="rock"/>
    <n v="135"/>
    <n v="60.18"/>
    <x v="2594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x v="4"/>
    <s v="rock"/>
    <n v="145"/>
    <n v="21.38"/>
    <x v="2595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x v="4"/>
    <s v="rock"/>
    <n v="109"/>
    <n v="160.79"/>
    <x v="2596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x v="4"/>
    <s v="rock"/>
    <n v="110"/>
    <n v="42.38"/>
    <x v="2597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x v="4"/>
    <s v="rock"/>
    <n v="114"/>
    <n v="27.32"/>
    <x v="2598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x v="4"/>
    <s v="rock"/>
    <n v="102"/>
    <n v="196.83"/>
    <x v="259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x v="4"/>
    <s v="rock"/>
    <n v="122"/>
    <n v="53.88"/>
    <x v="2600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x v="4"/>
    <s v="rock"/>
    <n v="112"/>
    <n v="47.76"/>
    <x v="26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x v="4"/>
    <s v="rock"/>
    <n v="107"/>
    <n v="88.19"/>
    <x v="26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x v="4"/>
    <s v="rock"/>
    <n v="114"/>
    <n v="72.06"/>
    <x v="260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x v="4"/>
    <s v="rock"/>
    <n v="110"/>
    <n v="74.25"/>
    <x v="260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x v="4"/>
    <s v="rock"/>
    <n v="126"/>
    <n v="61.7"/>
    <x v="260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x v="4"/>
    <s v="rock"/>
    <n v="167"/>
    <n v="17.239999999999998"/>
    <x v="260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x v="4"/>
    <s v="rock"/>
    <n v="497"/>
    <n v="51.72"/>
    <x v="260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x v="4"/>
    <s v="rock"/>
    <n v="109"/>
    <n v="24.15"/>
    <x v="260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x v="4"/>
    <s v="rock"/>
    <n v="103"/>
    <n v="62.17"/>
    <x v="2609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x v="4"/>
    <s v="rock"/>
    <n v="108"/>
    <n v="48.33"/>
    <x v="261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x v="4"/>
    <s v="rock"/>
    <n v="100"/>
    <n v="46.95"/>
    <x v="2611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x v="4"/>
    <s v="rock"/>
    <n v="100"/>
    <n v="66.69"/>
    <x v="261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x v="4"/>
    <s v="rock"/>
    <n v="122"/>
    <n v="48.84"/>
    <x v="261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x v="4"/>
    <s v="rock"/>
    <n v="101"/>
    <n v="137.31"/>
    <x v="261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x v="4"/>
    <s v="rock"/>
    <n v="101"/>
    <n v="87.83"/>
    <x v="261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x v="4"/>
    <s v="rock"/>
    <n v="145"/>
    <n v="70.790000000000006"/>
    <x v="261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x v="4"/>
    <s v="rock"/>
    <n v="101"/>
    <n v="52.83"/>
    <x v="261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x v="4"/>
    <s v="rock"/>
    <n v="118"/>
    <n v="443.75"/>
    <x v="2618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x v="4"/>
    <s v="rock"/>
    <n v="272"/>
    <n v="48.54"/>
    <x v="2619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x v="4"/>
    <s v="rock"/>
    <n v="125"/>
    <n v="37.07"/>
    <x v="262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x v="4"/>
    <s v="rock"/>
    <n v="110"/>
    <n v="50"/>
    <x v="262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x v="4"/>
    <s v="rock"/>
    <n v="102"/>
    <n v="39.04"/>
    <x v="262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x v="4"/>
    <s v="rock"/>
    <n v="103"/>
    <n v="66.69"/>
    <x v="262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x v="4"/>
    <s v="rock"/>
    <n v="114"/>
    <n v="67.13"/>
    <x v="262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x v="4"/>
    <s v="rock"/>
    <n v="104"/>
    <n v="66.37"/>
    <x v="2625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x v="4"/>
    <s v="rock"/>
    <n v="146"/>
    <n v="64.62"/>
    <x v="2626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x v="4"/>
    <s v="rock"/>
    <n v="105"/>
    <n v="58.37"/>
    <x v="262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x v="4"/>
    <s v="rock"/>
    <n v="133"/>
    <n v="86.96"/>
    <x v="2628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x v="4"/>
    <s v="rock"/>
    <n v="113"/>
    <n v="66.47"/>
    <x v="262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x v="4"/>
    <s v="rock"/>
    <n v="121"/>
    <n v="163.78"/>
    <x v="263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x v="4"/>
    <s v="rock"/>
    <n v="102"/>
    <n v="107.98"/>
    <x v="263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x v="4"/>
    <s v="rock"/>
    <n v="101"/>
    <n v="42.11"/>
    <x v="2632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x v="4"/>
    <s v="rock"/>
    <n v="118"/>
    <n v="47.2"/>
    <x v="263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x v="4"/>
    <s v="rock"/>
    <n v="155"/>
    <n v="112.02"/>
    <x v="263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x v="4"/>
    <s v="rock"/>
    <n v="101"/>
    <n v="74.95"/>
    <x v="263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x v="4"/>
    <s v="rock"/>
    <n v="117"/>
    <n v="61.58"/>
    <x v="2636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x v="4"/>
    <s v="rock"/>
    <n v="101"/>
    <n v="45.88"/>
    <x v="2637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x v="4"/>
    <s v="rock"/>
    <n v="104"/>
    <n v="75.849999999999994"/>
    <x v="263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x v="4"/>
    <s v="rock"/>
    <n v="265"/>
    <n v="84.21"/>
    <x v="263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x v="4"/>
    <s v="rock"/>
    <n v="156"/>
    <n v="117.23"/>
    <x v="264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x v="4"/>
    <s v="rock"/>
    <n v="102"/>
    <n v="86.49"/>
    <x v="264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x v="4"/>
    <s v="rock"/>
    <n v="100"/>
    <n v="172.41"/>
    <x v="2642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x v="4"/>
    <s v="rock"/>
    <n v="101"/>
    <n v="62.81"/>
    <x v="264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x v="4"/>
    <s v="rock"/>
    <n v="125"/>
    <n v="67.73"/>
    <x v="264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x v="4"/>
    <s v="rock"/>
    <n v="104"/>
    <n v="53.56"/>
    <x v="264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x v="4"/>
    <s v="rock"/>
    <n v="104"/>
    <n v="34.6"/>
    <x v="2646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x v="4"/>
    <s v="rock"/>
    <n v="105"/>
    <n v="38.89"/>
    <x v="264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x v="4"/>
    <s v="rock"/>
    <n v="100"/>
    <n v="94.74"/>
    <x v="264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x v="4"/>
    <s v="rock"/>
    <n v="170"/>
    <n v="39.97"/>
    <x v="2649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x v="4"/>
    <s v="rock"/>
    <n v="135"/>
    <n v="59.16"/>
    <x v="2650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x v="4"/>
    <s v="rock"/>
    <n v="100"/>
    <n v="27.27"/>
    <x v="265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x v="4"/>
    <s v="rock"/>
    <n v="116"/>
    <n v="24.58"/>
    <x v="2652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x v="4"/>
    <s v="rock"/>
    <n v="100"/>
    <n v="75.05"/>
    <x v="265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x v="4"/>
    <s v="rock"/>
    <n v="105"/>
    <n v="42.02"/>
    <x v="2654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x v="4"/>
    <s v="rock"/>
    <n v="101"/>
    <n v="53.16"/>
    <x v="265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x v="4"/>
    <s v="rock"/>
    <n v="101"/>
    <n v="83.89"/>
    <x v="265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x v="4"/>
    <s v="rock"/>
    <n v="100"/>
    <n v="417.33"/>
    <x v="265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x v="4"/>
    <s v="rock"/>
    <n v="167"/>
    <n v="75.77"/>
    <x v="265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x v="4"/>
    <s v="rock"/>
    <n v="102"/>
    <n v="67.39"/>
    <x v="265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x v="4"/>
    <s v="rock"/>
    <n v="103"/>
    <n v="73.569999999999993"/>
    <x v="266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x v="4"/>
    <s v="rock"/>
    <n v="143"/>
    <n v="25"/>
    <x v="266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x v="4"/>
    <s v="rock"/>
    <n v="263"/>
    <n v="42"/>
    <x v="2662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x v="4"/>
    <s v="rock"/>
    <n v="118"/>
    <n v="131.16999999999999"/>
    <x v="266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x v="4"/>
    <s v="rock"/>
    <n v="104"/>
    <n v="47.27"/>
    <x v="2664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x v="4"/>
    <s v="rock"/>
    <n v="200"/>
    <n v="182.13"/>
    <x v="266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x v="4"/>
    <s v="rock"/>
    <n v="307"/>
    <n v="61.37"/>
    <x v="266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x v="4"/>
    <s v="rock"/>
    <n v="100"/>
    <n v="35.770000000000003"/>
    <x v="266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x v="4"/>
    <s v="rock"/>
    <n v="205"/>
    <n v="45.62"/>
    <x v="266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x v="4"/>
    <s v="rock"/>
    <n v="109"/>
    <n v="75.38"/>
    <x v="2669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x v="4"/>
    <s v="rock"/>
    <n v="102"/>
    <n v="50.88"/>
    <x v="267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x v="4"/>
    <s v="rock"/>
    <n v="125"/>
    <n v="119.29"/>
    <x v="267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x v="4"/>
    <s v="rock"/>
    <n v="124"/>
    <n v="92.54"/>
    <x v="267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x v="4"/>
    <s v="rock"/>
    <n v="101"/>
    <n v="76.05"/>
    <x v="267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x v="4"/>
    <s v="rock"/>
    <n v="100"/>
    <n v="52.63"/>
    <x v="267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x v="4"/>
    <s v="rock"/>
    <n v="138"/>
    <n v="98.99"/>
    <x v="267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x v="4"/>
    <s v="rock"/>
    <n v="121"/>
    <n v="79.53"/>
    <x v="267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x v="4"/>
    <s v="rock"/>
    <n v="107"/>
    <n v="134.21"/>
    <x v="2677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x v="4"/>
    <s v="rock"/>
    <n v="100"/>
    <n v="37.630000000000003"/>
    <x v="267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x v="4"/>
    <s v="rock"/>
    <n v="102"/>
    <n v="51.04"/>
    <x v="267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x v="4"/>
    <s v="rock"/>
    <n v="100"/>
    <n v="50.04"/>
    <x v="268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x v="4"/>
    <s v="rock"/>
    <n v="117"/>
    <n v="133.93"/>
    <x v="268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x v="4"/>
    <s v="rock"/>
    <n v="102"/>
    <n v="58.21"/>
    <x v="268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x v="4"/>
    <s v="rock"/>
    <n v="102"/>
    <n v="88.04"/>
    <x v="268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x v="4"/>
    <s v="rock"/>
    <n v="154"/>
    <n v="70.58"/>
    <x v="268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x v="4"/>
    <s v="rock"/>
    <n v="101"/>
    <n v="53.29"/>
    <x v="268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x v="4"/>
    <s v="rock"/>
    <n v="100"/>
    <n v="136.36000000000001"/>
    <x v="268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x v="4"/>
    <s v="rock"/>
    <n v="109"/>
    <n v="40.549999999999997"/>
    <x v="2687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x v="4"/>
    <s v="rock"/>
    <n v="132"/>
    <n v="70.63"/>
    <x v="268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x v="4"/>
    <s v="rock"/>
    <n v="133"/>
    <n v="52.68"/>
    <x v="2689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x v="4"/>
    <s v="rock"/>
    <n v="116"/>
    <n v="35.619999999999997"/>
    <x v="269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x v="4"/>
    <s v="rock"/>
    <n v="112"/>
    <n v="87.1"/>
    <x v="269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x v="4"/>
    <s v="rock"/>
    <n v="132"/>
    <n v="75.11"/>
    <x v="2692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x v="4"/>
    <s v="rock"/>
    <n v="103"/>
    <n v="68.010000000000005"/>
    <x v="269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x v="4"/>
    <s v="rock"/>
    <n v="139"/>
    <n v="29.62"/>
    <x v="269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x v="4"/>
    <s v="rock"/>
    <n v="147"/>
    <n v="91.63"/>
    <x v="2695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x v="4"/>
    <s v="rock"/>
    <n v="120"/>
    <n v="22.5"/>
    <x v="269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x v="4"/>
    <s v="rock"/>
    <n v="122"/>
    <n v="64.37"/>
    <x v="269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x v="4"/>
    <s v="rock"/>
    <n v="100"/>
    <n v="21.86"/>
    <x v="2698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x v="4"/>
    <s v="rock"/>
    <n v="181"/>
    <n v="33.32"/>
    <x v="2699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x v="4"/>
    <s v="rock"/>
    <n v="106"/>
    <n v="90.28"/>
    <x v="270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x v="4"/>
    <s v="rock"/>
    <n v="100"/>
    <n v="76.92"/>
    <x v="270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x v="4"/>
    <s v="rock"/>
    <n v="127"/>
    <n v="59.23"/>
    <x v="270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x v="4"/>
    <s v="rock"/>
    <n v="103"/>
    <n v="65.38"/>
    <x v="270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x v="4"/>
    <s v="rock"/>
    <n v="250"/>
    <n v="67.31"/>
    <x v="270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x v="4"/>
    <s v="rock"/>
    <n v="126"/>
    <n v="88.75"/>
    <x v="270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x v="4"/>
    <s v="rock"/>
    <n v="100"/>
    <n v="65.87"/>
    <x v="270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x v="4"/>
    <s v="rock"/>
    <n v="139"/>
    <n v="40.35"/>
    <x v="2707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x v="4"/>
    <s v="rock"/>
    <n v="161"/>
    <n v="76.86"/>
    <x v="2708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x v="4"/>
    <s v="rock"/>
    <n v="107"/>
    <n v="68.709999999999994"/>
    <x v="2709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x v="4"/>
    <s v="rock"/>
    <n v="185"/>
    <n v="50.45"/>
    <x v="2710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x v="4"/>
    <s v="rock"/>
    <n v="185"/>
    <n v="115.83"/>
    <x v="271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x v="4"/>
    <s v="rock"/>
    <n v="101"/>
    <n v="63.03"/>
    <x v="2712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x v="4"/>
    <s v="rock"/>
    <n v="106"/>
    <n v="108.02"/>
    <x v="271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x v="4"/>
    <s v="rock"/>
    <n v="121"/>
    <n v="46.09"/>
    <x v="271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x v="4"/>
    <s v="rock"/>
    <n v="100"/>
    <n v="107.21"/>
    <x v="271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x v="4"/>
    <s v="rock"/>
    <n v="120"/>
    <n v="50.93"/>
    <x v="271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x v="4"/>
    <s v="rock"/>
    <n v="100"/>
    <n v="40.04"/>
    <x v="271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x v="4"/>
    <s v="rock"/>
    <n v="107"/>
    <n v="64.44"/>
    <x v="271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x v="4"/>
    <s v="rock"/>
    <n v="104"/>
    <n v="53.83"/>
    <x v="271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x v="4"/>
    <s v="rock"/>
    <n v="173"/>
    <n v="100.47"/>
    <x v="272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x v="4"/>
    <s v="rock"/>
    <n v="107"/>
    <n v="46.63"/>
    <x v="2721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x v="4"/>
    <s v="rock"/>
    <n v="108"/>
    <n v="34.07"/>
    <x v="272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x v="4"/>
    <s v="rock"/>
    <n v="146"/>
    <n v="65.209999999999994"/>
    <x v="272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x v="4"/>
    <s v="rock"/>
    <n v="125"/>
    <n v="44.21"/>
    <x v="272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x v="4"/>
    <s v="rock"/>
    <n v="149"/>
    <n v="71.97"/>
    <x v="2725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x v="4"/>
    <s v="rock"/>
    <n v="101"/>
    <n v="52.95"/>
    <x v="2726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x v="4"/>
    <s v="rock"/>
    <n v="105"/>
    <n v="109.45"/>
    <x v="272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x v="4"/>
    <s v="rock"/>
    <n v="350"/>
    <n v="75.040000000000006"/>
    <x v="272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x v="4"/>
    <s v="rock"/>
    <n v="101"/>
    <n v="115.71"/>
    <x v="2729"/>
    <d v="2012-06-28T17:26:56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x v="4"/>
    <s v="pop"/>
    <n v="101"/>
    <n v="97.5"/>
    <x v="273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x v="4"/>
    <s v="pop"/>
    <n v="100"/>
    <n v="42.86"/>
    <x v="2731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x v="4"/>
    <s v="pop"/>
    <n v="125"/>
    <n v="168.51"/>
    <x v="273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x v="4"/>
    <s v="pop"/>
    <n v="110"/>
    <n v="85.55"/>
    <x v="273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x v="4"/>
    <s v="pop"/>
    <n v="111"/>
    <n v="554"/>
    <x v="273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x v="4"/>
    <s v="pop"/>
    <n v="110"/>
    <n v="26.55"/>
    <x v="273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x v="4"/>
    <s v="pop"/>
    <n v="105"/>
    <n v="113.83"/>
    <x v="273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x v="4"/>
    <s v="pop"/>
    <n v="125"/>
    <n v="32.01"/>
    <x v="273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x v="4"/>
    <s v="pop"/>
    <n v="101"/>
    <n v="47.19"/>
    <x v="2738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x v="4"/>
    <s v="pop"/>
    <n v="142"/>
    <n v="88.47"/>
    <x v="273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x v="4"/>
    <s v="pop"/>
    <n v="101"/>
    <n v="100.75"/>
    <x v="274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x v="4"/>
    <s v="pop"/>
    <n v="101"/>
    <n v="64.709999999999994"/>
    <x v="274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x v="4"/>
    <s v="pop"/>
    <n v="174"/>
    <n v="51.85"/>
    <x v="274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x v="4"/>
    <s v="pop"/>
    <n v="120"/>
    <n v="38.79"/>
    <x v="2743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x v="4"/>
    <s v="pop"/>
    <n v="143"/>
    <n v="44.65"/>
    <x v="274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x v="4"/>
    <s v="pop"/>
    <n v="100"/>
    <n v="156.77000000000001"/>
    <x v="274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x v="4"/>
    <s v="pop"/>
    <n v="105"/>
    <n v="118.7"/>
    <x v="274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x v="4"/>
    <s v="pop"/>
    <n v="132"/>
    <n v="74.150000000000006"/>
    <x v="274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x v="4"/>
    <s v="pop"/>
    <n v="113"/>
    <n v="12.53"/>
    <x v="274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x v="4"/>
    <s v="pop"/>
    <n v="1254"/>
    <n v="27.86"/>
    <x v="274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x v="4"/>
    <s v="pop"/>
    <n v="103"/>
    <n v="80.180000000000007"/>
    <x v="275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x v="4"/>
    <s v="pop"/>
    <n v="103"/>
    <n v="132.44"/>
    <x v="2751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x v="4"/>
    <s v="pop"/>
    <n v="108"/>
    <n v="33.75"/>
    <x v="2752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x v="4"/>
    <s v="pop"/>
    <n v="122"/>
    <n v="34.380000000000003"/>
    <x v="275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x v="4"/>
    <s v="pop"/>
    <n v="119"/>
    <n v="44.96"/>
    <x v="275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x v="4"/>
    <s v="pop"/>
    <n v="161"/>
    <n v="41.04"/>
    <x v="275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x v="4"/>
    <s v="pop"/>
    <n v="127"/>
    <n v="52.6"/>
    <x v="275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x v="4"/>
    <s v="pop"/>
    <n v="103"/>
    <n v="70.78"/>
    <x v="275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x v="4"/>
    <s v="pop"/>
    <n v="140"/>
    <n v="53.75"/>
    <x v="275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x v="4"/>
    <s v="pop"/>
    <n v="103"/>
    <n v="44.61"/>
    <x v="2759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x v="4"/>
    <s v="pop"/>
    <n v="101"/>
    <n v="26.15"/>
    <x v="2760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x v="4"/>
    <s v="pop"/>
    <n v="113"/>
    <n v="39.18"/>
    <x v="276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x v="4"/>
    <s v="pop"/>
    <n v="128"/>
    <n v="45.59"/>
    <x v="276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x v="4"/>
    <s v="pop"/>
    <n v="202"/>
    <n v="89.25"/>
    <x v="2763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x v="4"/>
    <s v="pop"/>
    <n v="137"/>
    <n v="40.42"/>
    <x v="2764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x v="4"/>
    <s v="pop"/>
    <n v="115"/>
    <n v="82.38"/>
    <x v="276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x v="4"/>
    <s v="pop"/>
    <n v="112"/>
    <n v="159.52000000000001"/>
    <x v="276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x v="4"/>
    <s v="pop"/>
    <n v="118"/>
    <n v="36.24"/>
    <x v="276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x v="4"/>
    <s v="pop"/>
    <n v="175"/>
    <n v="62.5"/>
    <x v="2768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x v="4"/>
    <s v="pop"/>
    <n v="118"/>
    <n v="47"/>
    <x v="2769"/>
    <d v="2014-07-12T18:11:0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x v="4"/>
    <s v="metal"/>
    <n v="120"/>
    <n v="63.38"/>
    <x v="277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x v="4"/>
    <s v="metal"/>
    <n v="101"/>
    <n v="53.89"/>
    <x v="277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x v="4"/>
    <s v="metal"/>
    <n v="104"/>
    <n v="66.87"/>
    <x v="277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x v="4"/>
    <s v="metal"/>
    <n v="267"/>
    <n v="63.1"/>
    <x v="277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x v="4"/>
    <s v="metal"/>
    <n v="194"/>
    <n v="36.630000000000003"/>
    <x v="277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x v="4"/>
    <s v="metal"/>
    <n v="120"/>
    <n v="34.01"/>
    <x v="277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x v="4"/>
    <s v="metal"/>
    <n v="122"/>
    <n v="28.55"/>
    <x v="2776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x v="4"/>
    <s v="metal"/>
    <n v="100"/>
    <n v="10"/>
    <x v="2777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x v="4"/>
    <s v="metal"/>
    <n v="100"/>
    <n v="18.75"/>
    <x v="277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x v="4"/>
    <s v="metal"/>
    <n v="120"/>
    <n v="41.7"/>
    <x v="277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x v="4"/>
    <s v="metal"/>
    <n v="155"/>
    <n v="46.67"/>
    <x v="278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x v="4"/>
    <s v="metal"/>
    <n v="130"/>
    <n v="37.270000000000003"/>
    <x v="2781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x v="4"/>
    <s v="metal"/>
    <n v="105"/>
    <n v="59.26"/>
    <x v="2782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x v="4"/>
    <s v="metal"/>
    <n v="100"/>
    <n v="30"/>
    <x v="278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x v="4"/>
    <s v="metal"/>
    <n v="118"/>
    <n v="65.86"/>
    <x v="278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x v="4"/>
    <s v="metal"/>
    <n v="103"/>
    <n v="31.91"/>
    <x v="278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x v="4"/>
    <s v="metal"/>
    <n v="218"/>
    <n v="19.46"/>
    <x v="2786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x v="4"/>
    <s v="metal"/>
    <n v="100"/>
    <n v="50"/>
    <x v="278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x v="4"/>
    <s v="metal"/>
    <n v="144"/>
    <n v="22.74"/>
    <x v="2788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x v="4"/>
    <s v="metal"/>
    <n v="105"/>
    <n v="42.72"/>
    <x v="278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x v="4"/>
    <s v="jazz"/>
    <n v="18"/>
    <n v="52.92"/>
    <x v="279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x v="4"/>
    <s v="jazz"/>
    <n v="2"/>
    <n v="50.5"/>
    <x v="279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x v="4"/>
    <s v="jazz"/>
    <n v="0"/>
    <n v="42.5"/>
    <x v="279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x v="4"/>
    <s v="jazz"/>
    <n v="5"/>
    <n v="18"/>
    <x v="279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x v="4"/>
    <s v="jazz"/>
    <n v="42"/>
    <n v="34.18"/>
    <x v="279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x v="4"/>
    <s v="jazz"/>
    <n v="2"/>
    <n v="22.5"/>
    <x v="2795"/>
    <d v="2013-01-16T18:33:1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x v="4"/>
    <s v="jazz"/>
    <n v="18"/>
    <n v="58.18"/>
    <x v="279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x v="4"/>
    <s v="jazz"/>
    <n v="24"/>
    <n v="109.18"/>
    <x v="279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x v="4"/>
    <s v="jazz"/>
    <n v="0"/>
    <n v="50"/>
    <x v="279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x v="4"/>
    <s v="jazz"/>
    <n v="12"/>
    <n v="346.67"/>
    <x v="279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x v="4"/>
    <s v="jazz"/>
    <n v="0"/>
    <n v="12.4"/>
    <x v="280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x v="4"/>
    <s v="jazz"/>
    <n v="5"/>
    <n v="27.08"/>
    <x v="280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x v="4"/>
    <s v="jazz"/>
    <n v="1"/>
    <n v="32.5"/>
    <x v="2802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x v="4"/>
    <s v="jazz"/>
    <n v="1"/>
    <n v="9"/>
    <x v="280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x v="4"/>
    <s v="jazz"/>
    <n v="24"/>
    <n v="34.76"/>
    <x v="280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x v="4"/>
    <s v="jazz"/>
    <n v="0"/>
    <s v="No Backers"/>
    <x v="2805"/>
    <d v="2015-09-21T17:22:1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x v="4"/>
    <s v="jazz"/>
    <n v="41"/>
    <n v="28.58"/>
    <x v="280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x v="4"/>
    <s v="jazz"/>
    <n v="68"/>
    <n v="46.59"/>
    <x v="280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x v="4"/>
    <s v="jazz"/>
    <n v="1"/>
    <n v="32.5"/>
    <x v="280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x v="4"/>
    <s v="jazz"/>
    <n v="31"/>
    <n v="21.47"/>
    <x v="2809"/>
    <d v="2012-05-29T19:55:0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x v="4"/>
    <s v="jazz"/>
    <n v="0"/>
    <n v="10.5"/>
    <x v="281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x v="4"/>
    <s v="jazz"/>
    <n v="0"/>
    <s v="No Backers"/>
    <x v="281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x v="4"/>
    <s v="jazz"/>
    <n v="0"/>
    <n v="30"/>
    <x v="281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x v="4"/>
    <s v="jazz"/>
    <n v="3"/>
    <n v="40"/>
    <x v="281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x v="4"/>
    <s v="jazz"/>
    <n v="0"/>
    <n v="50.33"/>
    <x v="2814"/>
    <d v="2016-01-03T01:55:3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x v="4"/>
    <s v="jazz"/>
    <n v="3"/>
    <n v="32.67"/>
    <x v="2815"/>
    <d v="2011-01-24T05:45:26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x v="4"/>
    <s v="jazz"/>
    <n v="0"/>
    <s v="No Backers"/>
    <x v="2816"/>
    <d v="2014-03-13T0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x v="4"/>
    <s v="jazz"/>
    <n v="0"/>
    <s v="No Backers"/>
    <x v="281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x v="4"/>
    <s v="jazz"/>
    <n v="0"/>
    <s v="No Backers"/>
    <x v="281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x v="4"/>
    <s v="jazz"/>
    <n v="3"/>
    <n v="65"/>
    <x v="281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x v="4"/>
    <s v="jazz"/>
    <n v="22"/>
    <n v="24.6"/>
    <x v="282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x v="4"/>
    <s v="jazz"/>
    <n v="0"/>
    <s v="No Backers"/>
    <x v="282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x v="4"/>
    <s v="jazz"/>
    <n v="1"/>
    <n v="15"/>
    <x v="282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x v="4"/>
    <s v="jazz"/>
    <n v="7"/>
    <n v="82.58"/>
    <x v="2823"/>
    <d v="2012-05-05T03:20:1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x v="4"/>
    <s v="jazz"/>
    <n v="0"/>
    <s v="No Backers"/>
    <x v="282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x v="4"/>
    <s v="jazz"/>
    <n v="6"/>
    <n v="41.67"/>
    <x v="282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x v="4"/>
    <s v="jazz"/>
    <n v="0"/>
    <s v="No Backers"/>
    <x v="282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x v="4"/>
    <s v="jazz"/>
    <n v="1"/>
    <n v="30"/>
    <x v="282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x v="4"/>
    <s v="jazz"/>
    <n v="5"/>
    <n v="19.600000000000001"/>
    <x v="2828"/>
    <d v="2014-12-01T22:59:21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x v="4"/>
    <s v="jazz"/>
    <n v="1"/>
    <n v="100"/>
    <x v="282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x v="4"/>
    <s v="jazz"/>
    <n v="0"/>
    <s v="No Backers"/>
    <x v="283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x v="4"/>
    <s v="jazz"/>
    <n v="31"/>
    <n v="231.75"/>
    <x v="283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x v="4"/>
    <s v="jazz"/>
    <n v="21"/>
    <n v="189.33"/>
    <x v="283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x v="4"/>
    <s v="jazz"/>
    <n v="2"/>
    <n v="55"/>
    <x v="283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x v="4"/>
    <s v="jazz"/>
    <n v="11"/>
    <n v="21.8"/>
    <x v="283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x v="4"/>
    <s v="jazz"/>
    <n v="3"/>
    <n v="32"/>
    <x v="283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x v="4"/>
    <s v="jazz"/>
    <n v="0"/>
    <s v="No Backers"/>
    <x v="2836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x v="4"/>
    <s v="jazz"/>
    <n v="0"/>
    <s v="No Backers"/>
    <x v="2837"/>
    <d v="2012-05-14T19:44:5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x v="4"/>
    <s v="jazz"/>
    <n v="11"/>
    <n v="56.25"/>
    <x v="283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x v="4"/>
    <s v="jazz"/>
    <n v="0"/>
    <s v="No Backers"/>
    <x v="283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x v="4"/>
    <s v="jazz"/>
    <n v="38"/>
    <n v="69"/>
    <x v="284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x v="4"/>
    <s v="jazz"/>
    <n v="7"/>
    <n v="18.71"/>
    <x v="2841"/>
    <d v="2014-03-16T22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x v="4"/>
    <s v="jazz"/>
    <n v="15"/>
    <n v="46.03"/>
    <x v="284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x v="4"/>
    <s v="jazz"/>
    <n v="6"/>
    <n v="60"/>
    <x v="284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x v="4"/>
    <s v="jazz"/>
    <n v="30"/>
    <n v="50.67"/>
    <x v="284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x v="4"/>
    <s v="jazz"/>
    <n v="1"/>
    <n v="25"/>
    <x v="284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x v="4"/>
    <s v="jazz"/>
    <n v="0"/>
    <s v="No Backers"/>
    <x v="284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x v="4"/>
    <s v="jazz"/>
    <n v="1"/>
    <n v="20"/>
    <x v="284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x v="4"/>
    <s v="jazz"/>
    <n v="0"/>
    <n v="25"/>
    <x v="28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x v="4"/>
    <s v="jazz"/>
    <n v="1"/>
    <n v="20"/>
    <x v="2849"/>
    <d v="2013-06-30T19:58:0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x v="4"/>
    <s v="indie rock"/>
    <n v="3"/>
    <n v="14.13"/>
    <x v="285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x v="4"/>
    <s v="indie rock"/>
    <n v="1"/>
    <n v="30"/>
    <x v="285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x v="4"/>
    <s v="indie rock"/>
    <n v="20"/>
    <n v="21.57"/>
    <x v="285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x v="4"/>
    <s v="indie rock"/>
    <n v="40"/>
    <n v="83.38"/>
    <x v="285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x v="4"/>
    <s v="indie rock"/>
    <n v="1"/>
    <n v="10"/>
    <x v="285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x v="4"/>
    <s v="indie rock"/>
    <n v="75"/>
    <n v="35.71"/>
    <x v="285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x v="4"/>
    <s v="indie rock"/>
    <n v="41"/>
    <n v="29.29"/>
    <x v="285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x v="4"/>
    <s v="indie rock"/>
    <n v="0"/>
    <s v="No Backers"/>
    <x v="285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x v="4"/>
    <s v="indie rock"/>
    <n v="7"/>
    <n v="18"/>
    <x v="285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x v="4"/>
    <s v="indie rock"/>
    <n v="9"/>
    <n v="73.760000000000005"/>
    <x v="285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x v="4"/>
    <s v="indie rock"/>
    <n v="4"/>
    <n v="31.25"/>
    <x v="286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x v="4"/>
    <s v="indie rock"/>
    <n v="3"/>
    <n v="28.89"/>
    <x v="286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x v="4"/>
    <s v="indie rock"/>
    <n v="41"/>
    <n v="143.82"/>
    <x v="286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x v="4"/>
    <s v="indie rock"/>
    <n v="10"/>
    <n v="40"/>
    <x v="286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x v="4"/>
    <s v="indie rock"/>
    <n v="39"/>
    <n v="147.81"/>
    <x v="286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x v="4"/>
    <s v="indie rock"/>
    <n v="2"/>
    <n v="27.86"/>
    <x v="286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x v="4"/>
    <s v="indie rock"/>
    <n v="40"/>
    <n v="44.44"/>
    <x v="286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x v="4"/>
    <s v="indie rock"/>
    <n v="0"/>
    <s v="No Backers"/>
    <x v="286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x v="4"/>
    <s v="indie rock"/>
    <n v="3"/>
    <n v="35"/>
    <x v="2868"/>
    <d v="2012-01-15T18:11:5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x v="4"/>
    <s v="indie rock"/>
    <n v="37"/>
    <n v="35"/>
    <x v="2869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x v="4"/>
    <s v="indie rock"/>
    <n v="173"/>
    <n v="49.34"/>
    <x v="287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x v="4"/>
    <s v="indie rock"/>
    <n v="101"/>
    <n v="41.73"/>
    <x v="287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x v="4"/>
    <s v="indie rock"/>
    <n v="105"/>
    <n v="32.72"/>
    <x v="287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x v="4"/>
    <s v="indie rock"/>
    <n v="135"/>
    <n v="51.96"/>
    <x v="287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x v="4"/>
    <s v="indie rock"/>
    <n v="116"/>
    <n v="50.69"/>
    <x v="287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x v="4"/>
    <s v="indie rock"/>
    <n v="102"/>
    <n v="42.24"/>
    <x v="287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x v="4"/>
    <s v="indie rock"/>
    <n v="111"/>
    <n v="416.88"/>
    <x v="287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x v="4"/>
    <s v="indie rock"/>
    <n v="166"/>
    <n v="46.65"/>
    <x v="287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x v="4"/>
    <s v="indie rock"/>
    <n v="107"/>
    <n v="48.45"/>
    <x v="287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x v="4"/>
    <s v="indie rock"/>
    <n v="145"/>
    <n v="70.53"/>
    <x v="287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x v="4"/>
    <s v="indie rock"/>
    <n v="106"/>
    <n v="87.96"/>
    <x v="288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x v="4"/>
    <s v="indie rock"/>
    <n v="137"/>
    <n v="26.27"/>
    <x v="288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x v="4"/>
    <s v="indie rock"/>
    <n v="104"/>
    <n v="57.78"/>
    <x v="2882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x v="4"/>
    <s v="indie rock"/>
    <n v="115"/>
    <n v="57.25"/>
    <x v="288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x v="4"/>
    <s v="indie rock"/>
    <n v="102"/>
    <n v="196.34"/>
    <x v="288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x v="4"/>
    <s v="indie rock"/>
    <n v="124"/>
    <n v="43"/>
    <x v="288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x v="4"/>
    <s v="indie rock"/>
    <n v="102"/>
    <n v="35.549999999999997"/>
    <x v="288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x v="4"/>
    <s v="indie rock"/>
    <n v="145"/>
    <n v="68.81"/>
    <x v="288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x v="4"/>
    <s v="indie rock"/>
    <n v="133"/>
    <n v="28.57"/>
    <x v="288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x v="4"/>
    <s v="indie rock"/>
    <n v="109"/>
    <n v="50.63"/>
    <x v="2889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x v="4"/>
    <s v="indie rock"/>
    <n v="137"/>
    <n v="54"/>
    <x v="2890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x v="4"/>
    <s v="indie rock"/>
    <n v="116"/>
    <n v="36.11"/>
    <x v="289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x v="4"/>
    <s v="indie rock"/>
    <n v="241"/>
    <n v="23.15"/>
    <x v="289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x v="4"/>
    <s v="indie rock"/>
    <n v="114"/>
    <n v="104"/>
    <x v="289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x v="4"/>
    <s v="indie rock"/>
    <n v="110"/>
    <n v="31.83"/>
    <x v="289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x v="4"/>
    <s v="indie rock"/>
    <n v="195"/>
    <n v="27.39"/>
    <x v="2895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x v="4"/>
    <s v="indie rock"/>
    <n v="103"/>
    <n v="56.36"/>
    <x v="289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x v="4"/>
    <s v="indie rock"/>
    <n v="103"/>
    <n v="77.349999999999994"/>
    <x v="289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x v="4"/>
    <s v="indie rock"/>
    <n v="100"/>
    <n v="42.8"/>
    <x v="2898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x v="4"/>
    <s v="indie rock"/>
    <n v="127"/>
    <n v="48.85"/>
    <x v="2899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x v="4"/>
    <s v="indie rock"/>
    <n v="121"/>
    <n v="48.24"/>
    <x v="290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x v="4"/>
    <s v="indie rock"/>
    <n v="107"/>
    <n v="70.209999999999994"/>
    <x v="290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x v="4"/>
    <s v="indie rock"/>
    <n v="172"/>
    <n v="94.05"/>
    <x v="290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x v="4"/>
    <s v="indie rock"/>
    <n v="124"/>
    <n v="80.27"/>
    <x v="290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x v="4"/>
    <s v="indie rock"/>
    <n v="108"/>
    <n v="54.2"/>
    <x v="290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x v="4"/>
    <s v="indie rock"/>
    <n v="117"/>
    <n v="60.27"/>
    <x v="290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x v="4"/>
    <s v="indie rock"/>
    <n v="187"/>
    <n v="38.74"/>
    <x v="290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x v="4"/>
    <s v="indie rock"/>
    <n v="116"/>
    <n v="152.54"/>
    <x v="290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x v="4"/>
    <s v="indie rock"/>
    <n v="111"/>
    <n v="115.31"/>
    <x v="290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x v="4"/>
    <s v="indie rock"/>
    <n v="171"/>
    <n v="35.840000000000003"/>
    <x v="2909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x v="4"/>
    <s v="indie rock"/>
    <n v="115"/>
    <n v="72.91"/>
    <x v="291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x v="4"/>
    <s v="indie rock"/>
    <n v="111"/>
    <n v="43.71"/>
    <x v="291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x v="4"/>
    <s v="indie rock"/>
    <n v="113"/>
    <n v="34"/>
    <x v="291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x v="4"/>
    <s v="indie rock"/>
    <n v="108"/>
    <n v="70.650000000000006"/>
    <x v="291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x v="4"/>
    <s v="indie rock"/>
    <n v="124"/>
    <n v="89.3"/>
    <x v="291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x v="4"/>
    <s v="indie rock"/>
    <n v="101"/>
    <n v="115.09"/>
    <x v="291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x v="4"/>
    <s v="indie rock"/>
    <n v="104"/>
    <n v="62.12"/>
    <x v="291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x v="4"/>
    <s v="indie rock"/>
    <n v="116"/>
    <n v="46.2"/>
    <x v="2917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x v="4"/>
    <s v="indie rock"/>
    <n v="120"/>
    <n v="48.55"/>
    <x v="291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x v="4"/>
    <s v="indie rock"/>
    <n v="115"/>
    <n v="57.52"/>
    <x v="291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x v="4"/>
    <s v="indie rock"/>
    <n v="120"/>
    <n v="88.15"/>
    <x v="292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x v="4"/>
    <s v="indie rock"/>
    <n v="101"/>
    <n v="110.49"/>
    <x v="292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x v="4"/>
    <s v="indie rock"/>
    <n v="102"/>
    <n v="66.83"/>
    <x v="292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x v="4"/>
    <s v="indie rock"/>
    <n v="121"/>
    <n v="58.6"/>
    <x v="292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x v="4"/>
    <s v="indie rock"/>
    <n v="100"/>
    <n v="113.64"/>
    <x v="292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x v="4"/>
    <s v="indie rock"/>
    <n v="102"/>
    <n v="43.57"/>
    <x v="292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x v="4"/>
    <s v="indie rock"/>
    <n v="100"/>
    <n v="78.95"/>
    <x v="292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x v="4"/>
    <s v="indie rock"/>
    <n v="100"/>
    <n v="188.13"/>
    <x v="2927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x v="4"/>
    <s v="indie rock"/>
    <n v="132"/>
    <n v="63.03"/>
    <x v="292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x v="4"/>
    <s v="indie rock"/>
    <n v="137"/>
    <n v="30.37"/>
    <x v="292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x v="4"/>
    <s v="indie rock"/>
    <n v="113"/>
    <n v="51.48"/>
    <x v="293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x v="4"/>
    <s v="indie rock"/>
    <n v="136"/>
    <n v="35.79"/>
    <x v="2931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x v="4"/>
    <s v="indie rock"/>
    <n v="146"/>
    <n v="98.82"/>
    <x v="293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x v="4"/>
    <s v="indie rock"/>
    <n v="130"/>
    <n v="28"/>
    <x v="293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x v="4"/>
    <s v="indie rock"/>
    <n v="254"/>
    <n v="51.31"/>
    <x v="293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x v="4"/>
    <s v="indie rock"/>
    <n v="107"/>
    <n v="53.52"/>
    <x v="293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x v="4"/>
    <s v="indie rock"/>
    <n v="108"/>
    <n v="37.15"/>
    <x v="293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x v="4"/>
    <s v="indie rock"/>
    <n v="107"/>
    <n v="89.9"/>
    <x v="293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x v="4"/>
    <s v="indie rock"/>
    <n v="107"/>
    <n v="106.53"/>
    <x v="2938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x v="4"/>
    <s v="indie rock"/>
    <n v="100"/>
    <n v="52.82"/>
    <x v="293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x v="4"/>
    <s v="indie rock"/>
    <n v="107"/>
    <n v="54.62"/>
    <x v="294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x v="4"/>
    <s v="indie rock"/>
    <n v="100"/>
    <n v="27.27"/>
    <x v="2941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x v="4"/>
    <s v="indie rock"/>
    <n v="105"/>
    <n v="68.599999999999994"/>
    <x v="294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x v="4"/>
    <s v="indie rock"/>
    <n v="105"/>
    <n v="35.61"/>
    <x v="294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x v="4"/>
    <s v="indie rock"/>
    <n v="226"/>
    <n v="94.03"/>
    <x v="294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x v="4"/>
    <s v="indie rock"/>
    <n v="101"/>
    <n v="526.46"/>
    <x v="294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x v="4"/>
    <s v="indie rock"/>
    <n v="148"/>
    <n v="50.66"/>
    <x v="2946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x v="4"/>
    <s v="indie rock"/>
    <n v="135"/>
    <n v="79.180000000000007"/>
    <x v="2947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x v="4"/>
    <s v="indie rock"/>
    <n v="101"/>
    <n v="91.59"/>
    <x v="2948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x v="4"/>
    <s v="indie rock"/>
    <n v="101"/>
    <n v="116.96"/>
    <x v="2949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x v="4"/>
    <s v="indie rock"/>
    <n v="134"/>
    <n v="31.66"/>
    <x v="295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x v="4"/>
    <s v="indie rock"/>
    <n v="171"/>
    <n v="46.18"/>
    <x v="295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x v="4"/>
    <s v="indie rock"/>
    <n v="109"/>
    <n v="68.48"/>
    <x v="295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x v="4"/>
    <s v="indie rock"/>
    <n v="101"/>
    <n v="53.47"/>
    <x v="295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x v="4"/>
    <s v="indie rock"/>
    <n v="101"/>
    <n v="109.11"/>
    <x v="295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x v="4"/>
    <s v="indie rock"/>
    <n v="107"/>
    <n v="51.19"/>
    <x v="295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x v="4"/>
    <s v="indie rock"/>
    <n v="107"/>
    <n v="27.94"/>
    <x v="295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x v="4"/>
    <s v="indie rock"/>
    <n v="101"/>
    <n v="82.5"/>
    <x v="295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x v="4"/>
    <s v="indie rock"/>
    <n v="107"/>
    <n v="59.82"/>
    <x v="295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x v="4"/>
    <s v="indie rock"/>
    <n v="429"/>
    <n v="64.819999999999993"/>
    <x v="295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x v="4"/>
    <s v="indie rock"/>
    <n v="104"/>
    <n v="90.1"/>
    <x v="2960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x v="4"/>
    <s v="indie rock"/>
    <n v="108"/>
    <n v="40.96"/>
    <x v="2961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x v="4"/>
    <s v="indie rock"/>
    <n v="176"/>
    <n v="56"/>
    <x v="296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x v="4"/>
    <s v="indie rock"/>
    <n v="157"/>
    <n v="37.67"/>
    <x v="296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x v="4"/>
    <s v="indie rock"/>
    <n v="103"/>
    <n v="40.08"/>
    <x v="296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x v="4"/>
    <s v="indie rock"/>
    <n v="104"/>
    <n v="78.03"/>
    <x v="296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x v="4"/>
    <s v="indie rock"/>
    <n v="104"/>
    <n v="18.91"/>
    <x v="296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x v="4"/>
    <s v="indie rock"/>
    <n v="121"/>
    <n v="37.130000000000003"/>
    <x v="296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x v="4"/>
    <s v="indie rock"/>
    <n v="108"/>
    <n v="41.96"/>
    <x v="296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x v="4"/>
    <s v="indie rock"/>
    <n v="109"/>
    <n v="61.04"/>
    <x v="2969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x v="4"/>
    <s v="indie rock"/>
    <n v="104"/>
    <n v="90.52"/>
    <x v="297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x v="4"/>
    <s v="indie rock"/>
    <n v="111"/>
    <n v="28.88"/>
    <x v="2971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x v="4"/>
    <s v="indie rock"/>
    <n v="116"/>
    <n v="31"/>
    <x v="2972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x v="4"/>
    <s v="indie rock"/>
    <n v="111"/>
    <n v="51.67"/>
    <x v="2973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x v="4"/>
    <s v="indie rock"/>
    <n v="180"/>
    <n v="26.27"/>
    <x v="297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x v="4"/>
    <s v="indie rock"/>
    <n v="100"/>
    <n v="48.08"/>
    <x v="2975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x v="4"/>
    <s v="indie rock"/>
    <n v="119"/>
    <n v="27.56"/>
    <x v="297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x v="4"/>
    <s v="indie rock"/>
    <n v="107"/>
    <n v="36.97"/>
    <x v="297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x v="4"/>
    <s v="indie rock"/>
    <n v="114"/>
    <n v="29.02"/>
    <x v="297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x v="4"/>
    <s v="indie rock"/>
    <n v="103"/>
    <n v="28.66"/>
    <x v="297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x v="4"/>
    <s v="indie rock"/>
    <n v="128"/>
    <n v="37.65"/>
    <x v="298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x v="4"/>
    <s v="indie rock"/>
    <n v="136"/>
    <n v="97.9"/>
    <x v="298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x v="4"/>
    <s v="indie rock"/>
    <n v="100"/>
    <n v="42.55"/>
    <x v="29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x v="4"/>
    <s v="indie rock"/>
    <n v="100"/>
    <n v="131.58000000000001"/>
    <x v="298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x v="4"/>
    <s v="indie rock"/>
    <n v="105"/>
    <n v="32.32"/>
    <x v="2984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x v="4"/>
    <s v="indie rock"/>
    <n v="105"/>
    <n v="61.1"/>
    <x v="2985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x v="4"/>
    <s v="indie rock"/>
    <n v="171"/>
    <n v="31.34"/>
    <x v="298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x v="4"/>
    <s v="indie rock"/>
    <n v="128"/>
    <n v="129.11000000000001"/>
    <x v="2987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x v="4"/>
    <s v="indie rock"/>
    <n v="133"/>
    <n v="25.02"/>
    <x v="298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x v="4"/>
    <s v="indie rock"/>
    <n v="100"/>
    <n v="250"/>
    <x v="298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x v="4"/>
    <s v="indie rock"/>
    <n v="113"/>
    <n v="47.54"/>
    <x v="299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x v="4"/>
    <s v="indie rock"/>
    <n v="100"/>
    <n v="40.04"/>
    <x v="299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x v="4"/>
    <s v="indie rock"/>
    <n v="114"/>
    <n v="65.84"/>
    <x v="299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x v="4"/>
    <s v="indie rock"/>
    <n v="119"/>
    <n v="46.4"/>
    <x v="299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x v="4"/>
    <s v="indie rock"/>
    <n v="103"/>
    <n v="50.37"/>
    <x v="299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x v="4"/>
    <s v="indie rock"/>
    <n v="266"/>
    <n v="26.57"/>
    <x v="299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x v="4"/>
    <s v="indie rock"/>
    <n v="100"/>
    <n v="39.49"/>
    <x v="299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x v="4"/>
    <s v="indie rock"/>
    <n v="107"/>
    <n v="49.25"/>
    <x v="299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x v="4"/>
    <s v="indie rock"/>
    <n v="134"/>
    <n v="62.38"/>
    <x v="299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x v="4"/>
    <s v="indie rock"/>
    <n v="121"/>
    <n v="37.94"/>
    <x v="299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x v="4"/>
    <s v="indie rock"/>
    <n v="103"/>
    <n v="51.6"/>
    <x v="3000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x v="4"/>
    <s v="indie rock"/>
    <n v="125"/>
    <n v="27.78"/>
    <x v="300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x v="4"/>
    <s v="indie rock"/>
    <n v="129"/>
    <n v="99.38"/>
    <x v="300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x v="4"/>
    <s v="indie rock"/>
    <n v="101"/>
    <n v="38.85"/>
    <x v="300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x v="4"/>
    <s v="indie rock"/>
    <n v="128"/>
    <n v="45.55"/>
    <x v="300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x v="4"/>
    <s v="indie rock"/>
    <n v="100"/>
    <n v="600"/>
    <x v="300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x v="4"/>
    <s v="indie rock"/>
    <n v="113"/>
    <n v="80.55"/>
    <x v="300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x v="4"/>
    <s v="indie rock"/>
    <n v="106"/>
    <n v="52.8"/>
    <x v="30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x v="4"/>
    <s v="indie rock"/>
    <n v="203"/>
    <n v="47.68"/>
    <x v="300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x v="4"/>
    <s v="indie rock"/>
    <n v="113"/>
    <n v="23.45"/>
    <x v="3009"/>
    <d v="2012-06-23T18:32:5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301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s v="No Backers"/>
    <x v="301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301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301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301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301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301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301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301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301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302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302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302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302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302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s v="No Backers"/>
    <x v="302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302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s v="No Backers"/>
    <x v="302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302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302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x v="4"/>
    <s v="faith"/>
    <n v="0"/>
    <n v="5"/>
    <x v="3030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x v="4"/>
    <s v="faith"/>
    <n v="0"/>
    <n v="1"/>
    <x v="303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x v="4"/>
    <s v="faith"/>
    <n v="1"/>
    <n v="25.5"/>
    <x v="3032"/>
    <d v="2015-08-31T06:45:3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x v="4"/>
    <s v="faith"/>
    <n v="65"/>
    <n v="118.36"/>
    <x v="3033"/>
    <d v="2015-02-16T03:21:1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x v="4"/>
    <s v="faith"/>
    <n v="0"/>
    <s v="No Backers"/>
    <x v="303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x v="4"/>
    <s v="faith"/>
    <n v="0"/>
    <s v="No Backers"/>
    <x v="303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x v="4"/>
    <s v="faith"/>
    <n v="10"/>
    <n v="54.11"/>
    <x v="303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x v="4"/>
    <s v="faith"/>
    <n v="0"/>
    <s v="No Backers"/>
    <x v="3037"/>
    <d v="2016-05-01T20:48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x v="4"/>
    <s v="faith"/>
    <n v="5"/>
    <n v="21.25"/>
    <x v="3038"/>
    <d v="2014-08-31T19:39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x v="4"/>
    <s v="faith"/>
    <n v="1"/>
    <n v="34"/>
    <x v="303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x v="4"/>
    <s v="faith"/>
    <n v="11"/>
    <n v="525"/>
    <x v="304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x v="4"/>
    <s v="faith"/>
    <n v="0"/>
    <s v="No Backers"/>
    <x v="304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x v="4"/>
    <s v="faith"/>
    <n v="2"/>
    <n v="50"/>
    <x v="304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x v="4"/>
    <s v="faith"/>
    <n v="8"/>
    <n v="115.71"/>
    <x v="304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x v="4"/>
    <s v="faith"/>
    <n v="0"/>
    <n v="5.5"/>
    <x v="304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x v="4"/>
    <s v="faith"/>
    <n v="8"/>
    <n v="50"/>
    <x v="3045"/>
    <d v="2016-12-09T14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x v="4"/>
    <s v="faith"/>
    <n v="43"/>
    <n v="34.020000000000003"/>
    <x v="3046"/>
    <d v="2016-04-21T04:00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x v="4"/>
    <s v="faith"/>
    <n v="0"/>
    <n v="37.5"/>
    <x v="304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x v="4"/>
    <s v="faith"/>
    <n v="1"/>
    <n v="11.67"/>
    <x v="304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x v="4"/>
    <s v="faith"/>
    <n v="6"/>
    <n v="28.13"/>
    <x v="304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x v="4"/>
    <s v="faith"/>
    <n v="0"/>
    <s v="No Backers"/>
    <x v="305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x v="4"/>
    <s v="faith"/>
    <n v="0"/>
    <n v="1"/>
    <x v="305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x v="4"/>
    <s v="faith"/>
    <n v="7"/>
    <n v="216.67"/>
    <x v="305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x v="4"/>
    <s v="faith"/>
    <n v="1"/>
    <n v="8.75"/>
    <x v="305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x v="4"/>
    <s v="faith"/>
    <n v="10"/>
    <n v="62.22"/>
    <x v="3054"/>
    <d v="2014-08-24T23:14:0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x v="4"/>
    <s v="faith"/>
    <n v="34"/>
    <n v="137.25"/>
    <x v="305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x v="4"/>
    <s v="faith"/>
    <n v="0"/>
    <n v="1"/>
    <x v="3056"/>
    <d v="2015-04-05T11:00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x v="4"/>
    <s v="faith"/>
    <n v="68"/>
    <n v="122.14"/>
    <x v="305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x v="4"/>
    <s v="faith"/>
    <n v="0"/>
    <s v="No Backers"/>
    <x v="305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x v="4"/>
    <s v="faith"/>
    <n v="0"/>
    <s v="No Backers"/>
    <x v="3059"/>
    <d v="2015-10-25T0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x v="4"/>
    <s v="faith"/>
    <n v="0"/>
    <s v="No Backers"/>
    <x v="306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x v="4"/>
    <s v="faith"/>
    <n v="0"/>
    <s v="No Backers"/>
    <x v="306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x v="4"/>
    <s v="faith"/>
    <n v="0"/>
    <s v="No Backers"/>
    <x v="306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x v="4"/>
    <s v="faith"/>
    <n v="0"/>
    <n v="1"/>
    <x v="306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x v="4"/>
    <s v="faith"/>
    <n v="11"/>
    <n v="55"/>
    <x v="3064"/>
    <d v="2016-08-07T19:32:2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x v="4"/>
    <s v="faith"/>
    <n v="1"/>
    <n v="22"/>
    <x v="306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x v="4"/>
    <s v="faith"/>
    <n v="21"/>
    <n v="56.67"/>
    <x v="3066"/>
    <d v="2015-07-20T22:46:3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x v="4"/>
    <s v="faith"/>
    <n v="0"/>
    <n v="20"/>
    <x v="306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x v="4"/>
    <s v="faith"/>
    <n v="0"/>
    <n v="1"/>
    <x v="306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x v="4"/>
    <s v="faith"/>
    <n v="0"/>
    <s v="No Backers"/>
    <x v="3069"/>
    <d v="2015-07-16T19:37:0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x v="4"/>
    <s v="electronic music"/>
    <n v="206"/>
    <n v="106.2"/>
    <x v="307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x v="4"/>
    <s v="electronic music"/>
    <n v="352"/>
    <n v="22.08"/>
    <x v="3071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x v="4"/>
    <s v="electronic music"/>
    <n v="115"/>
    <n v="31.05"/>
    <x v="307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x v="4"/>
    <s v="electronic music"/>
    <n v="237"/>
    <n v="36.21"/>
    <x v="307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x v="4"/>
    <s v="electronic music"/>
    <n v="119"/>
    <n v="388.98"/>
    <x v="3074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x v="4"/>
    <s v="electronic music"/>
    <n v="110"/>
    <n v="71.849999999999994"/>
    <x v="307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x v="4"/>
    <s v="electronic music"/>
    <n v="100"/>
    <n v="57.38"/>
    <x v="307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x v="4"/>
    <s v="electronic music"/>
    <n v="103"/>
    <n v="69.67"/>
    <x v="307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x v="4"/>
    <s v="electronic music"/>
    <n v="117"/>
    <n v="45.99"/>
    <x v="3078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x v="4"/>
    <s v="electronic music"/>
    <n v="112"/>
    <n v="79.260000000000005"/>
    <x v="3079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x v="4"/>
    <s v="electronic music"/>
    <n v="342"/>
    <n v="43.03"/>
    <x v="308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x v="4"/>
    <s v="electronic music"/>
    <n v="107"/>
    <n v="108.48"/>
    <x v="3081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x v="4"/>
    <s v="electronic music"/>
    <n v="108"/>
    <n v="61.03"/>
    <x v="308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x v="4"/>
    <s v="electronic music"/>
    <n v="103"/>
    <n v="50.59"/>
    <x v="308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x v="4"/>
    <s v="electronic music"/>
    <n v="130"/>
    <n v="39.159999999999997"/>
    <x v="308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x v="4"/>
    <s v="electronic music"/>
    <n v="108"/>
    <n v="65.16"/>
    <x v="3085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x v="4"/>
    <s v="electronic music"/>
    <n v="112"/>
    <n v="23.96"/>
    <x v="308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x v="4"/>
    <s v="electronic music"/>
    <n v="102"/>
    <n v="48.62"/>
    <x v="308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x v="4"/>
    <s v="electronic music"/>
    <n v="145"/>
    <n v="35.74"/>
    <x v="308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x v="4"/>
    <s v="electronic music"/>
    <n v="128"/>
    <n v="21.37"/>
    <x v="3089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x v="4"/>
    <s v="electronic music"/>
    <n v="383"/>
    <n v="15.04"/>
    <x v="309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x v="4"/>
    <s v="electronic music"/>
    <n v="704"/>
    <n v="39.07"/>
    <x v="309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x v="4"/>
    <s v="electronic music"/>
    <n v="110"/>
    <n v="43.82"/>
    <x v="309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x v="4"/>
    <s v="electronic music"/>
    <n v="133"/>
    <n v="27.3"/>
    <x v="309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x v="4"/>
    <s v="electronic music"/>
    <n v="152"/>
    <n v="42.22"/>
    <x v="309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x v="4"/>
    <s v="electronic music"/>
    <n v="103"/>
    <n v="33.24"/>
    <x v="3095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x v="4"/>
    <s v="electronic music"/>
    <n v="100"/>
    <n v="285.70999999999998"/>
    <x v="309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x v="4"/>
    <s v="electronic music"/>
    <n v="102"/>
    <n v="42.33"/>
    <x v="309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x v="4"/>
    <s v="electronic music"/>
    <n v="151"/>
    <n v="50.27"/>
    <x v="309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x v="4"/>
    <s v="electronic music"/>
    <n v="111"/>
    <n v="61.9"/>
    <x v="309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x v="4"/>
    <s v="electronic music"/>
    <n v="196"/>
    <n v="40.75"/>
    <x v="310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x v="4"/>
    <s v="electronic music"/>
    <n v="114"/>
    <n v="55.8"/>
    <x v="310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x v="4"/>
    <s v="electronic music"/>
    <n v="200"/>
    <n v="10"/>
    <x v="310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x v="4"/>
    <s v="electronic music"/>
    <n v="293"/>
    <n v="73.13"/>
    <x v="3103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x v="4"/>
    <s v="electronic music"/>
    <n v="156"/>
    <n v="26.06"/>
    <x v="310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x v="4"/>
    <s v="electronic music"/>
    <n v="106"/>
    <n v="22.64"/>
    <x v="310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x v="4"/>
    <s v="electronic music"/>
    <n v="101"/>
    <n v="47.22"/>
    <x v="310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x v="4"/>
    <s v="electronic music"/>
    <n v="123"/>
    <n v="32.32"/>
    <x v="3107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x v="4"/>
    <s v="electronic music"/>
    <n v="102"/>
    <n v="53.42"/>
    <x v="310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x v="4"/>
    <s v="electronic music"/>
    <n v="101"/>
    <n v="51.3"/>
    <x v="3109"/>
    <d v="2013-07-27T01:27: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x v="4"/>
    <s v="classical music"/>
    <n v="109"/>
    <n v="103.68"/>
    <x v="311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x v="4"/>
    <s v="classical music"/>
    <n v="100"/>
    <n v="185.19"/>
    <x v="311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x v="4"/>
    <s v="classical music"/>
    <n v="156"/>
    <n v="54.15"/>
    <x v="3112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x v="4"/>
    <s v="classical music"/>
    <n v="102"/>
    <n v="177.21"/>
    <x v="311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x v="4"/>
    <s v="classical music"/>
    <n v="100"/>
    <n v="100.33"/>
    <x v="311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x v="4"/>
    <s v="classical music"/>
    <n v="113"/>
    <n v="136.91"/>
    <x v="311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x v="4"/>
    <s v="classical music"/>
    <n v="102"/>
    <n v="57.54"/>
    <x v="311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x v="4"/>
    <s v="classical music"/>
    <n v="107"/>
    <n v="52.96"/>
    <x v="3117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x v="4"/>
    <s v="classical music"/>
    <n v="104"/>
    <n v="82.33"/>
    <x v="311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x v="4"/>
    <s v="classical music"/>
    <n v="100"/>
    <n v="135.41999999999999"/>
    <x v="311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x v="4"/>
    <s v="classical music"/>
    <n v="100"/>
    <n v="74.069999999999993"/>
    <x v="312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x v="4"/>
    <s v="classical music"/>
    <n v="126"/>
    <n v="84.08"/>
    <x v="312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x v="4"/>
    <s v="classical music"/>
    <n v="111"/>
    <n v="61.03"/>
    <x v="312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x v="4"/>
    <s v="classical music"/>
    <n v="105"/>
    <n v="150"/>
    <x v="3123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x v="4"/>
    <s v="classical music"/>
    <n v="104"/>
    <n v="266.08999999999997"/>
    <x v="312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x v="4"/>
    <s v="classical music"/>
    <n v="116"/>
    <n v="7.25"/>
    <x v="312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x v="4"/>
    <s v="classical music"/>
    <n v="110"/>
    <n v="100"/>
    <x v="3126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x v="4"/>
    <s v="classical music"/>
    <n v="113"/>
    <n v="109.96"/>
    <x v="312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x v="4"/>
    <s v="classical music"/>
    <n v="100"/>
    <n v="169.92"/>
    <x v="312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x v="4"/>
    <s v="classical music"/>
    <n v="103"/>
    <n v="95.74"/>
    <x v="312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x v="4"/>
    <s v="classical music"/>
    <n v="107"/>
    <n v="59.46"/>
    <x v="313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x v="4"/>
    <s v="classical music"/>
    <n v="104"/>
    <n v="55.77"/>
    <x v="313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x v="4"/>
    <s v="classical music"/>
    <n v="156"/>
    <n v="30.08"/>
    <x v="3132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x v="4"/>
    <s v="classical music"/>
    <n v="101"/>
    <n v="88.44"/>
    <x v="313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x v="4"/>
    <s v="classical music"/>
    <n v="195"/>
    <n v="64.03"/>
    <x v="313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x v="4"/>
    <s v="classical music"/>
    <n v="112"/>
    <n v="60.15"/>
    <x v="313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x v="4"/>
    <s v="classical music"/>
    <n v="120"/>
    <n v="49.19"/>
    <x v="313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x v="4"/>
    <s v="classical music"/>
    <n v="102"/>
    <n v="165.16"/>
    <x v="31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x v="4"/>
    <s v="classical music"/>
    <n v="103"/>
    <n v="43.62"/>
    <x v="313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x v="4"/>
    <s v="classical music"/>
    <n v="101"/>
    <n v="43.7"/>
    <x v="313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x v="4"/>
    <s v="classical music"/>
    <n v="103"/>
    <n v="67.42"/>
    <x v="314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x v="4"/>
    <s v="classical music"/>
    <n v="107"/>
    <n v="177.5"/>
    <x v="314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x v="4"/>
    <s v="classical music"/>
    <n v="156"/>
    <n v="38.880000000000003"/>
    <x v="314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x v="4"/>
    <s v="classical music"/>
    <n v="123"/>
    <n v="54.99"/>
    <x v="31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x v="4"/>
    <s v="classical music"/>
    <n v="107"/>
    <n v="61.34"/>
    <x v="314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x v="4"/>
    <s v="classical music"/>
    <n v="106"/>
    <n v="23.12"/>
    <x v="3145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x v="4"/>
    <s v="classical music"/>
    <n v="118"/>
    <n v="29.61"/>
    <x v="3146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x v="4"/>
    <s v="classical music"/>
    <n v="109"/>
    <n v="75.61"/>
    <x v="314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x v="4"/>
    <s v="classical music"/>
    <n v="111"/>
    <n v="35.6"/>
    <x v="314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x v="4"/>
    <s v="classical music"/>
    <n v="100"/>
    <n v="143"/>
    <x v="3149"/>
    <d v="2015-03-06T22:49:3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x v="5"/>
    <s v="audio"/>
    <n v="0"/>
    <n v="250"/>
    <x v="315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x v="5"/>
    <s v="audio"/>
    <n v="0"/>
    <s v="No Backers"/>
    <x v="315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x v="5"/>
    <s v="audio"/>
    <n v="2"/>
    <n v="10"/>
    <x v="315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x v="5"/>
    <s v="audio"/>
    <n v="9"/>
    <n v="29.24"/>
    <x v="315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x v="5"/>
    <s v="audio"/>
    <n v="0"/>
    <n v="3"/>
    <x v="315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x v="5"/>
    <s v="audio"/>
    <n v="3"/>
    <n v="33.25"/>
    <x v="315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x v="5"/>
    <s v="audio"/>
    <n v="0"/>
    <s v="No Backers"/>
    <x v="315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x v="5"/>
    <s v="audio"/>
    <n v="0"/>
    <n v="1"/>
    <x v="315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x v="5"/>
    <s v="audio"/>
    <n v="1"/>
    <n v="53"/>
    <x v="3158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x v="5"/>
    <s v="audio"/>
    <n v="0"/>
    <s v="No Backers"/>
    <x v="315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x v="5"/>
    <s v="audio"/>
    <n v="0"/>
    <s v="No Backers"/>
    <x v="316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x v="5"/>
    <s v="audio"/>
    <n v="0"/>
    <s v="No Backers"/>
    <x v="316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x v="5"/>
    <s v="audio"/>
    <n v="0"/>
    <s v="No Backers"/>
    <x v="316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x v="5"/>
    <s v="audio"/>
    <n v="1"/>
    <n v="15"/>
    <x v="316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x v="5"/>
    <s v="audio"/>
    <n v="0"/>
    <s v="No Backers"/>
    <x v="316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x v="5"/>
    <s v="audio"/>
    <n v="0"/>
    <s v="No Backers"/>
    <x v="316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x v="5"/>
    <s v="audio"/>
    <n v="0"/>
    <s v="No Backers"/>
    <x v="316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x v="5"/>
    <s v="audio"/>
    <n v="0"/>
    <s v="No Backers"/>
    <x v="316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x v="5"/>
    <s v="audio"/>
    <n v="0"/>
    <s v="No Backers"/>
    <x v="3168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x v="5"/>
    <s v="audio"/>
    <n v="0"/>
    <s v="No Backers"/>
    <x v="316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x v="5"/>
    <s v="audio"/>
    <n v="1"/>
    <n v="50"/>
    <x v="3170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x v="5"/>
    <s v="audio"/>
    <n v="0"/>
    <s v="No Backers"/>
    <x v="3171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x v="5"/>
    <s v="audio"/>
    <n v="95"/>
    <n v="47.5"/>
    <x v="317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x v="5"/>
    <s v="audio"/>
    <n v="0"/>
    <s v="No Backers"/>
    <x v="317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x v="6"/>
    <s v="video games"/>
    <n v="9"/>
    <n v="65.67"/>
    <x v="317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x v="6"/>
    <s v="video games"/>
    <n v="3"/>
    <n v="16.2"/>
    <x v="3175"/>
    <d v="2014-02-19T09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x v="6"/>
    <s v="video games"/>
    <n v="3"/>
    <n v="34.130000000000003"/>
    <x v="317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x v="6"/>
    <s v="video games"/>
    <n v="26"/>
    <n v="13"/>
    <x v="317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x v="6"/>
    <s v="video games"/>
    <n v="0"/>
    <n v="11.25"/>
    <x v="3178"/>
    <d v="2016-04-10T07:54:2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x v="6"/>
    <s v="video games"/>
    <n v="39"/>
    <n v="40.479999999999997"/>
    <x v="317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x v="6"/>
    <s v="video games"/>
    <n v="1"/>
    <n v="35"/>
    <x v="3180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x v="6"/>
    <s v="video games"/>
    <n v="0"/>
    <s v="No Backers"/>
    <x v="318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x v="6"/>
    <s v="video games"/>
    <n v="0"/>
    <n v="12.75"/>
    <x v="3182"/>
    <d v="2014-02-05T19:58:1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x v="6"/>
    <s v="video games"/>
    <n v="1"/>
    <n v="10"/>
    <x v="318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x v="6"/>
    <s v="video games"/>
    <n v="6"/>
    <n v="113.57"/>
    <x v="3184"/>
    <d v="2014-01-04T04:09:0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x v="6"/>
    <s v="video games"/>
    <n v="5"/>
    <n v="15"/>
    <x v="318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x v="6"/>
    <s v="video games"/>
    <n v="63"/>
    <n v="48.28"/>
    <x v="318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x v="6"/>
    <s v="video games"/>
    <n v="29"/>
    <n v="43.98"/>
    <x v="318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x v="6"/>
    <s v="video games"/>
    <n v="8"/>
    <n v="9"/>
    <x v="318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x v="6"/>
    <s v="video games"/>
    <n v="3"/>
    <n v="37.67"/>
    <x v="3189"/>
    <d v="2016-05-14T13:35:3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x v="6"/>
    <s v="video games"/>
    <n v="9"/>
    <n v="18.579999999999998"/>
    <x v="3190"/>
    <d v="2014-05-11T03:18:5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x v="6"/>
    <s v="video games"/>
    <n v="0"/>
    <n v="3"/>
    <x v="3191"/>
    <d v="2015-01-28T22:14:5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x v="6"/>
    <s v="video games"/>
    <n v="1"/>
    <n v="18.670000000000002"/>
    <x v="319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x v="6"/>
    <s v="video games"/>
    <n v="1"/>
    <n v="410"/>
    <x v="3193"/>
    <d v="2014-08-02T15:49:4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x v="6"/>
    <s v="video games"/>
    <n v="0"/>
    <s v="No Backers"/>
    <x v="3194"/>
    <d v="2014-08-08T21:53:2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x v="6"/>
    <s v="video games"/>
    <n v="3"/>
    <n v="114"/>
    <x v="3195"/>
    <d v="2016-03-14T15:06: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x v="6"/>
    <s v="video games"/>
    <n v="0"/>
    <n v="7.5"/>
    <x v="319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x v="6"/>
    <s v="video games"/>
    <n v="0"/>
    <s v="No Backers"/>
    <x v="3197"/>
    <d v="2014-06-15T17:08:0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x v="6"/>
    <s v="video games"/>
    <n v="14"/>
    <n v="43.42"/>
    <x v="3198"/>
    <d v="2014-04-24T19:11:07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x v="6"/>
    <s v="video games"/>
    <n v="8"/>
    <n v="23.96"/>
    <x v="319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x v="6"/>
    <s v="video games"/>
    <n v="0"/>
    <n v="5"/>
    <x v="320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x v="6"/>
    <s v="video games"/>
    <n v="13"/>
    <n v="12.5"/>
    <x v="320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x v="6"/>
    <s v="video games"/>
    <n v="1"/>
    <n v="3"/>
    <x v="320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x v="6"/>
    <s v="video games"/>
    <n v="14"/>
    <n v="10.56"/>
    <x v="320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x v="6"/>
    <s v="video games"/>
    <n v="18"/>
    <n v="122"/>
    <x v="320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x v="6"/>
    <s v="video games"/>
    <n v="5"/>
    <n v="267.81"/>
    <x v="320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x v="6"/>
    <s v="video games"/>
    <n v="18"/>
    <n v="74.209999999999994"/>
    <x v="3206"/>
    <d v="2014-10-04T03:3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x v="6"/>
    <s v="video games"/>
    <n v="0"/>
    <n v="6.71"/>
    <x v="3207"/>
    <d v="2014-03-02T19:01:1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x v="6"/>
    <s v="video games"/>
    <n v="7"/>
    <n v="81.95"/>
    <x v="320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x v="6"/>
    <s v="video games"/>
    <n v="1"/>
    <n v="25"/>
    <x v="320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x v="6"/>
    <s v="video games"/>
    <n v="3"/>
    <n v="10"/>
    <x v="3210"/>
    <d v="2016-02-14T0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x v="6"/>
    <s v="video games"/>
    <n v="0"/>
    <n v="6.83"/>
    <x v="3211"/>
    <d v="2016-07-14T18:12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x v="6"/>
    <s v="video games"/>
    <n v="5"/>
    <n v="17.71"/>
    <x v="3212"/>
    <d v="2013-12-09T05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x v="6"/>
    <s v="video games"/>
    <n v="2"/>
    <n v="16.2"/>
    <x v="321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x v="6"/>
    <s v="video games"/>
    <n v="5"/>
    <n v="80.3"/>
    <x v="321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x v="6"/>
    <s v="video games"/>
    <n v="0"/>
    <n v="71.55"/>
    <x v="3215"/>
    <d v="2014-03-24T02:15:2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x v="6"/>
    <s v="video games"/>
    <n v="41"/>
    <n v="23.57"/>
    <x v="321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x v="6"/>
    <s v="video games"/>
    <n v="0"/>
    <s v="No Backers"/>
    <x v="321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x v="6"/>
    <s v="video games"/>
    <n v="3"/>
    <n v="34.880000000000003"/>
    <x v="321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x v="6"/>
    <s v="video games"/>
    <n v="0"/>
    <n v="15"/>
    <x v="321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x v="6"/>
    <s v="video games"/>
    <n v="1"/>
    <n v="23.18"/>
    <x v="322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x v="6"/>
    <s v="video games"/>
    <n v="0"/>
    <n v="1"/>
    <x v="322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x v="6"/>
    <s v="video games"/>
    <n v="36"/>
    <n v="100.23"/>
    <x v="322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x v="6"/>
    <s v="video games"/>
    <n v="1"/>
    <n v="5"/>
    <x v="322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x v="6"/>
    <s v="video games"/>
    <n v="0"/>
    <n v="3.33"/>
    <x v="322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x v="6"/>
    <s v="video games"/>
    <n v="0"/>
    <n v="13.25"/>
    <x v="3225"/>
    <d v="2016-03-30T15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x v="6"/>
    <s v="video games"/>
    <n v="0"/>
    <n v="17.850000000000001"/>
    <x v="3226"/>
    <d v="2012-06-09T20:20:08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x v="6"/>
    <s v="video games"/>
    <n v="8"/>
    <n v="10.38"/>
    <x v="322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x v="6"/>
    <s v="video games"/>
    <n v="2"/>
    <n v="36.33"/>
    <x v="322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x v="6"/>
    <s v="video games"/>
    <n v="0"/>
    <n v="5"/>
    <x v="3229"/>
    <d v="2014-04-06T19:01:0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x v="6"/>
    <s v="video games"/>
    <n v="0"/>
    <s v="No Backers"/>
    <x v="3230"/>
    <d v="2011-10-28T20:56:4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x v="6"/>
    <s v="video games"/>
    <n v="0"/>
    <n v="5.8"/>
    <x v="323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x v="6"/>
    <s v="video games"/>
    <n v="0"/>
    <s v="No Backers"/>
    <x v="323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x v="6"/>
    <s v="video games"/>
    <n v="0"/>
    <n v="3.67"/>
    <x v="3233"/>
    <d v="2014-04-19T12:34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x v="6"/>
    <s v="video games"/>
    <n v="1"/>
    <n v="28.4"/>
    <x v="3234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x v="6"/>
    <s v="video games"/>
    <n v="0"/>
    <n v="103.33"/>
    <x v="3235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x v="6"/>
    <s v="video games"/>
    <n v="10"/>
    <n v="10"/>
    <x v="3236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x v="6"/>
    <s v="video games"/>
    <n v="10"/>
    <n v="23"/>
    <x v="323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x v="6"/>
    <s v="video games"/>
    <n v="1"/>
    <n v="31.56"/>
    <x v="3238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x v="6"/>
    <s v="video games"/>
    <n v="0"/>
    <n v="5"/>
    <x v="3239"/>
    <d v="2014-12-08T23:21:27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x v="6"/>
    <s v="video games"/>
    <n v="29"/>
    <n v="34.22"/>
    <x v="324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x v="6"/>
    <s v="video games"/>
    <n v="0"/>
    <n v="25"/>
    <x v="3241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x v="6"/>
    <s v="video games"/>
    <n v="12"/>
    <n v="19.670000000000002"/>
    <x v="3242"/>
    <d v="2016-03-10T00:35:0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x v="6"/>
    <s v="video games"/>
    <n v="0"/>
    <n v="21.25"/>
    <x v="3243"/>
    <d v="2014-08-16T02:04:23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x v="6"/>
    <s v="video games"/>
    <n v="5"/>
    <n v="8.33"/>
    <x v="3244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x v="6"/>
    <s v="video games"/>
    <n v="2"/>
    <n v="21.34"/>
    <x v="3245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x v="6"/>
    <s v="video games"/>
    <n v="2"/>
    <n v="5.33"/>
    <x v="324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x v="6"/>
    <s v="video games"/>
    <n v="2"/>
    <n v="34.67"/>
    <x v="324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x v="6"/>
    <s v="video games"/>
    <n v="10"/>
    <n v="21.73"/>
    <x v="3248"/>
    <d v="2012-10-04T23:07:1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x v="6"/>
    <s v="video games"/>
    <n v="0"/>
    <n v="11.92"/>
    <x v="3249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x v="6"/>
    <s v="video games"/>
    <n v="28"/>
    <n v="26.6"/>
    <x v="3250"/>
    <d v="2014-12-05T18:30:29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x v="6"/>
    <s v="video games"/>
    <n v="13"/>
    <n v="10.67"/>
    <x v="3251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x v="6"/>
    <s v="video games"/>
    <n v="5"/>
    <n v="29.04"/>
    <x v="325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x v="6"/>
    <s v="video games"/>
    <n v="0"/>
    <n v="50.91"/>
    <x v="3253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x v="6"/>
    <s v="video games"/>
    <n v="0"/>
    <s v="No Backers"/>
    <x v="3254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x v="6"/>
    <s v="video games"/>
    <n v="6"/>
    <n v="50.08"/>
    <x v="325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x v="6"/>
    <s v="video games"/>
    <n v="11"/>
    <n v="45"/>
    <x v="3256"/>
    <d v="2010-07-21T19:00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x v="6"/>
    <s v="video games"/>
    <n v="2"/>
    <n v="25.29"/>
    <x v="325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x v="6"/>
    <s v="video games"/>
    <n v="30"/>
    <n v="51.29"/>
    <x v="3258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x v="6"/>
    <s v="video games"/>
    <n v="0"/>
    <n v="1"/>
    <x v="3259"/>
    <d v="2016-02-11T16:18:3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x v="6"/>
    <s v="video games"/>
    <n v="1"/>
    <n v="49.38"/>
    <x v="3260"/>
    <d v="2014-11-16T08:05:48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x v="6"/>
    <s v="video games"/>
    <n v="2"/>
    <n v="1"/>
    <x v="3261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x v="6"/>
    <s v="video games"/>
    <n v="0"/>
    <s v="No Backers"/>
    <x v="3262"/>
    <d v="2010-07-31T00:00:0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x v="6"/>
    <s v="video games"/>
    <n v="1"/>
    <n v="101.25"/>
    <x v="3263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x v="6"/>
    <s v="video games"/>
    <n v="0"/>
    <n v="19.670000000000002"/>
    <x v="326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x v="6"/>
    <s v="video games"/>
    <n v="0"/>
    <n v="12.5"/>
    <x v="3265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x v="6"/>
    <s v="video games"/>
    <n v="0"/>
    <n v="8.5"/>
    <x v="3266"/>
    <d v="2015-01-10T07:59:0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x v="6"/>
    <s v="video games"/>
    <n v="1"/>
    <n v="1"/>
    <x v="3267"/>
    <d v="2014-01-28T15:10:2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x v="6"/>
    <s v="video games"/>
    <n v="2"/>
    <n v="23"/>
    <x v="3268"/>
    <d v="2016-03-31T16:56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x v="6"/>
    <s v="video games"/>
    <n v="3"/>
    <n v="17.989999999999998"/>
    <x v="3269"/>
    <d v="2013-09-16T20:30:06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x v="6"/>
    <s v="video games"/>
    <n v="28"/>
    <n v="370.95"/>
    <x v="3270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x v="6"/>
    <s v="video games"/>
    <n v="7"/>
    <n v="63.57"/>
    <x v="327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x v="6"/>
    <s v="video games"/>
    <n v="1"/>
    <n v="13"/>
    <x v="3272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x v="6"/>
    <s v="video games"/>
    <n v="1"/>
    <n v="5.31"/>
    <x v="3273"/>
    <d v="2012-05-19T17:05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x v="6"/>
    <s v="tabletop games"/>
    <n v="153"/>
    <n v="57.77"/>
    <x v="3274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x v="6"/>
    <s v="tabletop games"/>
    <n v="524"/>
    <n v="44.17"/>
    <x v="327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x v="6"/>
    <s v="tabletop games"/>
    <n v="489"/>
    <n v="31.57"/>
    <x v="3276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x v="6"/>
    <s v="tabletop games"/>
    <n v="285"/>
    <n v="107.05"/>
    <x v="3277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x v="6"/>
    <s v="tabletop games"/>
    <n v="1857"/>
    <n v="149.03"/>
    <x v="3278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x v="6"/>
    <s v="tabletop games"/>
    <n v="110"/>
    <n v="55.96"/>
    <x v="3279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x v="6"/>
    <s v="tabletop games"/>
    <n v="1015"/>
    <n v="56.97"/>
    <x v="328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x v="6"/>
    <s v="tabletop games"/>
    <n v="412"/>
    <n v="44.06"/>
    <x v="328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x v="6"/>
    <s v="tabletop games"/>
    <n v="503"/>
    <n v="68.63"/>
    <x v="328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x v="6"/>
    <s v="tabletop games"/>
    <n v="185"/>
    <n v="65.319999999999993"/>
    <x v="3283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x v="6"/>
    <s v="tabletop games"/>
    <n v="120"/>
    <n v="35.92"/>
    <x v="3284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x v="6"/>
    <s v="tabletop games"/>
    <n v="1081"/>
    <n v="40.07"/>
    <x v="3285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x v="6"/>
    <s v="tabletop games"/>
    <n v="452"/>
    <n v="75.650000000000006"/>
    <x v="3286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x v="6"/>
    <s v="tabletop games"/>
    <n v="537"/>
    <n v="61.2"/>
    <x v="3287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x v="6"/>
    <s v="tabletop games"/>
    <n v="120"/>
    <n v="48.13"/>
    <x v="3288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x v="6"/>
    <s v="tabletop games"/>
    <n v="114"/>
    <n v="68.11"/>
    <x v="3289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x v="6"/>
    <s v="tabletop games"/>
    <n v="951"/>
    <n v="65.89"/>
    <x v="329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x v="6"/>
    <s v="tabletop games"/>
    <n v="133"/>
    <n v="81.650000000000006"/>
    <x v="3291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x v="6"/>
    <s v="tabletop games"/>
    <n v="147"/>
    <n v="52.7"/>
    <x v="3292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x v="6"/>
    <s v="tabletop games"/>
    <n v="542"/>
    <n v="41.23"/>
    <x v="3293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x v="6"/>
    <s v="tabletop games"/>
    <n v="108"/>
    <n v="37.200000000000003"/>
    <x v="3294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x v="6"/>
    <s v="tabletop games"/>
    <n v="163"/>
    <n v="27.1"/>
    <x v="3295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x v="6"/>
    <s v="tabletop games"/>
    <n v="106"/>
    <n v="206.31"/>
    <x v="3296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x v="6"/>
    <s v="tabletop games"/>
    <n v="243"/>
    <n v="82.15"/>
    <x v="3297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x v="6"/>
    <s v="tabletop games"/>
    <n v="945"/>
    <n v="164.8"/>
    <x v="3298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x v="6"/>
    <s v="tabletop games"/>
    <n v="108"/>
    <n v="60.82"/>
    <x v="3299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x v="6"/>
    <s v="tabletop games"/>
    <n v="157"/>
    <n v="67.97"/>
    <x v="3300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x v="6"/>
    <s v="tabletop games"/>
    <n v="1174"/>
    <n v="81.56"/>
    <x v="3301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x v="6"/>
    <s v="tabletop games"/>
    <n v="171"/>
    <n v="25.43"/>
    <x v="3302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x v="6"/>
    <s v="tabletop games"/>
    <n v="126"/>
    <n v="21.5"/>
    <x v="3303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x v="6"/>
    <s v="tabletop games"/>
    <n v="1212"/>
    <n v="27.23"/>
    <x v="330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x v="6"/>
    <s v="tabletop games"/>
    <n v="496"/>
    <n v="25.09"/>
    <x v="3305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x v="6"/>
    <s v="tabletop games"/>
    <n v="332"/>
    <n v="21.23"/>
    <x v="3306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x v="6"/>
    <s v="tabletop games"/>
    <n v="1165"/>
    <n v="41.61"/>
    <x v="330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x v="6"/>
    <s v="tabletop games"/>
    <n v="153"/>
    <n v="135.59"/>
    <x v="3308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x v="6"/>
    <s v="tabletop games"/>
    <n v="537"/>
    <n v="22.12"/>
    <x v="3309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x v="6"/>
    <s v="tabletop games"/>
    <n v="353"/>
    <n v="64.63"/>
    <x v="3310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x v="6"/>
    <s v="tabletop games"/>
    <n v="137"/>
    <n v="69.569999999999993"/>
    <x v="3311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x v="6"/>
    <s v="tabletop games"/>
    <n v="128"/>
    <n v="75.13"/>
    <x v="3312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x v="6"/>
    <s v="tabletop games"/>
    <n v="271"/>
    <n v="140.97999999999999"/>
    <x v="3313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x v="6"/>
    <s v="tabletop games"/>
    <n v="806"/>
    <n v="49.47"/>
    <x v="3314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x v="6"/>
    <s v="tabletop games"/>
    <n v="1360"/>
    <n v="53.87"/>
    <x v="3315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x v="6"/>
    <s v="tabletop games"/>
    <n v="930250"/>
    <n v="4.57"/>
    <x v="3316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x v="6"/>
    <s v="tabletop games"/>
    <n v="377"/>
    <n v="65"/>
    <x v="3317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x v="6"/>
    <s v="tabletop games"/>
    <n v="2647"/>
    <n v="53.48"/>
    <x v="3318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x v="6"/>
    <s v="tabletop games"/>
    <n v="100"/>
    <n v="43.91"/>
    <x v="3319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x v="6"/>
    <s v="tabletop games"/>
    <n v="104"/>
    <n v="50.85"/>
    <x v="332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x v="6"/>
    <s v="tabletop games"/>
    <n v="107"/>
    <n v="58.63"/>
    <x v="3321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x v="6"/>
    <s v="tabletop games"/>
    <n v="169"/>
    <n v="32.82"/>
    <x v="3322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x v="6"/>
    <s v="tabletop games"/>
    <n v="975"/>
    <n v="426.93"/>
    <x v="332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x v="6"/>
    <s v="tabletop games"/>
    <n v="134"/>
    <n v="23.81"/>
    <x v="3324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x v="6"/>
    <s v="tabletop games"/>
    <n v="272"/>
    <n v="98.41"/>
    <x v="3325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x v="6"/>
    <s v="tabletop games"/>
    <n v="113"/>
    <n v="107.32"/>
    <x v="3326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x v="6"/>
    <s v="tabletop games"/>
    <n v="460"/>
    <n v="11.67"/>
    <x v="3327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x v="6"/>
    <s v="tabletop games"/>
    <n v="287"/>
    <n v="41.78"/>
    <x v="3328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x v="6"/>
    <s v="tabletop games"/>
    <n v="223"/>
    <n v="21.38"/>
    <x v="3329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x v="6"/>
    <s v="tabletop games"/>
    <n v="636"/>
    <n v="94.1"/>
    <x v="3330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x v="6"/>
    <s v="tabletop games"/>
    <n v="147"/>
    <n v="15.72"/>
    <x v="3331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x v="6"/>
    <s v="tabletop games"/>
    <n v="1867"/>
    <n v="90.64"/>
    <x v="333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x v="6"/>
    <s v="tabletop games"/>
    <n v="327"/>
    <n v="97.3"/>
    <x v="333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x v="6"/>
    <s v="tabletop games"/>
    <n v="780"/>
    <n v="37.119999999999997"/>
    <x v="3334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x v="6"/>
    <s v="tabletop games"/>
    <n v="154"/>
    <n v="28.1"/>
    <x v="3335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x v="6"/>
    <s v="tabletop games"/>
    <n v="116"/>
    <n v="144.43"/>
    <x v="3336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x v="6"/>
    <s v="tabletop games"/>
    <n v="180"/>
    <n v="24.27"/>
    <x v="3337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x v="6"/>
    <s v="tabletop games"/>
    <n v="299"/>
    <n v="35.119999999999997"/>
    <x v="3338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x v="6"/>
    <s v="tabletop games"/>
    <n v="320"/>
    <n v="24.76"/>
    <x v="3339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x v="6"/>
    <s v="tabletop games"/>
    <n v="381"/>
    <n v="188.38"/>
    <x v="3340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x v="6"/>
    <s v="tabletop games"/>
    <n v="103"/>
    <n v="148.08000000000001"/>
    <x v="334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x v="6"/>
    <s v="tabletop games"/>
    <n v="1802"/>
    <n v="49.93"/>
    <x v="334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x v="6"/>
    <s v="tabletop games"/>
    <n v="720"/>
    <n v="107.82"/>
    <x v="334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x v="6"/>
    <s v="tabletop games"/>
    <n v="283"/>
    <n v="42.63"/>
    <x v="3344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x v="6"/>
    <s v="tabletop games"/>
    <n v="1357"/>
    <n v="14.37"/>
    <x v="3345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x v="6"/>
    <s v="tabletop games"/>
    <n v="220"/>
    <n v="37.479999999999997"/>
    <x v="3346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x v="6"/>
    <s v="tabletop games"/>
    <n v="120"/>
    <n v="30.2"/>
    <x v="334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x v="6"/>
    <s v="tabletop games"/>
    <n v="408"/>
    <n v="33.549999999999997"/>
    <x v="3348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x v="6"/>
    <s v="tabletop games"/>
    <n v="106"/>
    <n v="64.75"/>
    <x v="334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x v="6"/>
    <s v="tabletop games"/>
    <n v="141"/>
    <n v="57.93"/>
    <x v="3350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x v="6"/>
    <s v="tabletop games"/>
    <n v="271"/>
    <n v="53.08"/>
    <x v="3351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x v="6"/>
    <s v="tabletop games"/>
    <n v="154"/>
    <n v="48.06"/>
    <x v="3352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x v="6"/>
    <s v="tabletop games"/>
    <n v="404"/>
    <n v="82.4"/>
    <x v="3353"/>
    <d v="2015-09-17T14:59:5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x v="6"/>
    <s v="mobile games"/>
    <n v="0"/>
    <n v="60.71"/>
    <x v="335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x v="6"/>
    <s v="mobile games"/>
    <n v="0"/>
    <s v="No Backers"/>
    <x v="3355"/>
    <d v="2015-09-25T14:58:5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x v="6"/>
    <s v="mobile games"/>
    <n v="1"/>
    <n v="5"/>
    <x v="335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x v="6"/>
    <s v="mobile games"/>
    <n v="2"/>
    <n v="25.43"/>
    <x v="3357"/>
    <d v="2014-11-14T21:30:0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x v="6"/>
    <s v="mobile games"/>
    <n v="0"/>
    <n v="1"/>
    <x v="335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x v="6"/>
    <s v="mobile games"/>
    <n v="0"/>
    <n v="10.5"/>
    <x v="335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x v="6"/>
    <s v="mobile games"/>
    <n v="0"/>
    <n v="3.67"/>
    <x v="336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x v="6"/>
    <s v="mobile games"/>
    <n v="0"/>
    <s v="No Backers"/>
    <x v="3361"/>
    <d v="2015-12-24T21:47:48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x v="6"/>
    <s v="mobile games"/>
    <n v="14"/>
    <n v="110.62"/>
    <x v="3362"/>
    <d v="2017-01-01T02:46:1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x v="6"/>
    <s v="mobile games"/>
    <n v="1"/>
    <n v="20"/>
    <x v="3363"/>
    <d v="2014-07-31T09:46:2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x v="6"/>
    <s v="mobile games"/>
    <n v="0"/>
    <n v="1"/>
    <x v="336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x v="6"/>
    <s v="mobile games"/>
    <n v="5"/>
    <n v="50"/>
    <x v="336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x v="6"/>
    <s v="mobile games"/>
    <n v="6"/>
    <n v="45"/>
    <x v="336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x v="6"/>
    <s v="mobile games"/>
    <n v="40"/>
    <n v="253.21"/>
    <x v="336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x v="6"/>
    <s v="mobile games"/>
    <n v="0"/>
    <n v="31.25"/>
    <x v="336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x v="6"/>
    <s v="mobile games"/>
    <n v="0"/>
    <n v="5"/>
    <x v="336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x v="6"/>
    <s v="mobile games"/>
    <n v="0"/>
    <s v="No Backers"/>
    <x v="3370"/>
    <d v="2015-08-06T11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x v="6"/>
    <s v="mobile games"/>
    <n v="0"/>
    <s v="No Backers"/>
    <x v="337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x v="6"/>
    <s v="mobile games"/>
    <n v="0"/>
    <s v="No Backers"/>
    <x v="337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x v="6"/>
    <s v="mobile games"/>
    <n v="0"/>
    <n v="23.25"/>
    <x v="3373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x v="6"/>
    <s v="mobile games"/>
    <n v="0"/>
    <s v="No Backers"/>
    <x v="3374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x v="6"/>
    <s v="mobile games"/>
    <n v="8"/>
    <n v="90.94"/>
    <x v="3375"/>
    <d v="2017-03-08T07:30:0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x v="6"/>
    <s v="mobile games"/>
    <n v="0"/>
    <n v="5"/>
    <x v="337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x v="6"/>
    <s v="mobile games"/>
    <n v="43"/>
    <n v="58.08"/>
    <x v="3377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x v="6"/>
    <s v="mobile games"/>
    <n v="0"/>
    <n v="2"/>
    <x v="337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x v="6"/>
    <s v="mobile games"/>
    <n v="1"/>
    <n v="62.5"/>
    <x v="3379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x v="6"/>
    <s v="mobile games"/>
    <n v="0"/>
    <n v="10"/>
    <x v="3380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x v="6"/>
    <s v="mobile games"/>
    <n v="5"/>
    <n v="71.59"/>
    <x v="3381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x v="6"/>
    <s v="mobile games"/>
    <n v="0"/>
    <s v="No Backers"/>
    <x v="338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x v="6"/>
    <s v="mobile games"/>
    <n v="10"/>
    <n v="32.82"/>
    <x v="3383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x v="6"/>
    <s v="mobile games"/>
    <n v="72"/>
    <n v="49.12"/>
    <x v="3384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x v="6"/>
    <s v="mobile games"/>
    <n v="1"/>
    <n v="16.309999999999999"/>
    <x v="338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x v="6"/>
    <s v="mobile games"/>
    <n v="0"/>
    <n v="18"/>
    <x v="3386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x v="6"/>
    <s v="mobile games"/>
    <n v="0"/>
    <n v="13"/>
    <x v="3387"/>
    <d v="2016-06-28T23:15:33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x v="6"/>
    <s v="mobile games"/>
    <n v="1"/>
    <n v="17"/>
    <x v="338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x v="6"/>
    <s v="mobile games"/>
    <n v="0"/>
    <s v="No Backers"/>
    <x v="338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x v="6"/>
    <s v="mobile games"/>
    <n v="0"/>
    <s v="No Backers"/>
    <x v="339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x v="6"/>
    <s v="mobile games"/>
    <n v="0"/>
    <s v="No Backers"/>
    <x v="3391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x v="6"/>
    <s v="mobile games"/>
    <n v="0"/>
    <n v="3"/>
    <x v="3392"/>
    <d v="2016-03-14T14:35:2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x v="6"/>
    <s v="mobile games"/>
    <n v="20"/>
    <n v="41.83"/>
    <x v="3393"/>
    <d v="2016-03-30T12:36: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3394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3395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3396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3397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3398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3399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x v="7"/>
    <s v="small batch"/>
    <n v="526"/>
    <n v="54.88"/>
    <x v="340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x v="7"/>
    <s v="small batch"/>
    <n v="254"/>
    <n v="47.38"/>
    <x v="3401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x v="7"/>
    <s v="small batch"/>
    <n v="106"/>
    <n v="211.84"/>
    <x v="3402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x v="7"/>
    <s v="small batch"/>
    <n v="102"/>
    <n v="219.93"/>
    <x v="3403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x v="7"/>
    <s v="small batch"/>
    <n v="144"/>
    <n v="40.799999999999997"/>
    <x v="3404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x v="7"/>
    <s v="small batch"/>
    <n v="106"/>
    <n v="75.5"/>
    <x v="3405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x v="7"/>
    <s v="small batch"/>
    <n v="212"/>
    <n v="13.54"/>
    <x v="3406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x v="7"/>
    <s v="small batch"/>
    <n v="102"/>
    <n v="60.87"/>
    <x v="3407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x v="7"/>
    <s v="small batch"/>
    <n v="102"/>
    <n v="115.69"/>
    <x v="3408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x v="7"/>
    <s v="small batch"/>
    <n v="521"/>
    <n v="48.1"/>
    <x v="3409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x v="7"/>
    <s v="small batch"/>
    <n v="111"/>
    <n v="74.180000000000007"/>
    <x v="3410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x v="7"/>
    <s v="small batch"/>
    <n v="101"/>
    <n v="123.35"/>
    <x v="3411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x v="7"/>
    <s v="small batch"/>
    <n v="294"/>
    <n v="66.62"/>
    <x v="341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x v="7"/>
    <s v="small batch"/>
    <n v="106"/>
    <n v="104.99"/>
    <x v="3413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x v="7"/>
    <s v="small batch"/>
    <n v="108"/>
    <n v="74.23"/>
    <x v="341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x v="7"/>
    <s v="small batch"/>
    <n v="126"/>
    <n v="81.25"/>
    <x v="3415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x v="7"/>
    <s v="small batch"/>
    <n v="203"/>
    <n v="130.22999999999999"/>
    <x v="3416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x v="7"/>
    <s v="small batch"/>
    <n v="109"/>
    <n v="53.41"/>
    <x v="3417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x v="7"/>
    <s v="small batch"/>
    <n v="173"/>
    <n v="75.13"/>
    <x v="3418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x v="7"/>
    <s v="small batch"/>
    <n v="168"/>
    <n v="75.67"/>
    <x v="3419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x v="7"/>
    <s v="small batch"/>
    <n v="427"/>
    <n v="31.69"/>
    <x v="3420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x v="7"/>
    <s v="small batch"/>
    <n v="108"/>
    <n v="47.78"/>
    <x v="3421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x v="7"/>
    <s v="small batch"/>
    <n v="108"/>
    <n v="90"/>
    <x v="3422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x v="7"/>
    <s v="small batch"/>
    <n v="102"/>
    <n v="149.31"/>
    <x v="342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x v="7"/>
    <s v="small batch"/>
    <n v="115"/>
    <n v="62.07"/>
    <x v="3424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x v="7"/>
    <s v="small batch"/>
    <n v="134"/>
    <n v="53.4"/>
    <x v="3425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x v="7"/>
    <s v="small batch"/>
    <n v="155"/>
    <n v="69.27"/>
    <x v="3426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x v="7"/>
    <s v="small batch"/>
    <n v="101"/>
    <n v="271.51"/>
    <x v="3427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x v="7"/>
    <s v="small batch"/>
    <n v="182"/>
    <n v="34.130000000000003"/>
    <x v="3428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x v="7"/>
    <s v="small batch"/>
    <n v="181"/>
    <n v="40.49"/>
    <x v="342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x v="7"/>
    <s v="small batch"/>
    <n v="102"/>
    <n v="189.76"/>
    <x v="3430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x v="7"/>
    <s v="small batch"/>
    <n v="110"/>
    <n v="68.86"/>
    <x v="3431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x v="7"/>
    <s v="small batch"/>
    <n v="102"/>
    <n v="108.78"/>
    <x v="343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x v="7"/>
    <s v="small batch"/>
    <n v="101"/>
    <n v="125.99"/>
    <x v="3433"/>
    <d v="2017-01-03T04:17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x v="7"/>
    <s v="restaurants"/>
    <n v="3"/>
    <n v="40.14"/>
    <x v="343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x v="7"/>
    <s v="restaurants"/>
    <n v="0"/>
    <n v="17.2"/>
    <x v="3435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x v="7"/>
    <s v="restaurants"/>
    <n v="0"/>
    <s v="No Backers"/>
    <x v="3436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x v="7"/>
    <s v="restaurants"/>
    <n v="0"/>
    <s v="No Backers"/>
    <x v="343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x v="7"/>
    <s v="restaurants"/>
    <n v="0"/>
    <s v="No Backers"/>
    <x v="3438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x v="7"/>
    <s v="restaurants"/>
    <n v="1"/>
    <n v="15"/>
    <x v="3439"/>
    <d v="2015-10-03T21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x v="7"/>
    <s v="restaurants"/>
    <n v="0"/>
    <s v="No Backers"/>
    <x v="344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x v="7"/>
    <s v="restaurants"/>
    <n v="0"/>
    <s v="No Backers"/>
    <x v="3441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x v="7"/>
    <s v="restaurants"/>
    <n v="1"/>
    <n v="35.71"/>
    <x v="344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x v="7"/>
    <s v="restaurants"/>
    <n v="0"/>
    <n v="37.5"/>
    <x v="3443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x v="7"/>
    <s v="restaurants"/>
    <n v="0"/>
    <s v="No Backers"/>
    <x v="3444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x v="7"/>
    <s v="restaurants"/>
    <n v="0"/>
    <s v="No Backers"/>
    <x v="344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x v="7"/>
    <s v="restaurants"/>
    <n v="0"/>
    <s v="No Backers"/>
    <x v="3446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x v="7"/>
    <s v="restaurants"/>
    <n v="2"/>
    <n v="52.5"/>
    <x v="344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x v="7"/>
    <s v="restaurants"/>
    <n v="19"/>
    <n v="77.5"/>
    <x v="3448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x v="7"/>
    <s v="restaurants"/>
    <n v="0"/>
    <s v="No Backers"/>
    <x v="3449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x v="7"/>
    <s v="restaurants"/>
    <n v="10"/>
    <n v="53.55"/>
    <x v="345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x v="7"/>
    <s v="restaurants"/>
    <n v="0"/>
    <s v="No Backers"/>
    <x v="3451"/>
    <d v="2014-11-13T17:20:2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x v="7"/>
    <s v="restaurants"/>
    <n v="0"/>
    <n v="16.25"/>
    <x v="345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x v="7"/>
    <s v="restaurants"/>
    <n v="0"/>
    <s v="No Backers"/>
    <x v="3453"/>
    <d v="2016-10-15T19:21:0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x v="7"/>
    <s v="food trucks"/>
    <n v="0"/>
    <s v="No Backers"/>
    <x v="3454"/>
    <d v="2015-04-29T04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x v="7"/>
    <s v="food trucks"/>
    <n v="0"/>
    <n v="100"/>
    <x v="345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x v="7"/>
    <s v="food trucks"/>
    <n v="9"/>
    <n v="44.17"/>
    <x v="345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x v="7"/>
    <s v="food trucks"/>
    <n v="0"/>
    <s v="No Backers"/>
    <x v="3457"/>
    <d v="2014-10-19T23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x v="7"/>
    <s v="food trucks"/>
    <n v="0"/>
    <n v="24.33"/>
    <x v="3458"/>
    <d v="2016-12-01T05:06:2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x v="7"/>
    <s v="food trucks"/>
    <n v="0"/>
    <n v="37.5"/>
    <x v="3459"/>
    <d v="2016-06-16T17:02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x v="7"/>
    <s v="food trucks"/>
    <n v="10"/>
    <n v="42"/>
    <x v="346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x v="7"/>
    <s v="food trucks"/>
    <n v="0"/>
    <s v="No Backers"/>
    <x v="3461"/>
    <d v="2015-09-07T02:27:43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x v="7"/>
    <s v="food trucks"/>
    <n v="6"/>
    <n v="60.73"/>
    <x v="3462"/>
    <d v="2015-05-15T17:01:52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x v="7"/>
    <s v="food trucks"/>
    <n v="1"/>
    <n v="50"/>
    <x v="346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x v="7"/>
    <s v="food trucks"/>
    <n v="7"/>
    <n v="108.33"/>
    <x v="346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x v="7"/>
    <s v="food trucks"/>
    <n v="1"/>
    <n v="23.5"/>
    <x v="346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x v="7"/>
    <s v="food trucks"/>
    <n v="0"/>
    <s v="No Backers"/>
    <x v="346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x v="7"/>
    <s v="food trucks"/>
    <n v="2"/>
    <n v="50.33"/>
    <x v="346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x v="7"/>
    <s v="food trucks"/>
    <n v="0"/>
    <n v="11.67"/>
    <x v="346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x v="7"/>
    <s v="food trucks"/>
    <n v="0"/>
    <s v="No Backers"/>
    <x v="346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x v="7"/>
    <s v="food trucks"/>
    <n v="4"/>
    <n v="60.79"/>
    <x v="347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x v="7"/>
    <s v="food trucks"/>
    <n v="0"/>
    <s v="No Backers"/>
    <x v="347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x v="7"/>
    <s v="food trucks"/>
    <n v="0"/>
    <n v="17.5"/>
    <x v="347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x v="7"/>
    <s v="food trucks"/>
    <n v="0"/>
    <s v="No Backers"/>
    <x v="347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x v="7"/>
    <s v="food trucks"/>
    <n v="0"/>
    <s v="No Backers"/>
    <x v="347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x v="7"/>
    <s v="food trucks"/>
    <n v="21"/>
    <n v="82.82"/>
    <x v="347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x v="7"/>
    <s v="food trucks"/>
    <n v="19"/>
    <n v="358.88"/>
    <x v="347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x v="7"/>
    <s v="food trucks"/>
    <n v="2"/>
    <n v="61.19"/>
    <x v="347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x v="7"/>
    <s v="food trucks"/>
    <n v="6"/>
    <n v="340"/>
    <x v="347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x v="7"/>
    <s v="food trucks"/>
    <n v="0"/>
    <n v="5.67"/>
    <x v="347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x v="7"/>
    <s v="food trucks"/>
    <n v="0"/>
    <n v="50"/>
    <x v="3480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x v="7"/>
    <s v="food trucks"/>
    <n v="0"/>
    <n v="25"/>
    <x v="3481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x v="7"/>
    <s v="food trucks"/>
    <n v="0"/>
    <s v="No Backers"/>
    <x v="348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x v="7"/>
    <s v="food trucks"/>
    <n v="0"/>
    <n v="30"/>
    <x v="348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x v="7"/>
    <s v="food trucks"/>
    <n v="6"/>
    <n v="46.63"/>
    <x v="348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x v="7"/>
    <s v="food trucks"/>
    <n v="3"/>
    <n v="65"/>
    <x v="348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x v="7"/>
    <s v="food trucks"/>
    <n v="0"/>
    <n v="10"/>
    <x v="348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x v="7"/>
    <s v="food trucks"/>
    <n v="0"/>
    <s v="No Backers"/>
    <x v="348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x v="7"/>
    <s v="food trucks"/>
    <n v="0"/>
    <n v="5"/>
    <x v="3488"/>
    <d v="2014-08-16T21:44:1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x v="7"/>
    <s v="food trucks"/>
    <n v="5"/>
    <n v="640"/>
    <x v="348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x v="7"/>
    <s v="food trucks"/>
    <n v="12"/>
    <n v="69.12"/>
    <x v="3490"/>
    <d v="2014-06-28T19:21:5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x v="7"/>
    <s v="food trucks"/>
    <n v="0"/>
    <n v="1.33"/>
    <x v="349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x v="7"/>
    <s v="food trucks"/>
    <n v="4"/>
    <n v="10.5"/>
    <x v="349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x v="7"/>
    <s v="food trucks"/>
    <n v="4"/>
    <n v="33.33"/>
    <x v="3493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x v="7"/>
    <s v="food trucks"/>
    <n v="1"/>
    <n v="22.33"/>
    <x v="3494"/>
    <d v="2016-03-05T19:44:5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x v="7"/>
    <s v="food trucks"/>
    <n v="0"/>
    <n v="52"/>
    <x v="3495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x v="7"/>
    <s v="food trucks"/>
    <n v="17"/>
    <n v="16.829999999999998"/>
    <x v="3496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x v="7"/>
    <s v="food trucks"/>
    <n v="0"/>
    <s v="No Backers"/>
    <x v="3497"/>
    <d v="2016-01-03T00:56:47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x v="7"/>
    <s v="food trucks"/>
    <n v="23"/>
    <n v="56.3"/>
    <x v="3498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x v="7"/>
    <s v="food trucks"/>
    <n v="41"/>
    <n v="84.06"/>
    <x v="3499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x v="7"/>
    <s v="food trucks"/>
    <n v="25"/>
    <n v="168.39"/>
    <x v="3500"/>
    <d v="2015-04-11T06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x v="7"/>
    <s v="food trucks"/>
    <n v="0"/>
    <n v="15"/>
    <x v="3501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x v="7"/>
    <s v="food trucks"/>
    <n v="2"/>
    <n v="76.67"/>
    <x v="3502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x v="7"/>
    <s v="food trucks"/>
    <n v="0"/>
    <s v="No Backers"/>
    <x v="3503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x v="7"/>
    <s v="food trucks"/>
    <n v="1"/>
    <n v="50.33"/>
    <x v="3504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x v="7"/>
    <s v="food trucks"/>
    <n v="0"/>
    <s v="No Backers"/>
    <x v="3505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x v="7"/>
    <s v="food trucks"/>
    <n v="1"/>
    <n v="8.33"/>
    <x v="3506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x v="7"/>
    <s v="food trucks"/>
    <n v="3"/>
    <n v="35.380000000000003"/>
    <x v="3507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x v="7"/>
    <s v="food trucks"/>
    <n v="1"/>
    <n v="55.83"/>
    <x v="3508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x v="7"/>
    <s v="food trucks"/>
    <n v="0"/>
    <n v="5"/>
    <x v="350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x v="7"/>
    <s v="food trucks"/>
    <n v="0"/>
    <s v="No Backers"/>
    <x v="3510"/>
    <d v="2014-08-10T21:13:0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x v="7"/>
    <s v="food trucks"/>
    <n v="0"/>
    <n v="1"/>
    <x v="351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x v="7"/>
    <s v="food trucks"/>
    <n v="0"/>
    <s v="No Backers"/>
    <x v="3512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x v="7"/>
    <s v="food trucks"/>
    <n v="15"/>
    <n v="69.47"/>
    <x v="3513"/>
    <d v="2014-11-10T0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x v="7"/>
    <s v="food trucks"/>
    <n v="0"/>
    <n v="1"/>
    <x v="3514"/>
    <d v="2015-02-21T16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x v="7"/>
    <s v="food trucks"/>
    <n v="0"/>
    <n v="1"/>
    <x v="3515"/>
    <d v="2015-03-11T16:23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x v="7"/>
    <s v="food trucks"/>
    <n v="0"/>
    <n v="8"/>
    <x v="3516"/>
    <d v="2014-12-31T16:54:5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x v="7"/>
    <s v="food trucks"/>
    <n v="1"/>
    <n v="34.44"/>
    <x v="3517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x v="7"/>
    <s v="food trucks"/>
    <n v="0"/>
    <n v="1"/>
    <x v="3518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x v="7"/>
    <s v="food trucks"/>
    <n v="0"/>
    <s v="No Backers"/>
    <x v="3519"/>
    <d v="2015-08-08T04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x v="7"/>
    <s v="food trucks"/>
    <n v="0"/>
    <n v="1"/>
    <x v="3520"/>
    <d v="2016-03-23T06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x v="7"/>
    <s v="food trucks"/>
    <n v="0"/>
    <n v="1"/>
    <x v="352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x v="7"/>
    <s v="food trucks"/>
    <n v="1"/>
    <n v="501.25"/>
    <x v="352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x v="7"/>
    <s v="food trucks"/>
    <n v="1"/>
    <n v="10.5"/>
    <x v="3523"/>
    <d v="2016-02-12T03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x v="7"/>
    <s v="food trucks"/>
    <n v="0"/>
    <n v="1"/>
    <x v="3524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x v="7"/>
    <s v="food trucks"/>
    <n v="0"/>
    <n v="1"/>
    <x v="352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x v="7"/>
    <s v="food trucks"/>
    <n v="0"/>
    <s v="No Backers"/>
    <x v="352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x v="7"/>
    <s v="food trucks"/>
    <n v="0"/>
    <n v="13"/>
    <x v="3527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x v="7"/>
    <s v="food trucks"/>
    <n v="0"/>
    <n v="306"/>
    <x v="352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x v="7"/>
    <s v="food trucks"/>
    <n v="0"/>
    <n v="22.5"/>
    <x v="3529"/>
    <d v="2016-01-29T14:46:1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x v="7"/>
    <s v="food trucks"/>
    <n v="0"/>
    <s v="No Backers"/>
    <x v="3530"/>
    <d v="2015-03-17T18:00:0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x v="7"/>
    <s v="food trucks"/>
    <n v="0"/>
    <n v="50"/>
    <x v="3531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x v="7"/>
    <s v="food trucks"/>
    <n v="0"/>
    <s v="No Backers"/>
    <x v="3532"/>
    <d v="2015-10-18T19:38:4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x v="7"/>
    <s v="food trucks"/>
    <n v="0"/>
    <n v="5"/>
    <x v="3533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x v="7"/>
    <s v="food trucks"/>
    <n v="0"/>
    <s v="No Backers"/>
    <x v="353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x v="7"/>
    <s v="food trucks"/>
    <n v="1"/>
    <n v="25"/>
    <x v="3535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x v="7"/>
    <s v="food trucks"/>
    <n v="0"/>
    <s v="No Backers"/>
    <x v="353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x v="7"/>
    <s v="food trucks"/>
    <n v="0"/>
    <s v="No Backers"/>
    <x v="3537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x v="7"/>
    <s v="food trucks"/>
    <n v="1"/>
    <n v="100"/>
    <x v="3538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x v="7"/>
    <s v="food trucks"/>
    <n v="0"/>
    <s v="No Backers"/>
    <x v="3539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x v="7"/>
    <s v="food trucks"/>
    <n v="0"/>
    <n v="60"/>
    <x v="354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x v="7"/>
    <s v="food trucks"/>
    <n v="1"/>
    <n v="50"/>
    <x v="3541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x v="7"/>
    <s v="food trucks"/>
    <n v="2"/>
    <n v="72.5"/>
    <x v="354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x v="7"/>
    <s v="food trucks"/>
    <n v="1"/>
    <n v="29.5"/>
    <x v="3543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x v="7"/>
    <s v="food trucks"/>
    <n v="0"/>
    <n v="62.5"/>
    <x v="3544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x v="7"/>
    <s v="food trucks"/>
    <n v="0"/>
    <s v="No Backers"/>
    <x v="354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x v="7"/>
    <s v="food trucks"/>
    <n v="0"/>
    <s v="No Backers"/>
    <x v="354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x v="7"/>
    <s v="food trucks"/>
    <n v="0"/>
    <s v="No Backers"/>
    <x v="354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x v="7"/>
    <s v="food trucks"/>
    <n v="0"/>
    <s v="No Backers"/>
    <x v="3548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x v="7"/>
    <s v="food trucks"/>
    <n v="0"/>
    <s v="No Backers"/>
    <x v="354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x v="7"/>
    <s v="food trucks"/>
    <n v="0"/>
    <s v="No Backers"/>
    <x v="355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x v="7"/>
    <s v="food trucks"/>
    <n v="0"/>
    <s v="No Backers"/>
    <x v="355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x v="7"/>
    <s v="food trucks"/>
    <n v="0"/>
    <n v="23.08"/>
    <x v="355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x v="7"/>
    <s v="food trucks"/>
    <n v="1"/>
    <n v="25.5"/>
    <x v="355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x v="7"/>
    <s v="food trucks"/>
    <n v="11"/>
    <n v="48.18"/>
    <x v="3554"/>
    <d v="2015-11-16T16:04:5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x v="7"/>
    <s v="food trucks"/>
    <n v="0"/>
    <n v="1"/>
    <x v="3555"/>
    <d v="2016-10-29T23:43:5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x v="7"/>
    <s v="food trucks"/>
    <n v="1"/>
    <n v="1"/>
    <x v="3556"/>
    <d v="2015-03-16T17:28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x v="7"/>
    <s v="food trucks"/>
    <n v="0"/>
    <s v="No Backers"/>
    <x v="3557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x v="7"/>
    <s v="food trucks"/>
    <n v="0"/>
    <n v="50"/>
    <x v="3558"/>
    <d v="2014-07-05T23:07:1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x v="7"/>
    <s v="food trucks"/>
    <n v="0"/>
    <n v="5"/>
    <x v="3559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x v="7"/>
    <s v="food trucks"/>
    <n v="2"/>
    <n v="202.83"/>
    <x v="356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x v="7"/>
    <s v="food trucks"/>
    <n v="4"/>
    <n v="29.13"/>
    <x v="3561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x v="7"/>
    <s v="food trucks"/>
    <n v="0"/>
    <n v="5"/>
    <x v="356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x v="7"/>
    <s v="food trucks"/>
    <n v="0"/>
    <s v="No Backers"/>
    <x v="3563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x v="7"/>
    <s v="food trucks"/>
    <n v="2"/>
    <n v="13"/>
    <x v="356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x v="7"/>
    <s v="food trucks"/>
    <n v="0"/>
    <n v="50"/>
    <x v="3565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x v="7"/>
    <s v="food trucks"/>
    <n v="0"/>
    <s v="No Backers"/>
    <x v="356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x v="7"/>
    <s v="food trucks"/>
    <n v="0"/>
    <n v="1"/>
    <x v="3567"/>
    <d v="2014-08-07T23:13:48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x v="7"/>
    <s v="food trucks"/>
    <n v="12"/>
    <n v="96.05"/>
    <x v="3568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x v="7"/>
    <s v="food trucks"/>
    <n v="24"/>
    <n v="305.77999999999997"/>
    <x v="356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x v="7"/>
    <s v="food trucks"/>
    <n v="6"/>
    <n v="12.14"/>
    <x v="3570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x v="7"/>
    <s v="food trucks"/>
    <n v="39"/>
    <n v="83.57"/>
    <x v="3571"/>
    <d v="2015-09-23T20:10:0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x v="7"/>
    <s v="food trucks"/>
    <n v="1"/>
    <n v="18"/>
    <x v="3572"/>
    <d v="2014-08-03T18:05:47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x v="7"/>
    <s v="food trucks"/>
    <n v="7"/>
    <n v="115.53"/>
    <x v="3573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x v="7"/>
    <s v="food trucks"/>
    <n v="1"/>
    <n v="27.5"/>
    <x v="3574"/>
    <d v="2014-07-10T21:29:1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x v="7"/>
    <s v="food trucks"/>
    <n v="28"/>
    <n v="84.9"/>
    <x v="3575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x v="7"/>
    <s v="food trucks"/>
    <n v="0"/>
    <n v="12"/>
    <x v="3576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x v="7"/>
    <s v="food trucks"/>
    <n v="1"/>
    <n v="200"/>
    <x v="3577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x v="7"/>
    <s v="food trucks"/>
    <n v="0"/>
    <n v="10"/>
    <x v="3578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x v="7"/>
    <s v="food trucks"/>
    <n v="0"/>
    <s v="No Backers"/>
    <x v="3579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x v="7"/>
    <s v="food trucks"/>
    <n v="0"/>
    <s v="No Backers"/>
    <x v="3580"/>
    <d v="2015-06-29T15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x v="7"/>
    <s v="food trucks"/>
    <n v="0"/>
    <n v="5.29"/>
    <x v="358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x v="7"/>
    <s v="food trucks"/>
    <n v="0"/>
    <n v="1"/>
    <x v="358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x v="7"/>
    <s v="food trucks"/>
    <n v="11"/>
    <n v="72.760000000000005"/>
    <x v="3583"/>
    <d v="2015-06-03T02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x v="7"/>
    <s v="food trucks"/>
    <n v="0"/>
    <n v="17.5"/>
    <x v="3584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x v="7"/>
    <s v="food trucks"/>
    <n v="1"/>
    <n v="25"/>
    <x v="3585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x v="7"/>
    <s v="food trucks"/>
    <n v="1"/>
    <n v="13.33"/>
    <x v="358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x v="7"/>
    <s v="food trucks"/>
    <n v="0"/>
    <n v="1"/>
    <x v="3587"/>
    <d v="2014-09-26T03:22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x v="7"/>
    <s v="food trucks"/>
    <n v="0"/>
    <n v="23.67"/>
    <x v="358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x v="7"/>
    <s v="food trucks"/>
    <n v="6"/>
    <n v="89.21"/>
    <x v="3589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x v="7"/>
    <s v="food trucks"/>
    <n v="26"/>
    <n v="116.56"/>
    <x v="359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x v="7"/>
    <s v="food trucks"/>
    <n v="0"/>
    <n v="13.01"/>
    <x v="3591"/>
    <d v="2014-06-27T21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x v="7"/>
    <s v="food trucks"/>
    <n v="0"/>
    <s v="No Backers"/>
    <x v="3592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x v="7"/>
    <s v="food trucks"/>
    <n v="1"/>
    <n v="17.5"/>
    <x v="3593"/>
    <d v="2014-09-18T20:59: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x v="8"/>
    <s v="television"/>
    <n v="137"/>
    <n v="63.92"/>
    <x v="3594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x v="8"/>
    <s v="television"/>
    <n v="143"/>
    <n v="185.48"/>
    <x v="3595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x v="8"/>
    <s v="television"/>
    <n v="105"/>
    <n v="15"/>
    <x v="3596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x v="8"/>
    <s v="television"/>
    <n v="104"/>
    <n v="69.27"/>
    <x v="359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x v="8"/>
    <s v="television"/>
    <n v="123"/>
    <n v="190.55"/>
    <x v="3598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x v="8"/>
    <s v="television"/>
    <n v="110"/>
    <n v="93.4"/>
    <x v="3599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x v="8"/>
    <s v="television"/>
    <n v="106"/>
    <n v="146.88"/>
    <x v="360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x v="8"/>
    <s v="television"/>
    <n v="101"/>
    <n v="159.82"/>
    <x v="3601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x v="8"/>
    <s v="television"/>
    <n v="100"/>
    <n v="291.79000000000002"/>
    <x v="360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x v="8"/>
    <s v="television"/>
    <n v="126"/>
    <n v="31.5"/>
    <x v="3603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x v="8"/>
    <s v="television"/>
    <n v="101"/>
    <n v="158.68"/>
    <x v="3604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x v="8"/>
    <s v="television"/>
    <n v="121"/>
    <n v="80.33"/>
    <x v="3605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x v="8"/>
    <s v="television"/>
    <n v="165"/>
    <n v="59.96"/>
    <x v="3606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x v="8"/>
    <s v="television"/>
    <n v="160"/>
    <n v="109.78"/>
    <x v="3607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x v="8"/>
    <s v="television"/>
    <n v="101"/>
    <n v="147.71"/>
    <x v="36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x v="8"/>
    <s v="television"/>
    <n v="107"/>
    <n v="21.76"/>
    <x v="3609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x v="8"/>
    <s v="television"/>
    <n v="100"/>
    <n v="171.84"/>
    <x v="3610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x v="8"/>
    <s v="television"/>
    <n v="101"/>
    <n v="41.94"/>
    <x v="3611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x v="8"/>
    <s v="television"/>
    <n v="106"/>
    <n v="93.26"/>
    <x v="3612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x v="8"/>
    <s v="television"/>
    <n v="145"/>
    <n v="56.14"/>
    <x v="3613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x v="8"/>
    <s v="television"/>
    <n v="100"/>
    <n v="80.16"/>
    <x v="3614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x v="8"/>
    <s v="television"/>
    <n v="109"/>
    <n v="199.9"/>
    <x v="3615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x v="8"/>
    <s v="television"/>
    <n v="117"/>
    <n v="51.25"/>
    <x v="3616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x v="8"/>
    <s v="television"/>
    <n v="119"/>
    <n v="103.04"/>
    <x v="3617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x v="8"/>
    <s v="television"/>
    <n v="109"/>
    <n v="66.349999999999994"/>
    <x v="3618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x v="8"/>
    <s v="television"/>
    <n v="133"/>
    <n v="57.14"/>
    <x v="3619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x v="8"/>
    <s v="television"/>
    <n v="155"/>
    <n v="102.11"/>
    <x v="3620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x v="8"/>
    <s v="television"/>
    <n v="112"/>
    <n v="148.97"/>
    <x v="3621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x v="8"/>
    <s v="television"/>
    <n v="100"/>
    <n v="169.61"/>
    <x v="3622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x v="8"/>
    <s v="television"/>
    <n v="123"/>
    <n v="31.62"/>
    <x v="362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x v="8"/>
    <s v="television"/>
    <n v="101"/>
    <n v="76.45"/>
    <x v="3624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x v="8"/>
    <s v="television"/>
    <n v="100"/>
    <n v="13"/>
    <x v="3625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x v="8"/>
    <s v="television"/>
    <n v="100"/>
    <n v="320.45"/>
    <x v="362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x v="8"/>
    <s v="television"/>
    <n v="102"/>
    <n v="83.75"/>
    <x v="3627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x v="8"/>
    <s v="television"/>
    <n v="130"/>
    <n v="49.88"/>
    <x v="3628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x v="8"/>
    <s v="television"/>
    <n v="167"/>
    <n v="59.46"/>
    <x v="3629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x v="8"/>
    <s v="television"/>
    <n v="142"/>
    <n v="193.84"/>
    <x v="363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x v="8"/>
    <s v="television"/>
    <n v="183"/>
    <n v="159.51"/>
    <x v="3631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x v="8"/>
    <s v="television"/>
    <n v="110"/>
    <n v="41.68"/>
    <x v="3632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x v="8"/>
    <s v="television"/>
    <n v="131"/>
    <n v="150.9"/>
    <x v="363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x v="8"/>
    <s v="television"/>
    <n v="101"/>
    <n v="126.69"/>
    <x v="3634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x v="8"/>
    <s v="television"/>
    <n v="100"/>
    <n v="105.26"/>
    <x v="3635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x v="8"/>
    <s v="television"/>
    <n v="142"/>
    <n v="117.51"/>
    <x v="363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x v="8"/>
    <s v="television"/>
    <n v="309"/>
    <n v="117.36"/>
    <x v="3637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x v="8"/>
    <s v="television"/>
    <n v="100"/>
    <n v="133.33000000000001"/>
    <x v="3638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x v="8"/>
    <s v="television"/>
    <n v="120"/>
    <n v="98.36"/>
    <x v="3639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x v="8"/>
    <s v="television"/>
    <n v="104"/>
    <n v="194.44"/>
    <x v="364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x v="8"/>
    <s v="television"/>
    <n v="108"/>
    <n v="76.87"/>
    <x v="3641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x v="8"/>
    <s v="television"/>
    <n v="108"/>
    <n v="56.82"/>
    <x v="3642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x v="8"/>
    <s v="television"/>
    <n v="100"/>
    <n v="137.93"/>
    <x v="3643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x v="8"/>
    <s v="television"/>
    <n v="100"/>
    <n v="27.27"/>
    <x v="3644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x v="8"/>
    <s v="television"/>
    <n v="128"/>
    <n v="118.34"/>
    <x v="3645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x v="8"/>
    <s v="television"/>
    <n v="116"/>
    <n v="223.48"/>
    <x v="3646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x v="8"/>
    <s v="television"/>
    <n v="110"/>
    <n v="28.11"/>
    <x v="3647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x v="8"/>
    <s v="television"/>
    <n v="101"/>
    <n v="194.23"/>
    <x v="3648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x v="8"/>
    <s v="television"/>
    <n v="129"/>
    <n v="128.94999999999999"/>
    <x v="3649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x v="8"/>
    <s v="television"/>
    <n v="107"/>
    <n v="49.32"/>
    <x v="365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x v="8"/>
    <s v="television"/>
    <n v="102"/>
    <n v="221.52"/>
    <x v="3651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x v="8"/>
    <s v="television"/>
    <n v="103"/>
    <n v="137.21"/>
    <x v="36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x v="8"/>
    <s v="television"/>
    <n v="100"/>
    <n v="606.82000000000005"/>
    <x v="3653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x v="8"/>
    <s v="shorts"/>
    <n v="103"/>
    <n v="43.04"/>
    <x v="3654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x v="8"/>
    <s v="shorts"/>
    <n v="148"/>
    <n v="322.39"/>
    <x v="3655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x v="8"/>
    <s v="shorts"/>
    <n v="155"/>
    <n v="96.71"/>
    <x v="3656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x v="8"/>
    <s v="shorts"/>
    <n v="114"/>
    <n v="35.47"/>
    <x v="3657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x v="8"/>
    <s v="shorts"/>
    <n v="173"/>
    <n v="86.67"/>
    <x v="3658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x v="8"/>
    <s v="shorts"/>
    <n v="108"/>
    <n v="132.05000000000001"/>
    <x v="3659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x v="8"/>
    <s v="shorts"/>
    <n v="119"/>
    <n v="91.23"/>
    <x v="366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x v="8"/>
    <s v="shorts"/>
    <n v="116"/>
    <n v="116.25"/>
    <x v="3661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x v="8"/>
    <s v="shorts"/>
    <n v="127"/>
    <n v="21.19"/>
    <x v="3662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x v="8"/>
    <s v="shorts"/>
    <n v="111"/>
    <n v="62.33"/>
    <x v="3663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x v="8"/>
    <s v="shorts"/>
    <n v="127"/>
    <n v="37.409999999999997"/>
    <x v="3664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x v="8"/>
    <s v="shorts"/>
    <n v="124"/>
    <n v="69.72"/>
    <x v="366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x v="8"/>
    <s v="shorts"/>
    <n v="108"/>
    <n v="58.17"/>
    <x v="3666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x v="8"/>
    <s v="shorts"/>
    <n v="100"/>
    <n v="50"/>
    <x v="3667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x v="8"/>
    <s v="shorts"/>
    <n v="113"/>
    <n v="19.47"/>
    <x v="3668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x v="8"/>
    <s v="shorts"/>
    <n v="115"/>
    <n v="85.96"/>
    <x v="3669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x v="8"/>
    <s v="shorts"/>
    <n v="153"/>
    <n v="30.67"/>
    <x v="3670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x v="8"/>
    <s v="shorts"/>
    <n v="393"/>
    <n v="60.38"/>
    <x v="3671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x v="8"/>
    <s v="shorts"/>
    <n v="2702"/>
    <n v="38.6"/>
    <x v="367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x v="8"/>
    <s v="shorts"/>
    <n v="127"/>
    <n v="40.270000000000003"/>
    <x v="3673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x v="8"/>
    <s v="shorts"/>
    <n v="107"/>
    <n v="273.83"/>
    <x v="367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x v="8"/>
    <s v="shorts"/>
    <n v="198"/>
    <n v="53.04"/>
    <x v="367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x v="8"/>
    <s v="shorts"/>
    <n v="100"/>
    <n v="40.01"/>
    <x v="367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x v="8"/>
    <s v="shorts"/>
    <n v="103"/>
    <n v="15.77"/>
    <x v="3677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x v="8"/>
    <s v="shorts"/>
    <n v="100"/>
    <n v="71.430000000000007"/>
    <x v="3678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x v="8"/>
    <s v="shorts"/>
    <n v="126"/>
    <n v="71.709999999999994"/>
    <x v="3679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x v="8"/>
    <s v="shorts"/>
    <n v="106"/>
    <n v="375.76"/>
    <x v="368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x v="8"/>
    <s v="shorts"/>
    <n v="105"/>
    <n v="104.6"/>
    <x v="3681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x v="8"/>
    <s v="shorts"/>
    <n v="103"/>
    <n v="60"/>
    <x v="3682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x v="8"/>
    <s v="shorts"/>
    <n v="115"/>
    <n v="123.29"/>
    <x v="3683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x v="8"/>
    <s v="shorts"/>
    <n v="100"/>
    <n v="31.38"/>
    <x v="3684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x v="8"/>
    <s v="shorts"/>
    <n v="120"/>
    <n v="78.260000000000005"/>
    <x v="3685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x v="8"/>
    <s v="shorts"/>
    <n v="105"/>
    <n v="122.33"/>
    <x v="3686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x v="8"/>
    <s v="shorts"/>
    <n v="111"/>
    <n v="73.73"/>
    <x v="368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x v="8"/>
    <s v="shorts"/>
    <n v="104"/>
    <n v="21.67"/>
    <x v="3688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x v="8"/>
    <s v="shorts"/>
    <n v="131"/>
    <n v="21.9"/>
    <x v="3689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x v="8"/>
    <s v="shorts"/>
    <n v="115"/>
    <n v="50.59"/>
    <x v="3690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x v="8"/>
    <s v="shorts"/>
    <n v="106"/>
    <n v="53.13"/>
    <x v="3691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x v="8"/>
    <s v="shorts"/>
    <n v="106"/>
    <n v="56.67"/>
    <x v="3692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x v="8"/>
    <s v="shorts"/>
    <n v="106"/>
    <n v="40.78"/>
    <x v="3693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x v="8"/>
    <s v="shorts"/>
    <n v="100"/>
    <n v="192.31"/>
    <x v="369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x v="8"/>
    <s v="shorts"/>
    <n v="100"/>
    <n v="100"/>
    <x v="3695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x v="8"/>
    <s v="shorts"/>
    <n v="128"/>
    <n v="117.92"/>
    <x v="3696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x v="8"/>
    <s v="shorts"/>
    <n v="105"/>
    <n v="27.9"/>
    <x v="3697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x v="8"/>
    <s v="shorts"/>
    <n v="120"/>
    <n v="60"/>
    <x v="3698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x v="8"/>
    <s v="shorts"/>
    <n v="107"/>
    <n v="39.380000000000003"/>
    <x v="3699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x v="8"/>
    <s v="shorts"/>
    <n v="101"/>
    <n v="186.11"/>
    <x v="3700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x v="8"/>
    <s v="shorts"/>
    <n v="102"/>
    <n v="111.38"/>
    <x v="3701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x v="8"/>
    <s v="shorts"/>
    <n v="247"/>
    <n v="78.72"/>
    <x v="3702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x v="8"/>
    <s v="shorts"/>
    <n v="220"/>
    <n v="46.7"/>
    <x v="3703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x v="8"/>
    <s v="shorts"/>
    <n v="131"/>
    <n v="65.38"/>
    <x v="370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x v="8"/>
    <s v="shorts"/>
    <n v="155"/>
    <n v="102.08"/>
    <x v="3705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x v="8"/>
    <s v="shorts"/>
    <n v="104"/>
    <n v="64.2"/>
    <x v="3706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x v="8"/>
    <s v="shorts"/>
    <n v="141"/>
    <n v="90.38"/>
    <x v="3707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x v="8"/>
    <s v="shorts"/>
    <n v="103"/>
    <n v="88.57"/>
    <x v="3708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x v="8"/>
    <s v="shorts"/>
    <n v="140"/>
    <n v="28.73"/>
    <x v="3709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x v="8"/>
    <s v="shorts"/>
    <n v="114"/>
    <n v="69.790000000000006"/>
    <x v="3710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x v="8"/>
    <s v="shorts"/>
    <n v="100"/>
    <n v="167.49"/>
    <x v="3711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x v="8"/>
    <s v="shorts"/>
    <n v="113"/>
    <n v="144.91"/>
    <x v="3712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x v="8"/>
    <s v="shorts"/>
    <n v="105"/>
    <n v="91.84"/>
    <x v="3713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x v="8"/>
    <s v="science fiction"/>
    <n v="0"/>
    <n v="10"/>
    <x v="3714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x v="8"/>
    <s v="science fiction"/>
    <n v="0"/>
    <n v="1"/>
    <x v="3715"/>
    <d v="2015-04-18T10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x v="8"/>
    <s v="science fiction"/>
    <n v="0"/>
    <s v="No Backers"/>
    <x v="3716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x v="8"/>
    <s v="science fiction"/>
    <n v="0"/>
    <n v="25.17"/>
    <x v="3717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x v="8"/>
    <s v="science fiction"/>
    <n v="0"/>
    <s v="No Backers"/>
    <x v="3718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x v="8"/>
    <s v="science fiction"/>
    <n v="14"/>
    <n v="11.67"/>
    <x v="3719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x v="8"/>
    <s v="science fiction"/>
    <n v="6"/>
    <n v="106.69"/>
    <x v="372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x v="8"/>
    <s v="science fiction"/>
    <n v="2"/>
    <n v="47.5"/>
    <x v="3721"/>
    <d v="2015-04-03T13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x v="8"/>
    <s v="science fiction"/>
    <n v="2"/>
    <n v="311.17"/>
    <x v="372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x v="8"/>
    <s v="science fiction"/>
    <n v="0"/>
    <s v="No Backers"/>
    <x v="372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x v="8"/>
    <s v="science fiction"/>
    <n v="0"/>
    <s v="No Backers"/>
    <x v="3724"/>
    <d v="2014-06-16T20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x v="8"/>
    <s v="science fiction"/>
    <n v="0"/>
    <s v="No Backers"/>
    <x v="3725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x v="8"/>
    <s v="science fiction"/>
    <n v="10"/>
    <n v="94.51"/>
    <x v="3726"/>
    <d v="2014-11-07T20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x v="8"/>
    <s v="science fiction"/>
    <n v="0"/>
    <s v="No Backers"/>
    <x v="3727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x v="8"/>
    <s v="science fiction"/>
    <n v="0"/>
    <s v="No Backers"/>
    <x v="372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x v="8"/>
    <s v="science fiction"/>
    <n v="13"/>
    <n v="80.599999999999994"/>
    <x v="3729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x v="8"/>
    <s v="science fiction"/>
    <n v="0"/>
    <s v="No Backers"/>
    <x v="373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x v="8"/>
    <s v="science fiction"/>
    <n v="0"/>
    <s v="No Backers"/>
    <x v="3731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x v="8"/>
    <s v="science fiction"/>
    <n v="3"/>
    <n v="81.239999999999995"/>
    <x v="3732"/>
    <d v="2015-08-01T04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x v="8"/>
    <s v="science fiction"/>
    <n v="100"/>
    <n v="500"/>
    <x v="3733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x v="8"/>
    <s v="science fiction"/>
    <n v="0"/>
    <s v="No Backers"/>
    <x v="3734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x v="8"/>
    <s v="science fiction"/>
    <n v="11"/>
    <n v="46.18"/>
    <x v="3735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x v="8"/>
    <s v="science fiction"/>
    <n v="0"/>
    <n v="10"/>
    <x v="37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x v="8"/>
    <s v="science fiction"/>
    <n v="0"/>
    <s v="No Backers"/>
    <x v="3737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x v="8"/>
    <s v="science fiction"/>
    <n v="28"/>
    <n v="55.95"/>
    <x v="3738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x v="8"/>
    <s v="science fiction"/>
    <n v="8"/>
    <n v="37.56"/>
    <x v="3739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x v="8"/>
    <s v="science fiction"/>
    <n v="1"/>
    <n v="38.33"/>
    <x v="3740"/>
    <d v="2017-01-18T00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x v="8"/>
    <s v="science fiction"/>
    <n v="0"/>
    <s v="No Backers"/>
    <x v="3741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x v="8"/>
    <s v="science fiction"/>
    <n v="0"/>
    <n v="20"/>
    <x v="374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x v="8"/>
    <s v="science fiction"/>
    <n v="1"/>
    <n v="15.33"/>
    <x v="374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x v="8"/>
    <s v="science fiction"/>
    <n v="23"/>
    <n v="449.43"/>
    <x v="3744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x v="8"/>
    <s v="science fiction"/>
    <n v="0"/>
    <n v="28"/>
    <x v="3745"/>
    <d v="2015-06-18T13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x v="8"/>
    <s v="science fiction"/>
    <n v="0"/>
    <n v="15"/>
    <x v="3746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x v="8"/>
    <s v="science fiction"/>
    <n v="1"/>
    <n v="35.9"/>
    <x v="3747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x v="8"/>
    <s v="science fiction"/>
    <n v="3"/>
    <n v="13.33"/>
    <x v="3748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x v="8"/>
    <s v="science fiction"/>
    <n v="0"/>
    <n v="20.25"/>
    <x v="3749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x v="8"/>
    <s v="science fiction"/>
    <n v="5"/>
    <n v="119"/>
    <x v="3750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x v="8"/>
    <s v="science fiction"/>
    <n v="0"/>
    <n v="4"/>
    <x v="3751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x v="8"/>
    <s v="science fiction"/>
    <n v="0"/>
    <s v="No Backers"/>
    <x v="3752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x v="8"/>
    <s v="science fiction"/>
    <n v="0"/>
    <n v="10"/>
    <x v="3753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x v="8"/>
    <s v="drama"/>
    <n v="0"/>
    <s v="No Backers"/>
    <x v="3754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x v="8"/>
    <s v="drama"/>
    <n v="0"/>
    <n v="5"/>
    <x v="37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x v="8"/>
    <s v="drama"/>
    <n v="16"/>
    <n v="43.5"/>
    <x v="375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x v="8"/>
    <s v="drama"/>
    <n v="0"/>
    <s v="No Backers"/>
    <x v="3757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x v="8"/>
    <s v="drama"/>
    <n v="1"/>
    <n v="91.43"/>
    <x v="3758"/>
    <d v="2014-09-19T18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x v="8"/>
    <s v="drama"/>
    <n v="0"/>
    <s v="No Backers"/>
    <x v="3759"/>
    <d v="2016-01-12T15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x v="8"/>
    <s v="drama"/>
    <n v="60"/>
    <n v="3000"/>
    <x v="3760"/>
    <d v="2017-01-16T01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x v="8"/>
    <s v="drama"/>
    <n v="0"/>
    <n v="5.5"/>
    <x v="3761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x v="8"/>
    <s v="drama"/>
    <n v="4"/>
    <n v="108.33"/>
    <x v="3762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x v="8"/>
    <s v="drama"/>
    <n v="22"/>
    <n v="56"/>
    <x v="376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x v="8"/>
    <s v="drama"/>
    <n v="3"/>
    <n v="32.5"/>
    <x v="3764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x v="8"/>
    <s v="drama"/>
    <n v="0"/>
    <n v="1"/>
    <x v="3765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x v="8"/>
    <s v="drama"/>
    <n v="0"/>
    <s v="No Backers"/>
    <x v="3766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x v="8"/>
    <s v="drama"/>
    <n v="0"/>
    <s v="No Backers"/>
    <x v="376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x v="8"/>
    <s v="drama"/>
    <n v="0"/>
    <s v="No Backers"/>
    <x v="3768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x v="8"/>
    <s v="drama"/>
    <n v="6"/>
    <n v="49.88"/>
    <x v="3769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x v="8"/>
    <s v="drama"/>
    <n v="0"/>
    <s v="No Backers"/>
    <x v="3770"/>
    <d v="2015-08-05T19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x v="8"/>
    <s v="drama"/>
    <n v="40"/>
    <n v="25.71"/>
    <x v="3771"/>
    <d v="2015-03-24T00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x v="8"/>
    <s v="drama"/>
    <n v="0"/>
    <s v="No Backers"/>
    <x v="3772"/>
    <d v="2015-11-26T23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x v="8"/>
    <s v="drama"/>
    <n v="20"/>
    <n v="100"/>
    <x v="3773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x v="8"/>
    <s v="drama"/>
    <n v="33"/>
    <n v="30.85"/>
    <x v="3774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x v="8"/>
    <s v="drama"/>
    <n v="21"/>
    <n v="180.5"/>
    <x v="377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x v="8"/>
    <s v="drama"/>
    <n v="0"/>
    <s v="No Backers"/>
    <x v="3776"/>
    <d v="2017-01-07T00:17:1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x v="8"/>
    <s v="drama"/>
    <n v="36"/>
    <n v="373.5"/>
    <x v="3777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x v="8"/>
    <s v="drama"/>
    <n v="3"/>
    <n v="25.5"/>
    <x v="3778"/>
    <d v="2014-09-01T03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x v="8"/>
    <s v="drama"/>
    <n v="6"/>
    <n v="220"/>
    <x v="377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x v="8"/>
    <s v="drama"/>
    <n v="0"/>
    <s v="No Backers"/>
    <x v="3780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x v="8"/>
    <s v="drama"/>
    <n v="16"/>
    <n v="160"/>
    <x v="3781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x v="8"/>
    <s v="drama"/>
    <n v="0"/>
    <s v="No Backers"/>
    <x v="3782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x v="8"/>
    <s v="drama"/>
    <n v="0"/>
    <n v="69"/>
    <x v="3783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x v="8"/>
    <s v="drama"/>
    <n v="0"/>
    <n v="50"/>
    <x v="3784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x v="8"/>
    <s v="drama"/>
    <n v="5"/>
    <n v="83.33"/>
    <x v="3785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x v="8"/>
    <s v="drama"/>
    <n v="0"/>
    <n v="5.67"/>
    <x v="3786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x v="8"/>
    <s v="drama"/>
    <n v="0"/>
    <s v="No Backers"/>
    <x v="3787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x v="8"/>
    <s v="drama"/>
    <n v="0"/>
    <n v="1"/>
    <x v="3788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x v="8"/>
    <s v="drama"/>
    <n v="0"/>
    <s v="No Backers"/>
    <x v="3789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x v="8"/>
    <s v="drama"/>
    <n v="42"/>
    <n v="77.11"/>
    <x v="379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x v="8"/>
    <s v="drama"/>
    <n v="10"/>
    <n v="32.75"/>
    <x v="379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x v="8"/>
    <s v="drama"/>
    <n v="1"/>
    <n v="46.5"/>
    <x v="379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x v="8"/>
    <s v="drama"/>
    <n v="0"/>
    <s v="No Backers"/>
    <x v="3793"/>
    <d v="2016-09-01T02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x v="8"/>
    <s v="drama"/>
    <n v="26"/>
    <n v="87.31"/>
    <x v="3794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x v="8"/>
    <s v="drama"/>
    <n v="58"/>
    <n v="54.29"/>
    <x v="3795"/>
    <d v="2015-02-08T19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x v="8"/>
    <s v="drama"/>
    <n v="0"/>
    <s v="No Backers"/>
    <x v="3796"/>
    <d v="2015-10-08T20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x v="8"/>
    <s v="drama"/>
    <n v="30"/>
    <n v="93.25"/>
    <x v="3797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x v="8"/>
    <s v="drama"/>
    <n v="51"/>
    <n v="117.68"/>
    <x v="3798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x v="8"/>
    <s v="drama"/>
    <n v="16"/>
    <n v="76.47"/>
    <x v="3799"/>
    <d v="2015-10-06T15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x v="8"/>
    <s v="drama"/>
    <n v="0"/>
    <s v="No Backers"/>
    <x v="3800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x v="8"/>
    <s v="drama"/>
    <n v="15"/>
    <n v="163.85"/>
    <x v="3801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x v="8"/>
    <s v="drama"/>
    <n v="0"/>
    <s v="No Backers"/>
    <x v="3802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x v="8"/>
    <s v="drama"/>
    <n v="0"/>
    <s v="No Backers"/>
    <x v="3803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x v="8"/>
    <s v="drama"/>
    <n v="25"/>
    <n v="91.82"/>
    <x v="3804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x v="8"/>
    <s v="drama"/>
    <n v="45"/>
    <n v="185.83"/>
    <x v="3805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x v="8"/>
    <s v="drama"/>
    <n v="0"/>
    <n v="1"/>
    <x v="3806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x v="8"/>
    <s v="drama"/>
    <n v="0"/>
    <n v="20"/>
    <x v="380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x v="8"/>
    <s v="drama"/>
    <n v="0"/>
    <n v="1"/>
    <x v="3808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x v="8"/>
    <s v="drama"/>
    <n v="0"/>
    <n v="10"/>
    <x v="3809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x v="8"/>
    <s v="drama"/>
    <n v="56"/>
    <n v="331.54"/>
    <x v="3810"/>
    <d v="2015-04-22T22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x v="8"/>
    <s v="drama"/>
    <n v="12"/>
    <n v="314.29000000000002"/>
    <x v="3811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x v="8"/>
    <s v="drama"/>
    <n v="2"/>
    <n v="100"/>
    <x v="3812"/>
    <d v="2015-05-15T15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x v="8"/>
    <s v="drama"/>
    <n v="18"/>
    <n v="115.99"/>
    <x v="3813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x v="8"/>
    <s v="drama"/>
    <n v="1"/>
    <n v="120"/>
    <x v="3814"/>
    <d v="2015-08-20T20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x v="8"/>
    <s v="drama"/>
    <n v="0"/>
    <s v="No Backers"/>
    <x v="3815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x v="8"/>
    <s v="drama"/>
    <n v="13"/>
    <n v="65"/>
    <x v="3816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x v="8"/>
    <s v="drama"/>
    <n v="0"/>
    <s v="No Backers"/>
    <x v="3817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x v="8"/>
    <s v="drama"/>
    <n v="0"/>
    <s v="No Backers"/>
    <x v="3818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x v="8"/>
    <s v="drama"/>
    <n v="0"/>
    <s v="No Backers"/>
    <x v="3819"/>
    <d v="2016-04-08T22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x v="8"/>
    <s v="drama"/>
    <n v="1"/>
    <n v="125"/>
    <x v="382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x v="8"/>
    <s v="drama"/>
    <n v="0"/>
    <s v="No Backers"/>
    <x v="3821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x v="8"/>
    <s v="drama"/>
    <n v="0"/>
    <s v="No Backers"/>
    <x v="3822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x v="8"/>
    <s v="drama"/>
    <n v="0"/>
    <s v="No Backers"/>
    <x v="3823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x v="8"/>
    <s v="drama"/>
    <n v="0"/>
    <n v="30"/>
    <x v="3824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x v="8"/>
    <s v="drama"/>
    <n v="0"/>
    <s v="No Backers"/>
    <x v="3825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x v="8"/>
    <s v="drama"/>
    <n v="3"/>
    <n v="15.71"/>
    <x v="382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x v="8"/>
    <s v="drama"/>
    <n v="0"/>
    <s v="No Backers"/>
    <x v="3827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x v="8"/>
    <s v="drama"/>
    <n v="40"/>
    <n v="80.2"/>
    <x v="3828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x v="8"/>
    <s v="drama"/>
    <n v="0"/>
    <s v="No Backers"/>
    <x v="3829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x v="8"/>
    <s v="drama"/>
    <n v="0"/>
    <s v="No Backers"/>
    <x v="3830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x v="8"/>
    <s v="drama"/>
    <n v="0"/>
    <n v="50"/>
    <x v="3831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x v="8"/>
    <s v="drama"/>
    <n v="0"/>
    <s v="No Backers"/>
    <x v="3832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x v="8"/>
    <s v="drama"/>
    <n v="25"/>
    <n v="50"/>
    <x v="3833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x v="8"/>
    <s v="documentary"/>
    <n v="108"/>
    <n v="117.85"/>
    <x v="383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x v="8"/>
    <s v="documentary"/>
    <n v="113"/>
    <n v="109.04"/>
    <x v="3835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x v="8"/>
    <s v="documentary"/>
    <n v="113"/>
    <n v="73.02"/>
    <x v="383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x v="8"/>
    <s v="documentary"/>
    <n v="103"/>
    <n v="78.2"/>
    <x v="3837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x v="8"/>
    <s v="documentary"/>
    <n v="114"/>
    <n v="47.4"/>
    <x v="3838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x v="8"/>
    <s v="documentary"/>
    <n v="104"/>
    <n v="54.02"/>
    <x v="383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x v="8"/>
    <s v="documentary"/>
    <n v="305"/>
    <n v="68.489999999999995"/>
    <x v="384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x v="8"/>
    <s v="documentary"/>
    <n v="134"/>
    <n v="108.15"/>
    <x v="3841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x v="8"/>
    <s v="documentary"/>
    <n v="101"/>
    <n v="589.95000000000005"/>
    <x v="3842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x v="8"/>
    <s v="documentary"/>
    <n v="113"/>
    <n v="48.05"/>
    <x v="3843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x v="8"/>
    <s v="documentary"/>
    <n v="106"/>
    <n v="72.48"/>
    <x v="384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x v="8"/>
    <s v="documentary"/>
    <n v="126"/>
    <n v="57.08"/>
    <x v="384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x v="8"/>
    <s v="documentary"/>
    <n v="185"/>
    <n v="85.44"/>
    <x v="3846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x v="8"/>
    <s v="documentary"/>
    <n v="101"/>
    <n v="215.86"/>
    <x v="3847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x v="8"/>
    <s v="documentary"/>
    <n v="117"/>
    <n v="89.39"/>
    <x v="3848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x v="8"/>
    <s v="documentary"/>
    <n v="107"/>
    <n v="45.42"/>
    <x v="3849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x v="8"/>
    <s v="documentary"/>
    <n v="139"/>
    <n v="65.760000000000005"/>
    <x v="3850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x v="8"/>
    <s v="documentary"/>
    <n v="107"/>
    <n v="66.7"/>
    <x v="3851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x v="8"/>
    <s v="documentary"/>
    <n v="191"/>
    <n v="83.35"/>
    <x v="3852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x v="8"/>
    <s v="documentary"/>
    <n v="132"/>
    <n v="105.05"/>
    <x v="3853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x v="8"/>
    <s v="documentary"/>
    <n v="106"/>
    <n v="120.91"/>
    <x v="3854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x v="8"/>
    <s v="documentary"/>
    <n v="107"/>
    <n v="97.64"/>
    <x v="3855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x v="8"/>
    <s v="documentary"/>
    <n v="240"/>
    <n v="41.38"/>
    <x v="385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x v="8"/>
    <s v="documentary"/>
    <n v="118"/>
    <n v="30.65"/>
    <x v="3857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x v="8"/>
    <s v="documentary"/>
    <n v="118"/>
    <n v="64.95"/>
    <x v="3858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x v="8"/>
    <s v="documentary"/>
    <n v="111"/>
    <n v="95.78"/>
    <x v="3859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x v="8"/>
    <s v="documentary"/>
    <n v="146"/>
    <n v="40.42"/>
    <x v="3860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x v="8"/>
    <s v="documentary"/>
    <n v="132"/>
    <n v="78.58"/>
    <x v="3861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x v="8"/>
    <s v="documentary"/>
    <n v="111"/>
    <n v="50.18"/>
    <x v="3862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x v="8"/>
    <s v="documentary"/>
    <n v="147"/>
    <n v="92.25"/>
    <x v="3863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x v="8"/>
    <s v="documentary"/>
    <n v="153"/>
    <n v="57.54"/>
    <x v="3864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x v="8"/>
    <s v="documentary"/>
    <n v="105"/>
    <n v="109.42"/>
    <x v="3865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x v="8"/>
    <s v="documentary"/>
    <n v="177"/>
    <n v="81.89"/>
    <x v="3866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x v="8"/>
    <s v="documentary"/>
    <n v="108"/>
    <n v="45.67"/>
    <x v="3867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x v="8"/>
    <s v="documentary"/>
    <n v="156"/>
    <n v="55.22"/>
    <x v="3868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x v="8"/>
    <s v="documentary"/>
    <n v="108"/>
    <n v="65.3"/>
    <x v="3869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x v="8"/>
    <s v="documentary"/>
    <n v="148"/>
    <n v="95.23"/>
    <x v="3870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x v="8"/>
    <s v="documentary"/>
    <n v="110"/>
    <n v="75.44"/>
    <x v="3871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x v="8"/>
    <s v="documentary"/>
    <n v="150"/>
    <n v="97.82"/>
    <x v="3872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x v="8"/>
    <s v="documentary"/>
    <n v="157"/>
    <n v="87.69"/>
    <x v="3873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x v="8"/>
    <s v="documentary"/>
    <n v="156"/>
    <n v="54.75"/>
    <x v="3874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x v="8"/>
    <s v="documentary"/>
    <n v="121"/>
    <n v="83.95"/>
    <x v="3875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x v="8"/>
    <s v="documentary"/>
    <n v="101"/>
    <n v="254.39"/>
    <x v="3876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x v="8"/>
    <s v="documentary"/>
    <n v="114"/>
    <n v="101.83"/>
    <x v="3877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x v="8"/>
    <s v="documentary"/>
    <n v="105"/>
    <n v="55.07"/>
    <x v="3878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x v="8"/>
    <s v="documentary"/>
    <n v="229"/>
    <n v="56.9"/>
    <x v="3879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x v="8"/>
    <s v="documentary"/>
    <n v="109"/>
    <n v="121.28"/>
    <x v="3880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x v="8"/>
    <s v="documentary"/>
    <n v="176"/>
    <n v="91.19"/>
    <x v="3881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x v="8"/>
    <s v="documentary"/>
    <n v="103"/>
    <n v="115.45"/>
    <x v="3882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x v="8"/>
    <s v="documentary"/>
    <n v="105"/>
    <n v="67.77"/>
    <x v="3883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x v="8"/>
    <s v="documentary"/>
    <n v="107"/>
    <n v="28.58"/>
    <x v="3884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x v="8"/>
    <s v="documentary"/>
    <n v="120"/>
    <n v="46.88"/>
    <x v="3885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x v="8"/>
    <s v="documentary"/>
    <n v="102"/>
    <n v="154.41999999999999"/>
    <x v="388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x v="8"/>
    <s v="documentary"/>
    <n v="101"/>
    <n v="201.22"/>
    <x v="3887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x v="8"/>
    <s v="documentary"/>
    <n v="100"/>
    <n v="100"/>
    <x v="3888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x v="8"/>
    <s v="documentary"/>
    <n v="133"/>
    <n v="100.08"/>
    <x v="3889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x v="8"/>
    <s v="documentary"/>
    <n v="119"/>
    <n v="230.09"/>
    <x v="3890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x v="8"/>
    <s v="documentary"/>
    <n v="101"/>
    <n v="141.75"/>
    <x v="3891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x v="8"/>
    <s v="documentary"/>
    <n v="109"/>
    <n v="56.34"/>
    <x v="3892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x v="8"/>
    <s v="documentary"/>
    <n v="179"/>
    <n v="73.34"/>
    <x v="3893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x v="8"/>
    <s v="documentary"/>
    <n v="102"/>
    <n v="85.34"/>
    <x v="3894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x v="8"/>
    <s v="documentary"/>
    <n v="119"/>
    <n v="61.5"/>
    <x v="389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x v="8"/>
    <s v="documentary"/>
    <n v="100"/>
    <n v="93.02"/>
    <x v="3896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x v="8"/>
    <s v="documentary"/>
    <n v="137"/>
    <n v="50.29"/>
    <x v="3897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x v="8"/>
    <s v="documentary"/>
    <n v="232"/>
    <n v="106.43"/>
    <x v="3898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x v="8"/>
    <s v="documentary"/>
    <n v="130"/>
    <n v="51.72"/>
    <x v="3899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x v="8"/>
    <s v="documentary"/>
    <n v="293"/>
    <n v="36.61"/>
    <x v="3900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x v="8"/>
    <s v="documentary"/>
    <n v="111"/>
    <n v="42.52"/>
    <x v="39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x v="8"/>
    <s v="documentary"/>
    <n v="106"/>
    <n v="62.71"/>
    <x v="3902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x v="8"/>
    <s v="documentary"/>
    <n v="119"/>
    <n v="89.96"/>
    <x v="3903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x v="8"/>
    <s v="documentary"/>
    <n v="104"/>
    <n v="28.92"/>
    <x v="3904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x v="8"/>
    <s v="documentary"/>
    <n v="104"/>
    <n v="138.80000000000001"/>
    <x v="3905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x v="8"/>
    <s v="documentary"/>
    <n v="112"/>
    <n v="61.3"/>
    <x v="3906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x v="8"/>
    <s v="documentary"/>
    <n v="105"/>
    <n v="80.2"/>
    <x v="390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x v="8"/>
    <s v="documentary"/>
    <n v="385"/>
    <n v="32.1"/>
    <x v="390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x v="8"/>
    <s v="documentary"/>
    <n v="101"/>
    <n v="200.89"/>
    <x v="3909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x v="8"/>
    <s v="documentary"/>
    <n v="114"/>
    <n v="108.01"/>
    <x v="3910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x v="8"/>
    <s v="documentary"/>
    <n v="101"/>
    <n v="95.7"/>
    <x v="3911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x v="8"/>
    <s v="documentary"/>
    <n v="283"/>
    <n v="49.88"/>
    <x v="3912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x v="8"/>
    <s v="documentary"/>
    <n v="113"/>
    <n v="110.47"/>
    <x v="3913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x v="8"/>
    <s v="documentary"/>
    <n v="107"/>
    <n v="134.91"/>
    <x v="3914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x v="8"/>
    <s v="documentary"/>
    <n v="103"/>
    <n v="106.62"/>
    <x v="3915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x v="8"/>
    <s v="documentary"/>
    <n v="108"/>
    <n v="145.04"/>
    <x v="391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x v="8"/>
    <s v="documentary"/>
    <n v="123"/>
    <n v="114.59"/>
    <x v="3917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x v="8"/>
    <s v="documentary"/>
    <n v="102"/>
    <n v="105.32"/>
    <x v="391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x v="8"/>
    <s v="documentary"/>
    <n v="104"/>
    <n v="70.92"/>
    <x v="3919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x v="8"/>
    <s v="documentary"/>
    <n v="113"/>
    <n v="147.16999999999999"/>
    <x v="3920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x v="8"/>
    <s v="documentary"/>
    <n v="136"/>
    <n v="160.47"/>
    <x v="3921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x v="8"/>
    <s v="documentary"/>
    <n v="104"/>
    <n v="156.05000000000001"/>
    <x v="3922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x v="8"/>
    <s v="documentary"/>
    <n v="106"/>
    <n v="63.17"/>
    <x v="3923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x v="8"/>
    <s v="documentary"/>
    <n v="102"/>
    <n v="104.82"/>
    <x v="392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x v="8"/>
    <s v="documentary"/>
    <n v="107"/>
    <n v="97.36"/>
    <x v="3925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x v="8"/>
    <s v="documentary"/>
    <n v="113"/>
    <n v="203.63"/>
    <x v="3926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x v="8"/>
    <s v="documentary"/>
    <n v="125"/>
    <n v="188.31"/>
    <x v="3927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x v="8"/>
    <s v="documentary"/>
    <n v="101"/>
    <n v="146.65"/>
    <x v="3928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x v="8"/>
    <s v="documentary"/>
    <n v="103"/>
    <n v="109.19"/>
    <x v="3929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x v="8"/>
    <s v="documentary"/>
    <n v="117"/>
    <n v="59.25"/>
    <x v="393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x v="8"/>
    <s v="documentary"/>
    <n v="101"/>
    <n v="97.9"/>
    <x v="3931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x v="8"/>
    <s v="documentary"/>
    <n v="110"/>
    <n v="70"/>
    <x v="393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x v="8"/>
    <s v="documentary"/>
    <n v="108"/>
    <n v="72.87"/>
    <x v="3933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x v="8"/>
    <s v="documentary"/>
    <n v="125"/>
    <n v="146.35"/>
    <x v="3934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x v="8"/>
    <s v="documentary"/>
    <n v="107"/>
    <n v="67.91"/>
    <x v="3935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x v="8"/>
    <s v="documentary"/>
    <n v="100"/>
    <n v="169.85"/>
    <x v="3936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x v="8"/>
    <s v="documentary"/>
    <n v="102"/>
    <n v="58.41"/>
    <x v="393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x v="8"/>
    <s v="documentary"/>
    <n v="102"/>
    <n v="119.99"/>
    <x v="3938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x v="8"/>
    <s v="documentary"/>
    <n v="123"/>
    <n v="99.86"/>
    <x v="3939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x v="8"/>
    <s v="documentary"/>
    <n v="170"/>
    <n v="90.58"/>
    <x v="394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x v="8"/>
    <s v="documentary"/>
    <n v="112"/>
    <n v="117.77"/>
    <x v="3941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x v="8"/>
    <s v="documentary"/>
    <n v="103"/>
    <n v="86.55"/>
    <x v="3942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x v="8"/>
    <s v="documentary"/>
    <n v="107"/>
    <n v="71.900000000000006"/>
    <x v="3943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x v="8"/>
    <s v="documentary"/>
    <n v="115"/>
    <n v="129.82"/>
    <x v="3944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x v="8"/>
    <s v="documentary"/>
    <n v="127"/>
    <n v="44.91"/>
    <x v="3945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x v="8"/>
    <s v="documentary"/>
    <n v="117"/>
    <n v="40.76"/>
    <x v="3946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x v="8"/>
    <s v="documentary"/>
    <n v="109"/>
    <n v="103.52"/>
    <x v="3947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x v="8"/>
    <s v="documentary"/>
    <n v="104"/>
    <n v="125.45"/>
    <x v="3948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x v="8"/>
    <s v="documentary"/>
    <n v="116"/>
    <n v="246.61"/>
    <x v="3949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x v="8"/>
    <s v="documentary"/>
    <n v="103"/>
    <n v="79.400000000000006"/>
    <x v="3950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x v="8"/>
    <s v="documentary"/>
    <n v="174"/>
    <n v="86.14"/>
    <x v="3951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x v="8"/>
    <s v="documentary"/>
    <n v="103"/>
    <n v="193.05"/>
    <x v="395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x v="8"/>
    <s v="documentary"/>
    <n v="105"/>
    <n v="84.02"/>
    <x v="395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x v="8"/>
    <s v="documentary"/>
    <n v="101"/>
    <n v="139.83000000000001"/>
    <x v="3954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x v="8"/>
    <s v="documentary"/>
    <n v="111"/>
    <n v="109.82"/>
    <x v="3955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x v="8"/>
    <s v="documentary"/>
    <n v="124"/>
    <n v="139.53"/>
    <x v="3956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x v="8"/>
    <s v="documentary"/>
    <n v="101"/>
    <n v="347.85"/>
    <x v="395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x v="8"/>
    <s v="documentary"/>
    <n v="110"/>
    <n v="68.239999999999995"/>
    <x v="3958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x v="8"/>
    <s v="documentary"/>
    <n v="104"/>
    <n v="239.94"/>
    <x v="3959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x v="8"/>
    <s v="documentary"/>
    <n v="101"/>
    <n v="287.31"/>
    <x v="3960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x v="8"/>
    <s v="documentary"/>
    <n v="103"/>
    <n v="86.85"/>
    <x v="3961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x v="8"/>
    <s v="documentary"/>
    <n v="104"/>
    <n v="81.849999999999994"/>
    <x v="396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x v="8"/>
    <s v="documentary"/>
    <n v="110"/>
    <n v="42.87"/>
    <x v="3963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x v="8"/>
    <s v="documentary"/>
    <n v="122"/>
    <n v="709.42"/>
    <x v="3964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x v="8"/>
    <s v="documentary"/>
    <n v="114"/>
    <n v="161.26"/>
    <x v="3965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x v="8"/>
    <s v="documentary"/>
    <n v="125"/>
    <n v="41.78"/>
    <x v="3966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x v="8"/>
    <s v="documentary"/>
    <n v="107"/>
    <n v="89.89"/>
    <x v="3967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x v="8"/>
    <s v="documentary"/>
    <n v="131"/>
    <n v="45.05"/>
    <x v="3968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x v="8"/>
    <s v="documentary"/>
    <n v="120"/>
    <n v="42.86"/>
    <x v="3969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x v="8"/>
    <s v="documentary"/>
    <n v="106"/>
    <n v="54.08"/>
    <x v="3970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x v="8"/>
    <s v="documentary"/>
    <n v="114"/>
    <n v="103.22"/>
    <x v="3971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x v="8"/>
    <s v="documentary"/>
    <n v="112"/>
    <n v="40.4"/>
    <x v="397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x v="8"/>
    <s v="documentary"/>
    <n v="116"/>
    <n v="116.86"/>
    <x v="3973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x v="8"/>
    <s v="documentary"/>
    <n v="142"/>
    <n v="115.51"/>
    <x v="3974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x v="8"/>
    <s v="documentary"/>
    <n v="105"/>
    <n v="104.31"/>
    <x v="397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x v="8"/>
    <s v="documentary"/>
    <n v="256"/>
    <n v="69.77"/>
    <x v="3976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x v="8"/>
    <s v="documentary"/>
    <n v="207"/>
    <n v="43.02"/>
    <x v="3977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x v="8"/>
    <s v="documentary"/>
    <n v="112"/>
    <n v="58.54"/>
    <x v="3978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x v="8"/>
    <s v="documentary"/>
    <n v="106"/>
    <n v="111.8"/>
    <x v="3979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x v="8"/>
    <s v="documentary"/>
    <n v="100"/>
    <n v="46.23"/>
    <x v="398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x v="8"/>
    <s v="documentary"/>
    <n v="214"/>
    <n v="144.69"/>
    <x v="3981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x v="8"/>
    <s v="documentary"/>
    <n v="126"/>
    <n v="88.85"/>
    <x v="398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x v="8"/>
    <s v="documentary"/>
    <n v="182"/>
    <n v="81.75"/>
    <x v="398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x v="8"/>
    <s v="documentary"/>
    <n v="100"/>
    <n v="71.430000000000007"/>
    <x v="3984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x v="8"/>
    <s v="documentary"/>
    <n v="101"/>
    <n v="104.26"/>
    <x v="3985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x v="8"/>
    <s v="documentary"/>
    <n v="101"/>
    <n v="90.62"/>
    <x v="398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x v="8"/>
    <s v="documentary"/>
    <n v="110"/>
    <n v="157.33000000000001"/>
    <x v="3987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x v="8"/>
    <s v="documentary"/>
    <n v="112"/>
    <n v="105.18"/>
    <x v="3988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x v="8"/>
    <s v="documentary"/>
    <n v="108"/>
    <n v="58.72"/>
    <x v="3989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x v="8"/>
    <s v="documentary"/>
    <n v="107"/>
    <n v="81.63"/>
    <x v="3990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x v="8"/>
    <s v="documentary"/>
    <n v="104"/>
    <n v="56.46"/>
    <x v="3991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x v="8"/>
    <s v="documentary"/>
    <n v="125"/>
    <n v="140.1"/>
    <x v="3992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x v="8"/>
    <s v="documentary"/>
    <n v="107"/>
    <n v="224.85"/>
    <x v="3993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x v="8"/>
    <s v="documentary"/>
    <n v="112"/>
    <n v="181.13"/>
    <x v="3994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x v="8"/>
    <s v="documentary"/>
    <n v="104"/>
    <n v="711.04"/>
    <x v="3995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x v="8"/>
    <s v="documentary"/>
    <n v="142"/>
    <n v="65.88"/>
    <x v="3996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x v="8"/>
    <s v="documentary"/>
    <n v="105"/>
    <n v="75.19"/>
    <x v="3997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x v="8"/>
    <s v="documentary"/>
    <n v="103"/>
    <n v="133.13999999999999"/>
    <x v="3998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x v="8"/>
    <s v="documentary"/>
    <n v="108"/>
    <n v="55.2"/>
    <x v="39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x v="8"/>
    <s v="documentary"/>
    <n v="108"/>
    <n v="86.16"/>
    <x v="4000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x v="8"/>
    <s v="documentary"/>
    <n v="102"/>
    <n v="92.32"/>
    <x v="4001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x v="8"/>
    <s v="documentary"/>
    <n v="101"/>
    <n v="160.16"/>
    <x v="4002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x v="8"/>
    <s v="documentary"/>
    <n v="137"/>
    <n v="45.6"/>
    <x v="4003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x v="8"/>
    <s v="documentary"/>
    <n v="128"/>
    <n v="183.29"/>
    <x v="4004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x v="8"/>
    <s v="documentary"/>
    <n v="101"/>
    <n v="125.79"/>
    <x v="4005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x v="8"/>
    <s v="documentary"/>
    <n v="127"/>
    <n v="57.65"/>
    <x v="4006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x v="8"/>
    <s v="documentary"/>
    <n v="105"/>
    <n v="78.66"/>
    <x v="4007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x v="8"/>
    <s v="documentary"/>
    <n v="103"/>
    <n v="91.48"/>
    <x v="4008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x v="8"/>
    <s v="documentary"/>
    <n v="102"/>
    <n v="68.099999999999994"/>
    <x v="4009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x v="8"/>
    <s v="documentary"/>
    <n v="120"/>
    <n v="48.09"/>
    <x v="4010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x v="8"/>
    <s v="documentary"/>
    <n v="100"/>
    <n v="202.42"/>
    <x v="4011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x v="8"/>
    <m/>
    <n v="101"/>
    <n v="216.75"/>
    <x v="4012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x v="8"/>
    <s v="documentary"/>
    <n v="100"/>
    <n v="110.07"/>
    <x v="4013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x v="8"/>
    <s v="animation"/>
    <n v="0"/>
    <n v="4.83"/>
    <x v="4014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x v="8"/>
    <s v="animation"/>
    <n v="2"/>
    <n v="50.17"/>
    <x v="4015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x v="8"/>
    <s v="animation"/>
    <n v="1"/>
    <n v="35.83"/>
    <x v="4016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x v="8"/>
    <s v="animation"/>
    <n v="1"/>
    <n v="11.77"/>
    <x v="4017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x v="8"/>
    <s v="animation"/>
    <n v="7"/>
    <n v="40.78"/>
    <x v="4018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x v="8"/>
    <s v="animation"/>
    <n v="0"/>
    <n v="3"/>
    <x v="4019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x v="8"/>
    <s v="animation"/>
    <n v="1"/>
    <n v="16.63"/>
    <x v="4020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x v="8"/>
    <s v="animation"/>
    <n v="0"/>
    <s v="No Backers"/>
    <x v="4021"/>
    <d v="2015-10-22T18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x v="8"/>
    <s v="animation"/>
    <n v="6"/>
    <n v="52"/>
    <x v="4022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x v="8"/>
    <s v="animation"/>
    <n v="0"/>
    <s v="No Backers"/>
    <x v="4023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x v="8"/>
    <s v="animation"/>
    <n v="2"/>
    <n v="4.8"/>
    <x v="402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x v="8"/>
    <s v="animation"/>
    <n v="14"/>
    <n v="51.88"/>
    <x v="4025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x v="8"/>
    <s v="animation"/>
    <n v="10"/>
    <n v="71.25"/>
    <x v="4026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x v="8"/>
    <s v="animation"/>
    <n v="0"/>
    <s v="No Backers"/>
    <x v="4027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x v="8"/>
    <s v="animation"/>
    <n v="5"/>
    <n v="62.5"/>
    <x v="4028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x v="8"/>
    <s v="animation"/>
    <n v="0"/>
    <n v="1"/>
    <x v="4029"/>
    <d v="2013-09-13T17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x v="8"/>
    <s v="animation"/>
    <n v="0"/>
    <s v="No Backers"/>
    <x v="403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x v="8"/>
    <s v="animation"/>
    <n v="0"/>
    <s v="No Backers"/>
    <x v="4031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x v="8"/>
    <s v="animation"/>
    <n v="9"/>
    <n v="170.55"/>
    <x v="4032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x v="8"/>
    <s v="animation"/>
    <n v="0"/>
    <s v="No Backers"/>
    <x v="4033"/>
    <d v="2014-10-17T18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x v="8"/>
    <s v="animation"/>
    <n v="0"/>
    <n v="5"/>
    <x v="4034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x v="8"/>
    <s v="animation"/>
    <n v="0"/>
    <s v="No Backers"/>
    <x v="4035"/>
    <d v="2013-11-02T19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x v="8"/>
    <s v="animation"/>
    <n v="39"/>
    <n v="393.59"/>
    <x v="4036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x v="8"/>
    <s v="animation"/>
    <n v="0"/>
    <n v="5"/>
    <x v="4037"/>
    <d v="2014-02-10T00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x v="8"/>
    <s v="animation"/>
    <n v="5"/>
    <n v="50"/>
    <x v="4038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x v="8"/>
    <s v="animation"/>
    <n v="0"/>
    <n v="1"/>
    <x v="4039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x v="8"/>
    <s v="animation"/>
    <n v="7"/>
    <n v="47.88"/>
    <x v="404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x v="8"/>
    <s v="animation"/>
    <n v="0"/>
    <n v="5"/>
    <x v="4041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x v="8"/>
    <s v="animation"/>
    <n v="3"/>
    <n v="20.5"/>
    <x v="4042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x v="8"/>
    <s v="animation"/>
    <n v="2"/>
    <n v="9"/>
    <x v="4043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x v="8"/>
    <s v="animation"/>
    <n v="1"/>
    <n v="56.57"/>
    <x v="4044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x v="8"/>
    <s v="animation"/>
    <n v="0"/>
    <s v="No Backers"/>
    <x v="4045"/>
    <d v="2014-01-25T17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x v="8"/>
    <s v="animation"/>
    <n v="64"/>
    <n v="40"/>
    <x v="4046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x v="8"/>
    <s v="animation"/>
    <n v="0"/>
    <n v="13"/>
    <x v="4047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x v="8"/>
    <s v="animation"/>
    <n v="1"/>
    <n v="16.399999999999999"/>
    <x v="4048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x v="8"/>
    <s v="animation"/>
    <n v="0"/>
    <n v="22.5"/>
    <x v="4049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x v="8"/>
    <s v="animation"/>
    <n v="1"/>
    <n v="20.329999999999998"/>
    <x v="4050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x v="8"/>
    <s v="animation"/>
    <n v="0"/>
    <s v="No Backers"/>
    <x v="4051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x v="8"/>
    <s v="animation"/>
    <n v="8"/>
    <n v="16.760000000000002"/>
    <x v="4052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x v="8"/>
    <s v="animation"/>
    <n v="0"/>
    <n v="25"/>
    <x v="4053"/>
    <d v="2011-11-13T16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x v="8"/>
    <s v="animation"/>
    <n v="0"/>
    <n v="12.5"/>
    <x v="4054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x v="8"/>
    <s v="animation"/>
    <n v="0"/>
    <s v="No Backers"/>
    <x v="4055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x v="8"/>
    <s v="animation"/>
    <n v="0"/>
    <s v="No Backers"/>
    <x v="405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x v="8"/>
    <s v="animation"/>
    <n v="2"/>
    <n v="113.64"/>
    <x v="4057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x v="8"/>
    <s v="animation"/>
    <n v="0"/>
    <n v="1"/>
    <x v="4058"/>
    <d v="2016-05-18T20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x v="8"/>
    <s v="animation"/>
    <n v="27"/>
    <n v="17.25"/>
    <x v="4059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x v="8"/>
    <s v="animation"/>
    <n v="1"/>
    <n v="15.2"/>
    <x v="4060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x v="8"/>
    <s v="animation"/>
    <n v="22"/>
    <n v="110.64"/>
    <x v="4061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x v="8"/>
    <s v="animation"/>
    <n v="0"/>
    <s v="No Backers"/>
    <x v="4062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x v="8"/>
    <s v="animation"/>
    <n v="0"/>
    <s v="No Backers"/>
    <x v="406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x v="8"/>
    <s v="animation"/>
    <n v="1"/>
    <n v="25.5"/>
    <x v="406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x v="8"/>
    <s v="animation"/>
    <n v="12"/>
    <n v="38.479999999999997"/>
    <x v="4065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x v="8"/>
    <s v="animation"/>
    <n v="18"/>
    <n v="28.2"/>
    <x v="4066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x v="8"/>
    <s v="animation"/>
    <n v="3"/>
    <n v="61.5"/>
    <x v="4067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x v="8"/>
    <s v="animation"/>
    <n v="0"/>
    <n v="1"/>
    <x v="4068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x v="8"/>
    <s v="animation"/>
    <n v="0"/>
    <s v="No Backers"/>
    <x v="4069"/>
    <d v="2015-05-06T02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x v="8"/>
    <s v="animation"/>
    <n v="2"/>
    <n v="39.57"/>
    <x v="4070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x v="8"/>
    <s v="animation"/>
    <n v="0"/>
    <s v="No Backers"/>
    <x v="407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x v="8"/>
    <s v="animation"/>
    <n v="0"/>
    <s v="No Backers"/>
    <x v="4072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x v="8"/>
    <s v="animation"/>
    <n v="33"/>
    <n v="88.8"/>
    <x v="4073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x v="8"/>
    <s v="animation"/>
    <n v="19"/>
    <n v="55.46"/>
    <x v="4074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x v="8"/>
    <s v="animation"/>
    <n v="6"/>
    <n v="87.14"/>
    <x v="407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x v="8"/>
    <s v="animation"/>
    <n v="0"/>
    <n v="10"/>
    <x v="4076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x v="8"/>
    <s v="animation"/>
    <n v="50"/>
    <n v="51.22"/>
    <x v="4077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x v="8"/>
    <s v="animation"/>
    <n v="0"/>
    <n v="13.55"/>
    <x v="4078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x v="8"/>
    <s v="animation"/>
    <n v="22"/>
    <n v="66.52"/>
    <x v="407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x v="8"/>
    <s v="animation"/>
    <n v="0"/>
    <n v="50"/>
    <x v="408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x v="8"/>
    <s v="animation"/>
    <n v="0"/>
    <s v="No Backers"/>
    <x v="4081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x v="8"/>
    <s v="animation"/>
    <n v="0"/>
    <s v="No Backers"/>
    <x v="4082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x v="8"/>
    <s v="animation"/>
    <n v="0"/>
    <n v="71.67"/>
    <x v="4083"/>
    <d v="2012-01-05T11:33:0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x v="8"/>
    <s v="animation"/>
    <n v="0"/>
    <s v="No Backers"/>
    <x v="408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x v="8"/>
    <s v="animation"/>
    <n v="0"/>
    <s v="No Backers"/>
    <x v="408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x v="8"/>
    <s v="animation"/>
    <n v="0"/>
    <s v="No Backers"/>
    <x v="408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x v="8"/>
    <s v="animation"/>
    <n v="0"/>
    <s v="No Backers"/>
    <x v="408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x v="8"/>
    <s v="animation"/>
    <n v="0"/>
    <n v="10.33"/>
    <x v="408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x v="8"/>
    <s v="animation"/>
    <n v="0"/>
    <s v="No Backers"/>
    <x v="4089"/>
    <d v="2015-07-16T19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x v="8"/>
    <s v="animation"/>
    <n v="0"/>
    <n v="1"/>
    <x v="4090"/>
    <d v="2014-02-10T22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x v="8"/>
    <s v="animation"/>
    <n v="1"/>
    <n v="10"/>
    <x v="4091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x v="8"/>
    <s v="animation"/>
    <n v="5"/>
    <n v="136.09"/>
    <x v="4092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x v="8"/>
    <s v="animation"/>
    <n v="10"/>
    <n v="73.459999999999994"/>
    <x v="4093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x v="8"/>
    <s v="animation"/>
    <n v="3"/>
    <n v="53.75"/>
    <x v="4094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x v="8"/>
    <s v="animation"/>
    <n v="0"/>
    <s v="No Backers"/>
    <x v="4095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x v="8"/>
    <s v="animation"/>
    <n v="1"/>
    <n v="57.5"/>
    <x v="4096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x v="8"/>
    <s v="animation"/>
    <n v="2"/>
    <n v="12.67"/>
    <x v="4097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x v="8"/>
    <s v="animation"/>
    <n v="1"/>
    <n v="67"/>
    <x v="4098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x v="8"/>
    <s v="animation"/>
    <n v="0"/>
    <n v="3.71"/>
    <x v="409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x v="8"/>
    <s v="animation"/>
    <n v="0"/>
    <n v="250"/>
    <x v="410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x v="8"/>
    <s v="animation"/>
    <n v="3"/>
    <n v="64"/>
    <x v="4101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x v="8"/>
    <s v="animation"/>
    <n v="1"/>
    <n v="133.33000000000001"/>
    <x v="4102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x v="8"/>
    <s v="animation"/>
    <n v="0"/>
    <n v="10"/>
    <x v="4103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x v="8"/>
    <s v="animation"/>
    <n v="0"/>
    <s v="No Backers"/>
    <x v="4104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x v="8"/>
    <s v="animation"/>
    <n v="3"/>
    <n v="30"/>
    <x v="4105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x v="8"/>
    <s v="animation"/>
    <n v="0"/>
    <n v="5.5"/>
    <x v="4106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x v="8"/>
    <s v="animation"/>
    <n v="14"/>
    <n v="102.38"/>
    <x v="4107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x v="8"/>
    <s v="animation"/>
    <n v="3"/>
    <n v="16.670000000000002"/>
    <x v="4108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x v="8"/>
    <s v="animation"/>
    <n v="25"/>
    <n v="725.03"/>
    <x v="4109"/>
    <d v="2015-12-29T11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x v="8"/>
    <s v="animation"/>
    <n v="0"/>
    <s v="No Backers"/>
    <x v="411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x v="8"/>
    <s v="animation"/>
    <n v="1"/>
    <n v="68.33"/>
    <x v="411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x v="8"/>
    <s v="animation"/>
    <n v="0"/>
    <s v="No Backers"/>
    <x v="4112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x v="8"/>
    <s v="animation"/>
    <n v="23"/>
    <n v="39.229999999999997"/>
    <x v="4113"/>
    <d v="2012-12-05T09:23: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F2779-473D-4101-A396-AAA4970738DD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2"/>
        <item x="0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FB084-4E2C-4654-884E-4BC828AD8EA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multipleItemSelectionAllowed="1" showAll="0">
      <items count="22">
        <item h="1" x="18"/>
        <item h="1" x="2"/>
        <item h="1" x="20"/>
        <item h="1" x="4"/>
        <item h="1" x="17"/>
        <item h="1" x="16"/>
        <item h="1" x="13"/>
        <item h="1" x="9"/>
        <item h="1" x="5"/>
        <item h="1" x="0"/>
        <item h="1" x="19"/>
        <item h="1" x="3"/>
        <item h="1" x="7"/>
        <item h="1" x="14"/>
        <item h="1" x="6"/>
        <item h="1" x="11"/>
        <item h="1" x="12"/>
        <item h="1" x="8"/>
        <item h="1" x="10"/>
        <item h="1" x="1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3D556-BAF5-4479-A01A-E2F25E0422B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3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multipleItemSelectionAllowed="1" showAll="0">
      <items count="22">
        <item h="1" x="18"/>
        <item h="1" x="2"/>
        <item h="1" x="20"/>
        <item h="1" x="4"/>
        <item h="1" x="17"/>
        <item h="1" x="16"/>
        <item h="1" x="13"/>
        <item h="1" x="9"/>
        <item h="1" x="5"/>
        <item x="0"/>
        <item h="1" x="19"/>
        <item h="1" x="3"/>
        <item h="1" x="7"/>
        <item h="1" x="14"/>
        <item h="1" x="6"/>
        <item h="1" x="11"/>
        <item h="1" x="12"/>
        <item h="1" x="8"/>
        <item h="1" x="10"/>
        <item h="1" x="15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3">
        <item x="41"/>
        <item x="14"/>
        <item x="28"/>
        <item x="13"/>
        <item x="27"/>
        <item x="39"/>
        <item x="38"/>
        <item x="26"/>
        <item x="25"/>
        <item x="12"/>
        <item x="34"/>
        <item x="8"/>
        <item x="7"/>
        <item x="24"/>
        <item x="23"/>
        <item x="6"/>
        <item x="22"/>
        <item x="31"/>
        <item x="2"/>
        <item x="18"/>
        <item x="11"/>
        <item x="17"/>
        <item x="16"/>
        <item x="15"/>
        <item x="1"/>
        <item x="21"/>
        <item x="10"/>
        <item x="33"/>
        <item x="20"/>
        <item x="37"/>
        <item x="36"/>
        <item x="32"/>
        <item x="5"/>
        <item x="0"/>
        <item x="30"/>
        <item x="35"/>
        <item x="9"/>
        <item x="29"/>
        <item x="4"/>
        <item x="3"/>
        <item x="19"/>
        <item x="40"/>
        <item t="default"/>
      </items>
    </pivotField>
    <pivotField showAll="0"/>
    <pivotField showAll="0"/>
  </pivotFields>
  <rowFields count="1">
    <field x="15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48576"/>
  <sheetViews>
    <sheetView tabSelected="1" zoomScale="70" zoomScaleNormal="70" workbookViewId="0">
      <pane ySplit="1" topLeftCell="A2" activePane="bottomLeft" state="frozen"/>
      <selection activeCell="D1" sqref="D1"/>
      <selection pane="bottomLeft" activeCell="G21" sqref="G21"/>
    </sheetView>
  </sheetViews>
  <sheetFormatPr defaultColWidth="8.85546875" defaultRowHeight="15" x14ac:dyDescent="0.25"/>
  <cols>
    <col min="2" max="2" width="41.140625" style="3" bestFit="1" customWidth="1"/>
    <col min="3" max="3" width="47.28515625" style="3" bestFit="1" customWidth="1"/>
    <col min="4" max="4" width="18.85546875" style="25" bestFit="1" customWidth="1"/>
    <col min="5" max="5" width="17.42578125" style="5" bestFit="1" customWidth="1"/>
    <col min="6" max="6" width="18.140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26.7109375" bestFit="1" customWidth="1"/>
    <col min="16" max="16" width="23" bestFit="1" customWidth="1"/>
    <col min="17" max="17" width="31.140625" bestFit="1" customWidth="1"/>
    <col min="18" max="18" width="28.85546875" customWidth="1"/>
    <col min="19" max="19" width="37.140625" style="11" bestFit="1" customWidth="1"/>
    <col min="20" max="20" width="34.42578125" bestFit="1" customWidth="1"/>
    <col min="21" max="21" width="14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23" t="s">
        <v>8216</v>
      </c>
      <c r="E1" s="4" t="s">
        <v>8217</v>
      </c>
      <c r="F1" s="1" t="s">
        <v>8421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24" t="s">
        <v>8422</v>
      </c>
      <c r="P1" s="1" t="s">
        <v>8357</v>
      </c>
      <c r="Q1" s="1" t="s">
        <v>8305</v>
      </c>
      <c r="R1" s="1" t="s">
        <v>8306</v>
      </c>
      <c r="S1" s="10" t="s">
        <v>8364</v>
      </c>
      <c r="T1" s="1" t="s">
        <v>8423</v>
      </c>
      <c r="U1" s="1" t="s">
        <v>8365</v>
      </c>
    </row>
    <row r="2" spans="1:21" ht="60" x14ac:dyDescent="0.25">
      <c r="A2">
        <v>0</v>
      </c>
      <c r="B2" s="3" t="s">
        <v>2</v>
      </c>
      <c r="C2" s="3" t="s">
        <v>4111</v>
      </c>
      <c r="D2" s="2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26" t="s">
        <v>8307</v>
      </c>
      <c r="P2" t="s">
        <v>8352</v>
      </c>
      <c r="Q2">
        <f>ROUND(E2/D2*100,0)</f>
        <v>137</v>
      </c>
      <c r="R2">
        <f>IFERROR(ROUND(E2/L2,2),0)</f>
        <v>63.92</v>
      </c>
      <c r="S2" s="11">
        <f t="shared" ref="S2:S65" si="0">(((J2/60)/60)/24)+DATE(1970,1,1)</f>
        <v>42177.007071759261</v>
      </c>
      <c r="T2" s="11">
        <f t="shared" ref="T2:T65" si="1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2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26" t="s">
        <v>8307</v>
      </c>
      <c r="P3" t="s">
        <v>8352</v>
      </c>
      <c r="Q3">
        <f t="shared" ref="Q3:Q66" si="2">ROUND(E3/D3*100,0)</f>
        <v>143</v>
      </c>
      <c r="R3">
        <f t="shared" ref="R3:R66" si="3">IFERROR(ROUND(E3/L3,2),0)</f>
        <v>185.48</v>
      </c>
      <c r="S3" s="11">
        <f t="shared" si="0"/>
        <v>42766.600497685184</v>
      </c>
      <c r="T3" s="11">
        <f t="shared" si="1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2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26" t="s">
        <v>8307</v>
      </c>
      <c r="P4" t="s">
        <v>8352</v>
      </c>
      <c r="Q4">
        <f t="shared" si="2"/>
        <v>105</v>
      </c>
      <c r="R4">
        <f t="shared" si="3"/>
        <v>15</v>
      </c>
      <c r="S4" s="11">
        <f t="shared" si="0"/>
        <v>42405.702349537038</v>
      </c>
      <c r="T4" s="11">
        <f t="shared" si="1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2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26" t="s">
        <v>8307</v>
      </c>
      <c r="P5" t="s">
        <v>8352</v>
      </c>
      <c r="Q5">
        <f t="shared" si="2"/>
        <v>104</v>
      </c>
      <c r="R5">
        <f t="shared" si="3"/>
        <v>69.27</v>
      </c>
      <c r="S5" s="11">
        <f t="shared" si="0"/>
        <v>41828.515127314815</v>
      </c>
      <c r="T5" s="11">
        <f t="shared" si="1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2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26" t="s">
        <v>8307</v>
      </c>
      <c r="P6" t="s">
        <v>8352</v>
      </c>
      <c r="Q6">
        <f t="shared" si="2"/>
        <v>123</v>
      </c>
      <c r="R6">
        <f t="shared" si="3"/>
        <v>190.55</v>
      </c>
      <c r="S6" s="11">
        <f t="shared" si="0"/>
        <v>42327.834247685183</v>
      </c>
      <c r="T6" s="11">
        <f t="shared" si="1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2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26" t="s">
        <v>8307</v>
      </c>
      <c r="P7" t="s">
        <v>8352</v>
      </c>
      <c r="Q7">
        <f t="shared" si="2"/>
        <v>110</v>
      </c>
      <c r="R7">
        <f t="shared" si="3"/>
        <v>93.4</v>
      </c>
      <c r="S7" s="11">
        <f t="shared" si="0"/>
        <v>42563.932951388888</v>
      </c>
      <c r="T7" s="11">
        <f t="shared" si="1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2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26" t="s">
        <v>8307</v>
      </c>
      <c r="P8" t="s">
        <v>8352</v>
      </c>
      <c r="Q8">
        <f t="shared" si="2"/>
        <v>106</v>
      </c>
      <c r="R8">
        <f t="shared" si="3"/>
        <v>146.88</v>
      </c>
      <c r="S8" s="11">
        <f t="shared" si="0"/>
        <v>41794.072337962964</v>
      </c>
      <c r="T8" s="11">
        <f t="shared" si="1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2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26" t="s">
        <v>8307</v>
      </c>
      <c r="P9" t="s">
        <v>8352</v>
      </c>
      <c r="Q9">
        <f t="shared" si="2"/>
        <v>101</v>
      </c>
      <c r="R9">
        <f t="shared" si="3"/>
        <v>159.82</v>
      </c>
      <c r="S9" s="11">
        <f t="shared" si="0"/>
        <v>42516.047071759262</v>
      </c>
      <c r="T9" s="11">
        <f t="shared" si="1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2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26" t="s">
        <v>8307</v>
      </c>
      <c r="P10" t="s">
        <v>8352</v>
      </c>
      <c r="Q10">
        <f t="shared" si="2"/>
        <v>100</v>
      </c>
      <c r="R10">
        <f t="shared" si="3"/>
        <v>291.79000000000002</v>
      </c>
      <c r="S10" s="11">
        <f t="shared" si="0"/>
        <v>42468.94458333333</v>
      </c>
      <c r="T10" s="11">
        <f t="shared" si="1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2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26" t="s">
        <v>8307</v>
      </c>
      <c r="P11" t="s">
        <v>8352</v>
      </c>
      <c r="Q11">
        <f t="shared" si="2"/>
        <v>126</v>
      </c>
      <c r="R11">
        <f t="shared" si="3"/>
        <v>31.5</v>
      </c>
      <c r="S11" s="11">
        <f t="shared" si="0"/>
        <v>42447.103518518517</v>
      </c>
      <c r="T11" s="11">
        <f t="shared" si="1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2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26" t="s">
        <v>8307</v>
      </c>
      <c r="P12" t="s">
        <v>8352</v>
      </c>
      <c r="Q12">
        <f t="shared" si="2"/>
        <v>101</v>
      </c>
      <c r="R12">
        <f t="shared" si="3"/>
        <v>158.68</v>
      </c>
      <c r="S12" s="11">
        <f t="shared" si="0"/>
        <v>41780.068043981482</v>
      </c>
      <c r="T12" s="11">
        <f t="shared" si="1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2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26" t="s">
        <v>8307</v>
      </c>
      <c r="P13" t="s">
        <v>8352</v>
      </c>
      <c r="Q13">
        <f t="shared" si="2"/>
        <v>121</v>
      </c>
      <c r="R13">
        <f t="shared" si="3"/>
        <v>80.33</v>
      </c>
      <c r="S13" s="11">
        <f t="shared" si="0"/>
        <v>42572.778495370367</v>
      </c>
      <c r="T13" s="11">
        <f t="shared" si="1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2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26" t="s">
        <v>8307</v>
      </c>
      <c r="P14" t="s">
        <v>8352</v>
      </c>
      <c r="Q14">
        <f t="shared" si="2"/>
        <v>165</v>
      </c>
      <c r="R14">
        <f t="shared" si="3"/>
        <v>59.96</v>
      </c>
      <c r="S14" s="11">
        <f t="shared" si="0"/>
        <v>41791.713252314818</v>
      </c>
      <c r="T14" s="11">
        <f t="shared" si="1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2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26" t="s">
        <v>8307</v>
      </c>
      <c r="P15" t="s">
        <v>8352</v>
      </c>
      <c r="Q15">
        <f t="shared" si="2"/>
        <v>160</v>
      </c>
      <c r="R15">
        <f t="shared" si="3"/>
        <v>109.78</v>
      </c>
      <c r="S15" s="11">
        <f t="shared" si="0"/>
        <v>42508.677187499998</v>
      </c>
      <c r="T15" s="11">
        <f t="shared" si="1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2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26" t="s">
        <v>8307</v>
      </c>
      <c r="P16" t="s">
        <v>8352</v>
      </c>
      <c r="Q16">
        <f t="shared" si="2"/>
        <v>101</v>
      </c>
      <c r="R16">
        <f t="shared" si="3"/>
        <v>147.71</v>
      </c>
      <c r="S16" s="11">
        <f t="shared" si="0"/>
        <v>41808.02648148148</v>
      </c>
      <c r="T16" s="11">
        <f t="shared" si="1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2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26" t="s">
        <v>8307</v>
      </c>
      <c r="P17" t="s">
        <v>8352</v>
      </c>
      <c r="Q17">
        <f t="shared" si="2"/>
        <v>107</v>
      </c>
      <c r="R17">
        <f t="shared" si="3"/>
        <v>21.76</v>
      </c>
      <c r="S17" s="11">
        <f t="shared" si="0"/>
        <v>42256.391875000001</v>
      </c>
      <c r="T17" s="11">
        <f t="shared" si="1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2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26" t="s">
        <v>8307</v>
      </c>
      <c r="P18" t="s">
        <v>8352</v>
      </c>
      <c r="Q18">
        <f t="shared" si="2"/>
        <v>100</v>
      </c>
      <c r="R18">
        <f t="shared" si="3"/>
        <v>171.84</v>
      </c>
      <c r="S18" s="11">
        <f t="shared" si="0"/>
        <v>41760.796423611115</v>
      </c>
      <c r="T18" s="11">
        <f t="shared" si="1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2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26" t="s">
        <v>8307</v>
      </c>
      <c r="P19" t="s">
        <v>8352</v>
      </c>
      <c r="Q19">
        <f t="shared" si="2"/>
        <v>101</v>
      </c>
      <c r="R19">
        <f t="shared" si="3"/>
        <v>41.94</v>
      </c>
      <c r="S19" s="11">
        <f t="shared" si="0"/>
        <v>41917.731736111113</v>
      </c>
      <c r="T19" s="11">
        <f t="shared" si="1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2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26" t="s">
        <v>8307</v>
      </c>
      <c r="P20" t="s">
        <v>8352</v>
      </c>
      <c r="Q20">
        <f t="shared" si="2"/>
        <v>106</v>
      </c>
      <c r="R20">
        <f t="shared" si="3"/>
        <v>93.26</v>
      </c>
      <c r="S20" s="11">
        <f t="shared" si="0"/>
        <v>41869.542314814818</v>
      </c>
      <c r="T20" s="11">
        <f t="shared" si="1"/>
        <v>41899.542314814818</v>
      </c>
      <c r="U20">
        <f t="shared" si="4"/>
        <v>2014</v>
      </c>
    </row>
    <row r="21" spans="1:21" ht="45" x14ac:dyDescent="0.25">
      <c r="A21">
        <v>19</v>
      </c>
      <c r="B21" s="3" t="s">
        <v>21</v>
      </c>
      <c r="C21" s="3" t="s">
        <v>4130</v>
      </c>
      <c r="D21" s="2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26" t="s">
        <v>8307</v>
      </c>
      <c r="P21" t="s">
        <v>8352</v>
      </c>
      <c r="Q21">
        <f t="shared" si="2"/>
        <v>145</v>
      </c>
      <c r="R21">
        <f t="shared" si="3"/>
        <v>56.14</v>
      </c>
      <c r="S21" s="11">
        <f t="shared" si="0"/>
        <v>42175.816365740742</v>
      </c>
      <c r="T21" s="11">
        <f t="shared" si="1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2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26" t="s">
        <v>8307</v>
      </c>
      <c r="P22" t="s">
        <v>8352</v>
      </c>
      <c r="Q22">
        <f t="shared" si="2"/>
        <v>100</v>
      </c>
      <c r="R22">
        <f t="shared" si="3"/>
        <v>80.16</v>
      </c>
      <c r="S22" s="11">
        <f t="shared" si="0"/>
        <v>42200.758240740746</v>
      </c>
      <c r="T22" s="11">
        <f t="shared" si="1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2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26" t="s">
        <v>8307</v>
      </c>
      <c r="P23" t="s">
        <v>8352</v>
      </c>
      <c r="Q23">
        <f t="shared" si="2"/>
        <v>109</v>
      </c>
      <c r="R23">
        <f t="shared" si="3"/>
        <v>199.9</v>
      </c>
      <c r="S23" s="11">
        <f t="shared" si="0"/>
        <v>41878.627187500002</v>
      </c>
      <c r="T23" s="11">
        <f t="shared" si="1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2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26" t="s">
        <v>8307</v>
      </c>
      <c r="P24" t="s">
        <v>8352</v>
      </c>
      <c r="Q24">
        <f t="shared" si="2"/>
        <v>117</v>
      </c>
      <c r="R24">
        <f t="shared" si="3"/>
        <v>51.25</v>
      </c>
      <c r="S24" s="11">
        <f t="shared" si="0"/>
        <v>41989.91134259259</v>
      </c>
      <c r="T24" s="11">
        <f t="shared" si="1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2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26" t="s">
        <v>8307</v>
      </c>
      <c r="P25" t="s">
        <v>8352</v>
      </c>
      <c r="Q25">
        <f t="shared" si="2"/>
        <v>119</v>
      </c>
      <c r="R25">
        <f t="shared" si="3"/>
        <v>103.04</v>
      </c>
      <c r="S25" s="11">
        <f t="shared" si="0"/>
        <v>42097.778946759259</v>
      </c>
      <c r="T25" s="11">
        <f t="shared" si="1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2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26" t="s">
        <v>8307</v>
      </c>
      <c r="P26" t="s">
        <v>8352</v>
      </c>
      <c r="Q26">
        <f t="shared" si="2"/>
        <v>109</v>
      </c>
      <c r="R26">
        <f t="shared" si="3"/>
        <v>66.349999999999994</v>
      </c>
      <c r="S26" s="11">
        <f t="shared" si="0"/>
        <v>42229.820173611108</v>
      </c>
      <c r="T26" s="11">
        <f t="shared" si="1"/>
        <v>42262.818750000006</v>
      </c>
      <c r="U26">
        <f t="shared" si="4"/>
        <v>2015</v>
      </c>
    </row>
    <row r="27" spans="1:21" ht="45" x14ac:dyDescent="0.25">
      <c r="A27">
        <v>25</v>
      </c>
      <c r="B27" s="3" t="s">
        <v>27</v>
      </c>
      <c r="C27" s="3" t="s">
        <v>4136</v>
      </c>
      <c r="D27" s="2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26" t="s">
        <v>8307</v>
      </c>
      <c r="P27" t="s">
        <v>8352</v>
      </c>
      <c r="Q27">
        <f t="shared" si="2"/>
        <v>133</v>
      </c>
      <c r="R27">
        <f t="shared" si="3"/>
        <v>57.14</v>
      </c>
      <c r="S27" s="11">
        <f t="shared" si="0"/>
        <v>42318.025011574078</v>
      </c>
      <c r="T27" s="11">
        <f t="shared" si="1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2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26" t="s">
        <v>8307</v>
      </c>
      <c r="P28" t="s">
        <v>8352</v>
      </c>
      <c r="Q28">
        <f t="shared" si="2"/>
        <v>155</v>
      </c>
      <c r="R28">
        <f t="shared" si="3"/>
        <v>102.11</v>
      </c>
      <c r="S28" s="11">
        <f t="shared" si="0"/>
        <v>41828.515555555554</v>
      </c>
      <c r="T28" s="11">
        <f t="shared" si="1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2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26" t="s">
        <v>8307</v>
      </c>
      <c r="P29" t="s">
        <v>8352</v>
      </c>
      <c r="Q29">
        <f t="shared" si="2"/>
        <v>112</v>
      </c>
      <c r="R29">
        <f t="shared" si="3"/>
        <v>148.97</v>
      </c>
      <c r="S29" s="11">
        <f t="shared" si="0"/>
        <v>41929.164733796293</v>
      </c>
      <c r="T29" s="11">
        <f t="shared" si="1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2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26" t="s">
        <v>8307</v>
      </c>
      <c r="P30" t="s">
        <v>8352</v>
      </c>
      <c r="Q30">
        <f t="shared" si="2"/>
        <v>100</v>
      </c>
      <c r="R30">
        <f t="shared" si="3"/>
        <v>169.61</v>
      </c>
      <c r="S30" s="11">
        <f t="shared" si="0"/>
        <v>42324.96393518518</v>
      </c>
      <c r="T30" s="11">
        <f t="shared" si="1"/>
        <v>42354.96393518518</v>
      </c>
      <c r="U30">
        <f t="shared" si="4"/>
        <v>2015</v>
      </c>
    </row>
    <row r="31" spans="1:21" ht="45" x14ac:dyDescent="0.25">
      <c r="A31">
        <v>29</v>
      </c>
      <c r="B31" s="3" t="s">
        <v>31</v>
      </c>
      <c r="C31" s="3" t="s">
        <v>4140</v>
      </c>
      <c r="D31" s="2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26" t="s">
        <v>8307</v>
      </c>
      <c r="P31" t="s">
        <v>8352</v>
      </c>
      <c r="Q31">
        <f t="shared" si="2"/>
        <v>123</v>
      </c>
      <c r="R31">
        <f t="shared" si="3"/>
        <v>31.62</v>
      </c>
      <c r="S31" s="11">
        <f t="shared" si="0"/>
        <v>41812.67324074074</v>
      </c>
      <c r="T31" s="11">
        <f t="shared" si="1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2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26" t="s">
        <v>8307</v>
      </c>
      <c r="P32" t="s">
        <v>8352</v>
      </c>
      <c r="Q32">
        <f t="shared" si="2"/>
        <v>101</v>
      </c>
      <c r="R32">
        <f t="shared" si="3"/>
        <v>76.45</v>
      </c>
      <c r="S32" s="11">
        <f t="shared" si="0"/>
        <v>41842.292997685188</v>
      </c>
      <c r="T32" s="11">
        <f t="shared" si="1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2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26" t="s">
        <v>8307</v>
      </c>
      <c r="P33" t="s">
        <v>8352</v>
      </c>
      <c r="Q33">
        <f t="shared" si="2"/>
        <v>100</v>
      </c>
      <c r="R33">
        <f t="shared" si="3"/>
        <v>13</v>
      </c>
      <c r="S33" s="11">
        <f t="shared" si="0"/>
        <v>42376.79206018518</v>
      </c>
      <c r="T33" s="11">
        <f t="shared" si="1"/>
        <v>42394.79206018518</v>
      </c>
      <c r="U33">
        <f t="shared" si="4"/>
        <v>2016</v>
      </c>
    </row>
    <row r="34" spans="1:21" ht="45" x14ac:dyDescent="0.25">
      <c r="A34">
        <v>32</v>
      </c>
      <c r="B34" s="3" t="s">
        <v>34</v>
      </c>
      <c r="C34" s="3" t="s">
        <v>4143</v>
      </c>
      <c r="D34" s="2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26" t="s">
        <v>8307</v>
      </c>
      <c r="P34" t="s">
        <v>8352</v>
      </c>
      <c r="Q34">
        <f t="shared" si="2"/>
        <v>100</v>
      </c>
      <c r="R34">
        <f t="shared" si="3"/>
        <v>320.45</v>
      </c>
      <c r="S34" s="11">
        <f t="shared" si="0"/>
        <v>42461.627511574072</v>
      </c>
      <c r="T34" s="11">
        <f t="shared" si="1"/>
        <v>42503.165972222225</v>
      </c>
      <c r="U34">
        <f t="shared" si="4"/>
        <v>2016</v>
      </c>
    </row>
    <row r="35" spans="1:21" ht="45" x14ac:dyDescent="0.25">
      <c r="A35">
        <v>33</v>
      </c>
      <c r="B35" s="3" t="s">
        <v>35</v>
      </c>
      <c r="C35" s="3" t="s">
        <v>4144</v>
      </c>
      <c r="D35" s="2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26" t="s">
        <v>8307</v>
      </c>
      <c r="P35" t="s">
        <v>8352</v>
      </c>
      <c r="Q35">
        <f t="shared" si="2"/>
        <v>102</v>
      </c>
      <c r="R35">
        <f t="shared" si="3"/>
        <v>83.75</v>
      </c>
      <c r="S35" s="11">
        <f t="shared" si="0"/>
        <v>42286.660891203705</v>
      </c>
      <c r="T35" s="11">
        <f t="shared" si="1"/>
        <v>42316.702557870376</v>
      </c>
      <c r="U35">
        <f t="shared" si="4"/>
        <v>2015</v>
      </c>
    </row>
    <row r="36" spans="1:21" ht="45" x14ac:dyDescent="0.25">
      <c r="A36">
        <v>34</v>
      </c>
      <c r="B36" s="3" t="s">
        <v>36</v>
      </c>
      <c r="C36" s="3" t="s">
        <v>4145</v>
      </c>
      <c r="D36" s="2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26" t="s">
        <v>8307</v>
      </c>
      <c r="P36" t="s">
        <v>8352</v>
      </c>
      <c r="Q36">
        <f t="shared" si="2"/>
        <v>130</v>
      </c>
      <c r="R36">
        <f t="shared" si="3"/>
        <v>49.88</v>
      </c>
      <c r="S36" s="11">
        <f t="shared" si="0"/>
        <v>41841.321770833332</v>
      </c>
      <c r="T36" s="11">
        <f t="shared" si="1"/>
        <v>41856.321770833332</v>
      </c>
      <c r="U36">
        <f t="shared" si="4"/>
        <v>2014</v>
      </c>
    </row>
    <row r="37" spans="1:21" ht="30" x14ac:dyDescent="0.25">
      <c r="A37">
        <v>35</v>
      </c>
      <c r="B37" s="3" t="s">
        <v>37</v>
      </c>
      <c r="C37" s="3" t="s">
        <v>4146</v>
      </c>
      <c r="D37" s="2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26" t="s">
        <v>8307</v>
      </c>
      <c r="P37" t="s">
        <v>8352</v>
      </c>
      <c r="Q37">
        <f t="shared" si="2"/>
        <v>167</v>
      </c>
      <c r="R37">
        <f t="shared" si="3"/>
        <v>59.46</v>
      </c>
      <c r="S37" s="11">
        <f t="shared" si="0"/>
        <v>42098.291828703703</v>
      </c>
      <c r="T37" s="11">
        <f t="shared" si="1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2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26" t="s">
        <v>8307</v>
      </c>
      <c r="P38" t="s">
        <v>8352</v>
      </c>
      <c r="Q38">
        <f t="shared" si="2"/>
        <v>142</v>
      </c>
      <c r="R38">
        <f t="shared" si="3"/>
        <v>193.84</v>
      </c>
      <c r="S38" s="11">
        <f t="shared" si="0"/>
        <v>42068.307002314818</v>
      </c>
      <c r="T38" s="11">
        <f t="shared" si="1"/>
        <v>42098.265335648146</v>
      </c>
      <c r="U38">
        <f t="shared" si="4"/>
        <v>2015</v>
      </c>
    </row>
    <row r="39" spans="1:21" ht="45" x14ac:dyDescent="0.25">
      <c r="A39">
        <v>37</v>
      </c>
      <c r="B39" s="3" t="s">
        <v>39</v>
      </c>
      <c r="C39" s="3" t="s">
        <v>4148</v>
      </c>
      <c r="D39" s="2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26" t="s">
        <v>8307</v>
      </c>
      <c r="P39" t="s">
        <v>8352</v>
      </c>
      <c r="Q39">
        <f t="shared" si="2"/>
        <v>183</v>
      </c>
      <c r="R39">
        <f t="shared" si="3"/>
        <v>159.51</v>
      </c>
      <c r="S39" s="11">
        <f t="shared" si="0"/>
        <v>42032.693043981482</v>
      </c>
      <c r="T39" s="11">
        <f t="shared" si="1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2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26" t="s">
        <v>8307</v>
      </c>
      <c r="P40" t="s">
        <v>8352</v>
      </c>
      <c r="Q40">
        <f t="shared" si="2"/>
        <v>110</v>
      </c>
      <c r="R40">
        <f t="shared" si="3"/>
        <v>41.68</v>
      </c>
      <c r="S40" s="11">
        <f t="shared" si="0"/>
        <v>41375.057222222218</v>
      </c>
      <c r="T40" s="11">
        <f t="shared" si="1"/>
        <v>41405.057222222218</v>
      </c>
      <c r="U40">
        <f t="shared" si="4"/>
        <v>2013</v>
      </c>
    </row>
    <row r="41" spans="1:21" ht="45" x14ac:dyDescent="0.25">
      <c r="A41">
        <v>39</v>
      </c>
      <c r="B41" s="3" t="s">
        <v>41</v>
      </c>
      <c r="C41" s="3" t="s">
        <v>4150</v>
      </c>
      <c r="D41" s="2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26" t="s">
        <v>8307</v>
      </c>
      <c r="P41" t="s">
        <v>8352</v>
      </c>
      <c r="Q41">
        <f t="shared" si="2"/>
        <v>131</v>
      </c>
      <c r="R41">
        <f t="shared" si="3"/>
        <v>150.9</v>
      </c>
      <c r="S41" s="11">
        <f t="shared" si="0"/>
        <v>41754.047083333331</v>
      </c>
      <c r="T41" s="11">
        <f t="shared" si="1"/>
        <v>41784.957638888889</v>
      </c>
      <c r="U41">
        <f t="shared" si="4"/>
        <v>2014</v>
      </c>
    </row>
    <row r="42" spans="1:21" ht="45" x14ac:dyDescent="0.25">
      <c r="A42">
        <v>40</v>
      </c>
      <c r="B42" s="3" t="s">
        <v>42</v>
      </c>
      <c r="C42" s="3" t="s">
        <v>4151</v>
      </c>
      <c r="D42" s="2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26" t="s">
        <v>8307</v>
      </c>
      <c r="P42" t="s">
        <v>8352</v>
      </c>
      <c r="Q42">
        <f t="shared" si="2"/>
        <v>101</v>
      </c>
      <c r="R42">
        <f t="shared" si="3"/>
        <v>126.69</v>
      </c>
      <c r="S42" s="11">
        <f t="shared" si="0"/>
        <v>41789.21398148148</v>
      </c>
      <c r="T42" s="11">
        <f t="shared" si="1"/>
        <v>41809.166666666664</v>
      </c>
      <c r="U42">
        <f t="shared" si="4"/>
        <v>2014</v>
      </c>
    </row>
    <row r="43" spans="1:21" ht="45" x14ac:dyDescent="0.25">
      <c r="A43">
        <v>41</v>
      </c>
      <c r="B43" s="3" t="s">
        <v>43</v>
      </c>
      <c r="C43" s="3" t="s">
        <v>4152</v>
      </c>
      <c r="D43" s="2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26" t="s">
        <v>8307</v>
      </c>
      <c r="P43" t="s">
        <v>8352</v>
      </c>
      <c r="Q43">
        <f t="shared" si="2"/>
        <v>100</v>
      </c>
      <c r="R43">
        <f t="shared" si="3"/>
        <v>105.26</v>
      </c>
      <c r="S43" s="11">
        <f t="shared" si="0"/>
        <v>41887.568912037037</v>
      </c>
      <c r="T43" s="11">
        <f t="shared" si="1"/>
        <v>41917.568912037037</v>
      </c>
      <c r="U43">
        <f t="shared" si="4"/>
        <v>2014</v>
      </c>
    </row>
    <row r="44" spans="1:21" ht="45" x14ac:dyDescent="0.25">
      <c r="A44">
        <v>42</v>
      </c>
      <c r="B44" s="3" t="s">
        <v>44</v>
      </c>
      <c r="C44" s="3" t="s">
        <v>4153</v>
      </c>
      <c r="D44" s="2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26" t="s">
        <v>8307</v>
      </c>
      <c r="P44" t="s">
        <v>8352</v>
      </c>
      <c r="Q44">
        <f t="shared" si="2"/>
        <v>142</v>
      </c>
      <c r="R44">
        <f t="shared" si="3"/>
        <v>117.51</v>
      </c>
      <c r="S44" s="11">
        <f t="shared" si="0"/>
        <v>41971.639189814814</v>
      </c>
      <c r="T44" s="11">
        <f t="shared" si="1"/>
        <v>42001.639189814814</v>
      </c>
      <c r="U44">
        <f t="shared" si="4"/>
        <v>2014</v>
      </c>
    </row>
    <row r="45" spans="1:21" ht="45" x14ac:dyDescent="0.25">
      <c r="A45">
        <v>43</v>
      </c>
      <c r="B45" s="3" t="s">
        <v>45</v>
      </c>
      <c r="C45" s="3" t="s">
        <v>4154</v>
      </c>
      <c r="D45" s="2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26" t="s">
        <v>8307</v>
      </c>
      <c r="P45" t="s">
        <v>8352</v>
      </c>
      <c r="Q45">
        <f t="shared" si="2"/>
        <v>309</v>
      </c>
      <c r="R45">
        <f t="shared" si="3"/>
        <v>117.36</v>
      </c>
      <c r="S45" s="11">
        <f t="shared" si="0"/>
        <v>41802.790347222224</v>
      </c>
      <c r="T45" s="11">
        <f t="shared" si="1"/>
        <v>41833</v>
      </c>
      <c r="U45">
        <f t="shared" si="4"/>
        <v>2014</v>
      </c>
    </row>
    <row r="46" spans="1:21" ht="45" x14ac:dyDescent="0.25">
      <c r="A46">
        <v>44</v>
      </c>
      <c r="B46" s="3" t="s">
        <v>46</v>
      </c>
      <c r="C46" s="3" t="s">
        <v>4155</v>
      </c>
      <c r="D46" s="2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26" t="s">
        <v>8307</v>
      </c>
      <c r="P46" t="s">
        <v>8352</v>
      </c>
      <c r="Q46">
        <f t="shared" si="2"/>
        <v>100</v>
      </c>
      <c r="R46">
        <f t="shared" si="3"/>
        <v>133.33000000000001</v>
      </c>
      <c r="S46" s="11">
        <f t="shared" si="0"/>
        <v>41874.098807870374</v>
      </c>
      <c r="T46" s="11">
        <f t="shared" si="1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2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26" t="s">
        <v>8307</v>
      </c>
      <c r="P47" t="s">
        <v>8352</v>
      </c>
      <c r="Q47">
        <f t="shared" si="2"/>
        <v>120</v>
      </c>
      <c r="R47">
        <f t="shared" si="3"/>
        <v>98.36</v>
      </c>
      <c r="S47" s="11">
        <f t="shared" si="0"/>
        <v>42457.623923611114</v>
      </c>
      <c r="T47" s="11">
        <f t="shared" si="1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2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26" t="s">
        <v>8307</v>
      </c>
      <c r="P48" t="s">
        <v>8352</v>
      </c>
      <c r="Q48">
        <f t="shared" si="2"/>
        <v>104</v>
      </c>
      <c r="R48">
        <f t="shared" si="3"/>
        <v>194.44</v>
      </c>
      <c r="S48" s="11">
        <f t="shared" si="0"/>
        <v>42323.964976851858</v>
      </c>
      <c r="T48" s="11">
        <f t="shared" si="1"/>
        <v>42353.964976851858</v>
      </c>
      <c r="U48">
        <f t="shared" si="4"/>
        <v>2015</v>
      </c>
    </row>
    <row r="49" spans="1:21" ht="45" x14ac:dyDescent="0.25">
      <c r="A49">
        <v>47</v>
      </c>
      <c r="B49" s="3" t="s">
        <v>49</v>
      </c>
      <c r="C49" s="3" t="s">
        <v>4158</v>
      </c>
      <c r="D49" s="2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26" t="s">
        <v>8307</v>
      </c>
      <c r="P49" t="s">
        <v>8352</v>
      </c>
      <c r="Q49">
        <f t="shared" si="2"/>
        <v>108</v>
      </c>
      <c r="R49">
        <f t="shared" si="3"/>
        <v>76.87</v>
      </c>
      <c r="S49" s="11">
        <f t="shared" si="0"/>
        <v>41932.819525462961</v>
      </c>
      <c r="T49" s="11">
        <f t="shared" si="1"/>
        <v>41992.861192129625</v>
      </c>
      <c r="U49">
        <f t="shared" si="4"/>
        <v>2014</v>
      </c>
    </row>
    <row r="50" spans="1:21" ht="45" x14ac:dyDescent="0.25">
      <c r="A50">
        <v>48</v>
      </c>
      <c r="B50" s="3" t="s">
        <v>50</v>
      </c>
      <c r="C50" s="3" t="s">
        <v>4159</v>
      </c>
      <c r="D50" s="2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26" t="s">
        <v>8307</v>
      </c>
      <c r="P50" t="s">
        <v>8352</v>
      </c>
      <c r="Q50">
        <f t="shared" si="2"/>
        <v>108</v>
      </c>
      <c r="R50">
        <f t="shared" si="3"/>
        <v>56.82</v>
      </c>
      <c r="S50" s="11">
        <f t="shared" si="0"/>
        <v>42033.516898148147</v>
      </c>
      <c r="T50" s="11">
        <f t="shared" si="1"/>
        <v>42064.5</v>
      </c>
      <c r="U50">
        <f t="shared" si="4"/>
        <v>2015</v>
      </c>
    </row>
    <row r="51" spans="1:21" x14ac:dyDescent="0.25">
      <c r="A51">
        <v>49</v>
      </c>
      <c r="B51" s="3" t="s">
        <v>51</v>
      </c>
      <c r="C51" s="3" t="s">
        <v>4160</v>
      </c>
      <c r="D51" s="2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26" t="s">
        <v>8307</v>
      </c>
      <c r="P51" t="s">
        <v>8352</v>
      </c>
      <c r="Q51">
        <f t="shared" si="2"/>
        <v>100</v>
      </c>
      <c r="R51">
        <f t="shared" si="3"/>
        <v>137.93</v>
      </c>
      <c r="S51" s="11">
        <f t="shared" si="0"/>
        <v>42271.176446759258</v>
      </c>
      <c r="T51" s="11">
        <f t="shared" si="1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2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26" t="s">
        <v>8307</v>
      </c>
      <c r="P52" t="s">
        <v>8352</v>
      </c>
      <c r="Q52">
        <f t="shared" si="2"/>
        <v>100</v>
      </c>
      <c r="R52">
        <f t="shared" si="3"/>
        <v>27.27</v>
      </c>
      <c r="S52" s="11">
        <f t="shared" si="0"/>
        <v>41995.752986111111</v>
      </c>
      <c r="T52" s="11">
        <f t="shared" si="1"/>
        <v>42034.708333333328</v>
      </c>
      <c r="U52">
        <f t="shared" si="4"/>
        <v>2014</v>
      </c>
    </row>
    <row r="53" spans="1:21" ht="45" x14ac:dyDescent="0.25">
      <c r="A53">
        <v>51</v>
      </c>
      <c r="B53" s="3" t="s">
        <v>53</v>
      </c>
      <c r="C53" s="3" t="s">
        <v>4162</v>
      </c>
      <c r="D53" s="2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26" t="s">
        <v>8307</v>
      </c>
      <c r="P53" t="s">
        <v>8352</v>
      </c>
      <c r="Q53">
        <f t="shared" si="2"/>
        <v>128</v>
      </c>
      <c r="R53">
        <f t="shared" si="3"/>
        <v>118.34</v>
      </c>
      <c r="S53" s="11">
        <f t="shared" si="0"/>
        <v>42196.928668981483</v>
      </c>
      <c r="T53" s="11">
        <f t="shared" si="1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2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26" t="s">
        <v>8307</v>
      </c>
      <c r="P54" t="s">
        <v>8352</v>
      </c>
      <c r="Q54">
        <f t="shared" si="2"/>
        <v>116</v>
      </c>
      <c r="R54">
        <f t="shared" si="3"/>
        <v>223.48</v>
      </c>
      <c r="S54" s="11">
        <f t="shared" si="0"/>
        <v>41807.701921296299</v>
      </c>
      <c r="T54" s="11">
        <f t="shared" si="1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2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26" t="s">
        <v>8307</v>
      </c>
      <c r="P55" t="s">
        <v>8352</v>
      </c>
      <c r="Q55">
        <f t="shared" si="2"/>
        <v>110</v>
      </c>
      <c r="R55">
        <f t="shared" si="3"/>
        <v>28.11</v>
      </c>
      <c r="S55" s="11">
        <f t="shared" si="0"/>
        <v>41719.549131944441</v>
      </c>
      <c r="T55" s="11">
        <f t="shared" si="1"/>
        <v>41733.916666666664</v>
      </c>
      <c r="U55">
        <f t="shared" si="4"/>
        <v>2014</v>
      </c>
    </row>
    <row r="56" spans="1:21" ht="45" x14ac:dyDescent="0.25">
      <c r="A56">
        <v>54</v>
      </c>
      <c r="B56" s="3" t="s">
        <v>56</v>
      </c>
      <c r="C56" s="3" t="s">
        <v>4165</v>
      </c>
      <c r="D56" s="2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26" t="s">
        <v>8307</v>
      </c>
      <c r="P56" t="s">
        <v>8352</v>
      </c>
      <c r="Q56">
        <f t="shared" si="2"/>
        <v>101</v>
      </c>
      <c r="R56">
        <f t="shared" si="3"/>
        <v>194.23</v>
      </c>
      <c r="S56" s="11">
        <f t="shared" si="0"/>
        <v>42333.713206018518</v>
      </c>
      <c r="T56" s="11">
        <f t="shared" si="1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2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26" t="s">
        <v>8307</v>
      </c>
      <c r="P57" t="s">
        <v>8352</v>
      </c>
      <c r="Q57">
        <f t="shared" si="2"/>
        <v>129</v>
      </c>
      <c r="R57">
        <f t="shared" si="3"/>
        <v>128.94999999999999</v>
      </c>
      <c r="S57" s="11">
        <f t="shared" si="0"/>
        <v>42496.968935185185</v>
      </c>
      <c r="T57" s="11">
        <f t="shared" si="1"/>
        <v>42517.968935185185</v>
      </c>
      <c r="U57">
        <f t="shared" si="4"/>
        <v>2016</v>
      </c>
    </row>
    <row r="58" spans="1:21" ht="30" x14ac:dyDescent="0.25">
      <c r="A58">
        <v>56</v>
      </c>
      <c r="B58" s="3" t="s">
        <v>58</v>
      </c>
      <c r="C58" s="3" t="s">
        <v>4167</v>
      </c>
      <c r="D58" s="2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26" t="s">
        <v>8307</v>
      </c>
      <c r="P58" t="s">
        <v>8352</v>
      </c>
      <c r="Q58">
        <f t="shared" si="2"/>
        <v>107</v>
      </c>
      <c r="R58">
        <f t="shared" si="3"/>
        <v>49.32</v>
      </c>
      <c r="S58" s="11">
        <f t="shared" si="0"/>
        <v>42149.548888888887</v>
      </c>
      <c r="T58" s="11">
        <f t="shared" si="1"/>
        <v>42163.666666666672</v>
      </c>
      <c r="U58">
        <f t="shared" si="4"/>
        <v>2015</v>
      </c>
    </row>
    <row r="59" spans="1:21" ht="45" x14ac:dyDescent="0.25">
      <c r="A59">
        <v>57</v>
      </c>
      <c r="B59" s="3" t="s">
        <v>59</v>
      </c>
      <c r="C59" s="3" t="s">
        <v>4168</v>
      </c>
      <c r="D59" s="2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26" t="s">
        <v>8307</v>
      </c>
      <c r="P59" t="s">
        <v>8352</v>
      </c>
      <c r="Q59">
        <f t="shared" si="2"/>
        <v>102</v>
      </c>
      <c r="R59">
        <f t="shared" si="3"/>
        <v>221.52</v>
      </c>
      <c r="S59" s="11">
        <f t="shared" si="0"/>
        <v>42089.83289351852</v>
      </c>
      <c r="T59" s="11">
        <f t="shared" si="1"/>
        <v>42119.83289351852</v>
      </c>
      <c r="U59">
        <f t="shared" si="4"/>
        <v>2015</v>
      </c>
    </row>
    <row r="60" spans="1:21" ht="30" x14ac:dyDescent="0.25">
      <c r="A60">
        <v>58</v>
      </c>
      <c r="B60" s="3" t="s">
        <v>60</v>
      </c>
      <c r="C60" s="3" t="s">
        <v>4169</v>
      </c>
      <c r="D60" s="2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26" t="s">
        <v>8307</v>
      </c>
      <c r="P60" t="s">
        <v>8352</v>
      </c>
      <c r="Q60">
        <f t="shared" si="2"/>
        <v>103</v>
      </c>
      <c r="R60">
        <f t="shared" si="3"/>
        <v>137.21</v>
      </c>
      <c r="S60" s="11">
        <f t="shared" si="0"/>
        <v>41932.745046296295</v>
      </c>
      <c r="T60" s="11">
        <f t="shared" si="1"/>
        <v>41962.786712962959</v>
      </c>
      <c r="U60">
        <f t="shared" si="4"/>
        <v>2014</v>
      </c>
    </row>
    <row r="61" spans="1:21" ht="45" x14ac:dyDescent="0.25">
      <c r="A61">
        <v>59</v>
      </c>
      <c r="B61" s="3" t="s">
        <v>61</v>
      </c>
      <c r="C61" s="3" t="s">
        <v>4170</v>
      </c>
      <c r="D61" s="2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26" t="s">
        <v>8307</v>
      </c>
      <c r="P61" t="s">
        <v>8352</v>
      </c>
      <c r="Q61">
        <f t="shared" si="2"/>
        <v>100</v>
      </c>
      <c r="R61">
        <f t="shared" si="3"/>
        <v>606.82000000000005</v>
      </c>
      <c r="S61" s="11">
        <f t="shared" si="0"/>
        <v>42230.23583333334</v>
      </c>
      <c r="T61" s="11">
        <f t="shared" si="1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2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26" t="s">
        <v>8307</v>
      </c>
      <c r="P62" t="s">
        <v>8353</v>
      </c>
      <c r="Q62">
        <f t="shared" si="2"/>
        <v>103</v>
      </c>
      <c r="R62">
        <f t="shared" si="3"/>
        <v>43.04</v>
      </c>
      <c r="S62" s="11">
        <f t="shared" si="0"/>
        <v>41701.901817129627</v>
      </c>
      <c r="T62" s="11">
        <f t="shared" si="1"/>
        <v>41721</v>
      </c>
      <c r="U62">
        <f t="shared" si="4"/>
        <v>2014</v>
      </c>
    </row>
    <row r="63" spans="1:21" ht="45" x14ac:dyDescent="0.25">
      <c r="A63">
        <v>61</v>
      </c>
      <c r="B63" s="3" t="s">
        <v>63</v>
      </c>
      <c r="C63" s="3" t="s">
        <v>4172</v>
      </c>
      <c r="D63" s="2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26" t="s">
        <v>8307</v>
      </c>
      <c r="P63" t="s">
        <v>8353</v>
      </c>
      <c r="Q63">
        <f t="shared" si="2"/>
        <v>148</v>
      </c>
      <c r="R63">
        <f t="shared" si="3"/>
        <v>322.39</v>
      </c>
      <c r="S63" s="11">
        <f t="shared" si="0"/>
        <v>41409.814317129632</v>
      </c>
      <c r="T63" s="11">
        <f t="shared" si="1"/>
        <v>41431.814317129632</v>
      </c>
      <c r="U63">
        <f t="shared" si="4"/>
        <v>2013</v>
      </c>
    </row>
    <row r="64" spans="1:21" ht="45" x14ac:dyDescent="0.25">
      <c r="A64">
        <v>62</v>
      </c>
      <c r="B64" s="3" t="s">
        <v>64</v>
      </c>
      <c r="C64" s="3" t="s">
        <v>4173</v>
      </c>
      <c r="D64" s="2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26" t="s">
        <v>8307</v>
      </c>
      <c r="P64" t="s">
        <v>8353</v>
      </c>
      <c r="Q64">
        <f t="shared" si="2"/>
        <v>155</v>
      </c>
      <c r="R64">
        <f t="shared" si="3"/>
        <v>96.71</v>
      </c>
      <c r="S64" s="11">
        <f t="shared" si="0"/>
        <v>41311.799513888887</v>
      </c>
      <c r="T64" s="11">
        <f t="shared" si="1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2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26" t="s">
        <v>8307</v>
      </c>
      <c r="P65" t="s">
        <v>8353</v>
      </c>
      <c r="Q65">
        <f t="shared" si="2"/>
        <v>114</v>
      </c>
      <c r="R65">
        <f t="shared" si="3"/>
        <v>35.47</v>
      </c>
      <c r="S65" s="11">
        <f t="shared" si="0"/>
        <v>41612.912187499998</v>
      </c>
      <c r="T65" s="11">
        <f t="shared" si="1"/>
        <v>41636.207638888889</v>
      </c>
      <c r="U65">
        <f t="shared" si="4"/>
        <v>2013</v>
      </c>
    </row>
    <row r="66" spans="1:21" ht="45" x14ac:dyDescent="0.25">
      <c r="A66">
        <v>64</v>
      </c>
      <c r="B66" s="3" t="s">
        <v>66</v>
      </c>
      <c r="C66" s="3" t="s">
        <v>4175</v>
      </c>
      <c r="D66" s="2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26" t="s">
        <v>8307</v>
      </c>
      <c r="P66" t="s">
        <v>8353</v>
      </c>
      <c r="Q66">
        <f t="shared" si="2"/>
        <v>173</v>
      </c>
      <c r="R66">
        <f t="shared" si="3"/>
        <v>86.67</v>
      </c>
      <c r="S66" s="11">
        <f t="shared" ref="S66:S129" si="5">(((J66/60)/60)/24)+DATE(1970,1,1)</f>
        <v>41433.01829861111</v>
      </c>
      <c r="T66" s="11">
        <f t="shared" ref="T66:T129" si="6">(((I66/60)/60)/24)+DATE(1970,1,1)</f>
        <v>41463.01829861111</v>
      </c>
      <c r="U66">
        <f t="shared" si="4"/>
        <v>2013</v>
      </c>
    </row>
    <row r="67" spans="1:21" ht="30" x14ac:dyDescent="0.25">
      <c r="A67">
        <v>65</v>
      </c>
      <c r="B67" s="3" t="s">
        <v>67</v>
      </c>
      <c r="C67" s="3" t="s">
        <v>4176</v>
      </c>
      <c r="D67" s="2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26" t="s">
        <v>8307</v>
      </c>
      <c r="P67" t="s">
        <v>8353</v>
      </c>
      <c r="Q67">
        <f t="shared" ref="Q67:Q130" si="7">ROUND(E67/D67*100,0)</f>
        <v>108</v>
      </c>
      <c r="R67">
        <f t="shared" ref="R67:R130" si="8">IFERROR(ROUND(E67/L67,2),0)</f>
        <v>132.05000000000001</v>
      </c>
      <c r="S67" s="11">
        <f t="shared" si="5"/>
        <v>41835.821226851855</v>
      </c>
      <c r="T67" s="11">
        <f t="shared" si="6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2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26" t="s">
        <v>8307</v>
      </c>
      <c r="P68" t="s">
        <v>8353</v>
      </c>
      <c r="Q68">
        <f t="shared" si="7"/>
        <v>119</v>
      </c>
      <c r="R68">
        <f t="shared" si="8"/>
        <v>91.23</v>
      </c>
      <c r="S68" s="11">
        <f t="shared" si="5"/>
        <v>42539.849768518514</v>
      </c>
      <c r="T68" s="11">
        <f t="shared" si="6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2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26" t="s">
        <v>8307</v>
      </c>
      <c r="P69" t="s">
        <v>8353</v>
      </c>
      <c r="Q69">
        <f t="shared" si="7"/>
        <v>116</v>
      </c>
      <c r="R69">
        <f t="shared" si="8"/>
        <v>116.25</v>
      </c>
      <c r="S69" s="11">
        <f t="shared" si="5"/>
        <v>41075.583379629628</v>
      </c>
      <c r="T69" s="11">
        <f t="shared" si="6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2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26" t="s">
        <v>8307</v>
      </c>
      <c r="P70" t="s">
        <v>8353</v>
      </c>
      <c r="Q70">
        <f t="shared" si="7"/>
        <v>127</v>
      </c>
      <c r="R70">
        <f t="shared" si="8"/>
        <v>21.19</v>
      </c>
      <c r="S70" s="11">
        <f t="shared" si="5"/>
        <v>41663.569340277776</v>
      </c>
      <c r="T70" s="11">
        <f t="shared" si="6"/>
        <v>41693.569340277776</v>
      </c>
      <c r="U70">
        <f t="shared" si="9"/>
        <v>2014</v>
      </c>
    </row>
    <row r="71" spans="1:21" ht="45" x14ac:dyDescent="0.25">
      <c r="A71">
        <v>69</v>
      </c>
      <c r="B71" s="3" t="s">
        <v>71</v>
      </c>
      <c r="C71" s="3" t="s">
        <v>4180</v>
      </c>
      <c r="D71" s="2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26" t="s">
        <v>8307</v>
      </c>
      <c r="P71" t="s">
        <v>8353</v>
      </c>
      <c r="Q71">
        <f t="shared" si="7"/>
        <v>111</v>
      </c>
      <c r="R71">
        <f t="shared" si="8"/>
        <v>62.33</v>
      </c>
      <c r="S71" s="11">
        <f t="shared" si="5"/>
        <v>40786.187789351854</v>
      </c>
      <c r="T71" s="11">
        <f t="shared" si="6"/>
        <v>40818.290972222225</v>
      </c>
      <c r="U71">
        <f t="shared" si="9"/>
        <v>2011</v>
      </c>
    </row>
    <row r="72" spans="1:21" ht="45" x14ac:dyDescent="0.25">
      <c r="A72">
        <v>70</v>
      </c>
      <c r="B72" s="3" t="s">
        <v>72</v>
      </c>
      <c r="C72" s="3" t="s">
        <v>4181</v>
      </c>
      <c r="D72" s="2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26" t="s">
        <v>8307</v>
      </c>
      <c r="P72" t="s">
        <v>8353</v>
      </c>
      <c r="Q72">
        <f t="shared" si="7"/>
        <v>127</v>
      </c>
      <c r="R72">
        <f t="shared" si="8"/>
        <v>37.409999999999997</v>
      </c>
      <c r="S72" s="11">
        <f t="shared" si="5"/>
        <v>40730.896354166667</v>
      </c>
      <c r="T72" s="11">
        <f t="shared" si="6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2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26" t="s">
        <v>8307</v>
      </c>
      <c r="P73" t="s">
        <v>8353</v>
      </c>
      <c r="Q73">
        <f t="shared" si="7"/>
        <v>124</v>
      </c>
      <c r="R73">
        <f t="shared" si="8"/>
        <v>69.72</v>
      </c>
      <c r="S73" s="11">
        <f t="shared" si="5"/>
        <v>40997.271493055552</v>
      </c>
      <c r="T73" s="11">
        <f t="shared" si="6"/>
        <v>41057.271493055552</v>
      </c>
      <c r="U73">
        <f t="shared" si="9"/>
        <v>2012</v>
      </c>
    </row>
    <row r="74" spans="1:21" ht="45" x14ac:dyDescent="0.25">
      <c r="A74">
        <v>72</v>
      </c>
      <c r="B74" s="3" t="s">
        <v>74</v>
      </c>
      <c r="C74" s="3" t="s">
        <v>4183</v>
      </c>
      <c r="D74" s="2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26" t="s">
        <v>8307</v>
      </c>
      <c r="P74" t="s">
        <v>8353</v>
      </c>
      <c r="Q74">
        <f t="shared" si="7"/>
        <v>108</v>
      </c>
      <c r="R74">
        <f t="shared" si="8"/>
        <v>58.17</v>
      </c>
      <c r="S74" s="11">
        <f t="shared" si="5"/>
        <v>41208.010196759256</v>
      </c>
      <c r="T74" s="11">
        <f t="shared" si="6"/>
        <v>41228</v>
      </c>
      <c r="U74">
        <f t="shared" si="9"/>
        <v>2012</v>
      </c>
    </row>
    <row r="75" spans="1:21" ht="45" x14ac:dyDescent="0.25">
      <c r="A75">
        <v>73</v>
      </c>
      <c r="B75" s="3" t="s">
        <v>75</v>
      </c>
      <c r="C75" s="3" t="s">
        <v>4184</v>
      </c>
      <c r="D75" s="2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26" t="s">
        <v>8307</v>
      </c>
      <c r="P75" t="s">
        <v>8353</v>
      </c>
      <c r="Q75">
        <f t="shared" si="7"/>
        <v>100</v>
      </c>
      <c r="R75">
        <f t="shared" si="8"/>
        <v>50</v>
      </c>
      <c r="S75" s="11">
        <f t="shared" si="5"/>
        <v>40587.75675925926</v>
      </c>
      <c r="T75" s="11">
        <f t="shared" si="6"/>
        <v>40666.165972222225</v>
      </c>
      <c r="U75">
        <f t="shared" si="9"/>
        <v>2011</v>
      </c>
    </row>
    <row r="76" spans="1:21" ht="45" x14ac:dyDescent="0.25">
      <c r="A76">
        <v>74</v>
      </c>
      <c r="B76" s="3" t="s">
        <v>76</v>
      </c>
      <c r="C76" s="3" t="s">
        <v>4185</v>
      </c>
      <c r="D76" s="2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26" t="s">
        <v>8307</v>
      </c>
      <c r="P76" t="s">
        <v>8353</v>
      </c>
      <c r="Q76">
        <f t="shared" si="7"/>
        <v>113</v>
      </c>
      <c r="R76">
        <f t="shared" si="8"/>
        <v>19.47</v>
      </c>
      <c r="S76" s="11">
        <f t="shared" si="5"/>
        <v>42360.487210648149</v>
      </c>
      <c r="T76" s="11">
        <f t="shared" si="6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2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26" t="s">
        <v>8307</v>
      </c>
      <c r="P77" t="s">
        <v>8353</v>
      </c>
      <c r="Q77">
        <f t="shared" si="7"/>
        <v>115</v>
      </c>
      <c r="R77">
        <f t="shared" si="8"/>
        <v>85.96</v>
      </c>
      <c r="S77" s="11">
        <f t="shared" si="5"/>
        <v>41357.209166666667</v>
      </c>
      <c r="T77" s="11">
        <f t="shared" si="6"/>
        <v>41387.209166666667</v>
      </c>
      <c r="U77">
        <f t="shared" si="9"/>
        <v>2013</v>
      </c>
    </row>
    <row r="78" spans="1:21" ht="45" x14ac:dyDescent="0.25">
      <c r="A78">
        <v>76</v>
      </c>
      <c r="B78" s="3" t="s">
        <v>78</v>
      </c>
      <c r="C78" s="3" t="s">
        <v>4187</v>
      </c>
      <c r="D78" s="2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26" t="s">
        <v>8307</v>
      </c>
      <c r="P78" t="s">
        <v>8353</v>
      </c>
      <c r="Q78">
        <f t="shared" si="7"/>
        <v>153</v>
      </c>
      <c r="R78">
        <f t="shared" si="8"/>
        <v>30.67</v>
      </c>
      <c r="S78" s="11">
        <f t="shared" si="5"/>
        <v>40844.691643518519</v>
      </c>
      <c r="T78" s="11">
        <f t="shared" si="6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2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26" t="s">
        <v>8307</v>
      </c>
      <c r="P79" t="s">
        <v>8353</v>
      </c>
      <c r="Q79">
        <f t="shared" si="7"/>
        <v>393</v>
      </c>
      <c r="R79">
        <f t="shared" si="8"/>
        <v>60.38</v>
      </c>
      <c r="S79" s="11">
        <f t="shared" si="5"/>
        <v>40997.144872685189</v>
      </c>
      <c r="T79" s="11">
        <f t="shared" si="6"/>
        <v>41050.124305555553</v>
      </c>
      <c r="U79">
        <f t="shared" si="9"/>
        <v>2012</v>
      </c>
    </row>
    <row r="80" spans="1:21" ht="90" x14ac:dyDescent="0.25">
      <c r="A80">
        <v>78</v>
      </c>
      <c r="B80" s="3" t="s">
        <v>80</v>
      </c>
      <c r="C80" s="3" t="s">
        <v>4189</v>
      </c>
      <c r="D80" s="2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26" t="s">
        <v>8307</v>
      </c>
      <c r="P80" t="s">
        <v>8353</v>
      </c>
      <c r="Q80">
        <f t="shared" si="7"/>
        <v>2702</v>
      </c>
      <c r="R80">
        <f t="shared" si="8"/>
        <v>38.6</v>
      </c>
      <c r="S80" s="11">
        <f t="shared" si="5"/>
        <v>42604.730567129634</v>
      </c>
      <c r="T80" s="11">
        <f t="shared" si="6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2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26" t="s">
        <v>8307</v>
      </c>
      <c r="P81" t="s">
        <v>8353</v>
      </c>
      <c r="Q81">
        <f t="shared" si="7"/>
        <v>127</v>
      </c>
      <c r="R81">
        <f t="shared" si="8"/>
        <v>40.270000000000003</v>
      </c>
      <c r="S81" s="11">
        <f t="shared" si="5"/>
        <v>41724.776539351849</v>
      </c>
      <c r="T81" s="11">
        <f t="shared" si="6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2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26" t="s">
        <v>8307</v>
      </c>
      <c r="P82" t="s">
        <v>8353</v>
      </c>
      <c r="Q82">
        <f t="shared" si="7"/>
        <v>107</v>
      </c>
      <c r="R82">
        <f t="shared" si="8"/>
        <v>273.83</v>
      </c>
      <c r="S82" s="11">
        <f t="shared" si="5"/>
        <v>41583.083981481483</v>
      </c>
      <c r="T82" s="11">
        <f t="shared" si="6"/>
        <v>41618.083981481483</v>
      </c>
      <c r="U82">
        <f t="shared" si="9"/>
        <v>2013</v>
      </c>
    </row>
    <row r="83" spans="1:21" ht="45" x14ac:dyDescent="0.25">
      <c r="A83">
        <v>81</v>
      </c>
      <c r="B83" s="3" t="s">
        <v>83</v>
      </c>
      <c r="C83" s="3" t="s">
        <v>4192</v>
      </c>
      <c r="D83" s="2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26" t="s">
        <v>8307</v>
      </c>
      <c r="P83" t="s">
        <v>8353</v>
      </c>
      <c r="Q83">
        <f t="shared" si="7"/>
        <v>198</v>
      </c>
      <c r="R83">
        <f t="shared" si="8"/>
        <v>53.04</v>
      </c>
      <c r="S83" s="11">
        <f t="shared" si="5"/>
        <v>41100.158877314818</v>
      </c>
      <c r="T83" s="11">
        <f t="shared" si="6"/>
        <v>41104.126388888886</v>
      </c>
      <c r="U83">
        <f t="shared" si="9"/>
        <v>2012</v>
      </c>
    </row>
    <row r="84" spans="1:21" ht="45" x14ac:dyDescent="0.25">
      <c r="A84">
        <v>82</v>
      </c>
      <c r="B84" s="3" t="s">
        <v>84</v>
      </c>
      <c r="C84" s="3" t="s">
        <v>4193</v>
      </c>
      <c r="D84" s="2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26" t="s">
        <v>8307</v>
      </c>
      <c r="P84" t="s">
        <v>8353</v>
      </c>
      <c r="Q84">
        <f t="shared" si="7"/>
        <v>100</v>
      </c>
      <c r="R84">
        <f t="shared" si="8"/>
        <v>40.01</v>
      </c>
      <c r="S84" s="11">
        <f t="shared" si="5"/>
        <v>40795.820150462961</v>
      </c>
      <c r="T84" s="11">
        <f t="shared" si="6"/>
        <v>40825.820150462961</v>
      </c>
      <c r="U84">
        <f t="shared" si="9"/>
        <v>2011</v>
      </c>
    </row>
    <row r="85" spans="1:21" ht="45" x14ac:dyDescent="0.25">
      <c r="A85">
        <v>83</v>
      </c>
      <c r="B85" s="3" t="s">
        <v>85</v>
      </c>
      <c r="C85" s="3" t="s">
        <v>4194</v>
      </c>
      <c r="D85" s="2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26" t="s">
        <v>8307</v>
      </c>
      <c r="P85" t="s">
        <v>8353</v>
      </c>
      <c r="Q85">
        <f t="shared" si="7"/>
        <v>103</v>
      </c>
      <c r="R85">
        <f t="shared" si="8"/>
        <v>15.77</v>
      </c>
      <c r="S85" s="11">
        <f t="shared" si="5"/>
        <v>42042.615613425922</v>
      </c>
      <c r="T85" s="11">
        <f t="shared" si="6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2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26" t="s">
        <v>8307</v>
      </c>
      <c r="P86" t="s">
        <v>8353</v>
      </c>
      <c r="Q86">
        <f t="shared" si="7"/>
        <v>100</v>
      </c>
      <c r="R86">
        <f t="shared" si="8"/>
        <v>71.430000000000007</v>
      </c>
      <c r="S86" s="11">
        <f t="shared" si="5"/>
        <v>40648.757939814815</v>
      </c>
      <c r="T86" s="11">
        <f t="shared" si="6"/>
        <v>40678.757939814815</v>
      </c>
      <c r="U86">
        <f t="shared" si="9"/>
        <v>2011</v>
      </c>
    </row>
    <row r="87" spans="1:21" ht="45" x14ac:dyDescent="0.25">
      <c r="A87">
        <v>85</v>
      </c>
      <c r="B87" s="3" t="s">
        <v>87</v>
      </c>
      <c r="C87" s="3" t="s">
        <v>4196</v>
      </c>
      <c r="D87" s="2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26" t="s">
        <v>8307</v>
      </c>
      <c r="P87" t="s">
        <v>8353</v>
      </c>
      <c r="Q87">
        <f t="shared" si="7"/>
        <v>126</v>
      </c>
      <c r="R87">
        <f t="shared" si="8"/>
        <v>71.709999999999994</v>
      </c>
      <c r="S87" s="11">
        <f t="shared" si="5"/>
        <v>40779.125428240739</v>
      </c>
      <c r="T87" s="11">
        <f t="shared" si="6"/>
        <v>40809.125428240739</v>
      </c>
      <c r="U87">
        <f t="shared" si="9"/>
        <v>2011</v>
      </c>
    </row>
    <row r="88" spans="1:21" ht="45" x14ac:dyDescent="0.25">
      <c r="A88">
        <v>86</v>
      </c>
      <c r="B88" s="3" t="s">
        <v>88</v>
      </c>
      <c r="C88" s="3" t="s">
        <v>4197</v>
      </c>
      <c r="D88" s="2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26" t="s">
        <v>8307</v>
      </c>
      <c r="P88" t="s">
        <v>8353</v>
      </c>
      <c r="Q88">
        <f t="shared" si="7"/>
        <v>106</v>
      </c>
      <c r="R88">
        <f t="shared" si="8"/>
        <v>375.76</v>
      </c>
      <c r="S88" s="11">
        <f t="shared" si="5"/>
        <v>42291.556076388893</v>
      </c>
      <c r="T88" s="11">
        <f t="shared" si="6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2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26" t="s">
        <v>8307</v>
      </c>
      <c r="P89" t="s">
        <v>8353</v>
      </c>
      <c r="Q89">
        <f t="shared" si="7"/>
        <v>105</v>
      </c>
      <c r="R89">
        <f t="shared" si="8"/>
        <v>104.6</v>
      </c>
      <c r="S89" s="11">
        <f t="shared" si="5"/>
        <v>40322.53938657407</v>
      </c>
      <c r="T89" s="11">
        <f t="shared" si="6"/>
        <v>40332.070138888892</v>
      </c>
      <c r="U89">
        <f t="shared" si="9"/>
        <v>2010</v>
      </c>
    </row>
    <row r="90" spans="1:21" ht="45" x14ac:dyDescent="0.25">
      <c r="A90">
        <v>88</v>
      </c>
      <c r="B90" s="3" t="s">
        <v>90</v>
      </c>
      <c r="C90" s="3" t="s">
        <v>4199</v>
      </c>
      <c r="D90" s="2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26" t="s">
        <v>8307</v>
      </c>
      <c r="P90" t="s">
        <v>8353</v>
      </c>
      <c r="Q90">
        <f t="shared" si="7"/>
        <v>103</v>
      </c>
      <c r="R90">
        <f t="shared" si="8"/>
        <v>60</v>
      </c>
      <c r="S90" s="11">
        <f t="shared" si="5"/>
        <v>41786.65892361111</v>
      </c>
      <c r="T90" s="11">
        <f t="shared" si="6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2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26" t="s">
        <v>8307</v>
      </c>
      <c r="P91" t="s">
        <v>8353</v>
      </c>
      <c r="Q91">
        <f t="shared" si="7"/>
        <v>115</v>
      </c>
      <c r="R91">
        <f t="shared" si="8"/>
        <v>123.29</v>
      </c>
      <c r="S91" s="11">
        <f t="shared" si="5"/>
        <v>41402.752222222225</v>
      </c>
      <c r="T91" s="11">
        <f t="shared" si="6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2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26" t="s">
        <v>8307</v>
      </c>
      <c r="P92" t="s">
        <v>8353</v>
      </c>
      <c r="Q92">
        <f t="shared" si="7"/>
        <v>100</v>
      </c>
      <c r="R92">
        <f t="shared" si="8"/>
        <v>31.38</v>
      </c>
      <c r="S92" s="11">
        <f t="shared" si="5"/>
        <v>40706.297442129631</v>
      </c>
      <c r="T92" s="11">
        <f t="shared" si="6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2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26" t="s">
        <v>8307</v>
      </c>
      <c r="P93" t="s">
        <v>8353</v>
      </c>
      <c r="Q93">
        <f t="shared" si="7"/>
        <v>120</v>
      </c>
      <c r="R93">
        <f t="shared" si="8"/>
        <v>78.260000000000005</v>
      </c>
      <c r="S93" s="11">
        <f t="shared" si="5"/>
        <v>40619.402361111112</v>
      </c>
      <c r="T93" s="11">
        <f t="shared" si="6"/>
        <v>40680.402361111112</v>
      </c>
      <c r="U93">
        <f t="shared" si="9"/>
        <v>2011</v>
      </c>
    </row>
    <row r="94" spans="1:21" ht="45" x14ac:dyDescent="0.25">
      <c r="A94">
        <v>92</v>
      </c>
      <c r="B94" s="3" t="s">
        <v>94</v>
      </c>
      <c r="C94" s="3" t="s">
        <v>4203</v>
      </c>
      <c r="D94" s="2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26" t="s">
        <v>8307</v>
      </c>
      <c r="P94" t="s">
        <v>8353</v>
      </c>
      <c r="Q94">
        <f t="shared" si="7"/>
        <v>105</v>
      </c>
      <c r="R94">
        <f t="shared" si="8"/>
        <v>122.33</v>
      </c>
      <c r="S94" s="11">
        <f t="shared" si="5"/>
        <v>42721.198877314819</v>
      </c>
      <c r="T94" s="11">
        <f t="shared" si="6"/>
        <v>42767.333333333328</v>
      </c>
      <c r="U94">
        <f t="shared" si="9"/>
        <v>2016</v>
      </c>
    </row>
    <row r="95" spans="1:21" ht="45" x14ac:dyDescent="0.25">
      <c r="A95">
        <v>93</v>
      </c>
      <c r="B95" s="3" t="s">
        <v>95</v>
      </c>
      <c r="C95" s="3" t="s">
        <v>4204</v>
      </c>
      <c r="D95" s="2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26" t="s">
        <v>8307</v>
      </c>
      <c r="P95" t="s">
        <v>8353</v>
      </c>
      <c r="Q95">
        <f t="shared" si="7"/>
        <v>111</v>
      </c>
      <c r="R95">
        <f t="shared" si="8"/>
        <v>73.73</v>
      </c>
      <c r="S95" s="11">
        <f t="shared" si="5"/>
        <v>41065.858067129629</v>
      </c>
      <c r="T95" s="11">
        <f t="shared" si="6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2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26" t="s">
        <v>8307</v>
      </c>
      <c r="P96" t="s">
        <v>8353</v>
      </c>
      <c r="Q96">
        <f t="shared" si="7"/>
        <v>104</v>
      </c>
      <c r="R96">
        <f t="shared" si="8"/>
        <v>21.67</v>
      </c>
      <c r="S96" s="11">
        <f t="shared" si="5"/>
        <v>41716.717847222222</v>
      </c>
      <c r="T96" s="11">
        <f t="shared" si="6"/>
        <v>41736.717847222222</v>
      </c>
      <c r="U96">
        <f t="shared" si="9"/>
        <v>2014</v>
      </c>
    </row>
    <row r="97" spans="1:21" ht="45" x14ac:dyDescent="0.25">
      <c r="A97">
        <v>95</v>
      </c>
      <c r="B97" s="3" t="s">
        <v>97</v>
      </c>
      <c r="C97" s="3" t="s">
        <v>4206</v>
      </c>
      <c r="D97" s="2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26" t="s">
        <v>8307</v>
      </c>
      <c r="P97" t="s">
        <v>8353</v>
      </c>
      <c r="Q97">
        <f t="shared" si="7"/>
        <v>131</v>
      </c>
      <c r="R97">
        <f t="shared" si="8"/>
        <v>21.9</v>
      </c>
      <c r="S97" s="11">
        <f t="shared" si="5"/>
        <v>40935.005104166667</v>
      </c>
      <c r="T97" s="11">
        <f t="shared" si="6"/>
        <v>40965.005104166667</v>
      </c>
      <c r="U97">
        <f t="shared" si="9"/>
        <v>2012</v>
      </c>
    </row>
    <row r="98" spans="1:21" ht="45" x14ac:dyDescent="0.25">
      <c r="A98">
        <v>96</v>
      </c>
      <c r="B98" s="3" t="s">
        <v>98</v>
      </c>
      <c r="C98" s="3" t="s">
        <v>4207</v>
      </c>
      <c r="D98" s="2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26" t="s">
        <v>8307</v>
      </c>
      <c r="P98" t="s">
        <v>8353</v>
      </c>
      <c r="Q98">
        <f t="shared" si="7"/>
        <v>115</v>
      </c>
      <c r="R98">
        <f t="shared" si="8"/>
        <v>50.59</v>
      </c>
      <c r="S98" s="11">
        <f t="shared" si="5"/>
        <v>40324.662511574075</v>
      </c>
      <c r="T98" s="11">
        <f t="shared" si="6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2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26" t="s">
        <v>8307</v>
      </c>
      <c r="P99" t="s">
        <v>8353</v>
      </c>
      <c r="Q99">
        <f t="shared" si="7"/>
        <v>106</v>
      </c>
      <c r="R99">
        <f t="shared" si="8"/>
        <v>53.13</v>
      </c>
      <c r="S99" s="11">
        <f t="shared" si="5"/>
        <v>40706.135208333333</v>
      </c>
      <c r="T99" s="11">
        <f t="shared" si="6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2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26" t="s">
        <v>8307</v>
      </c>
      <c r="P100" t="s">
        <v>8353</v>
      </c>
      <c r="Q100">
        <f t="shared" si="7"/>
        <v>106</v>
      </c>
      <c r="R100">
        <f t="shared" si="8"/>
        <v>56.67</v>
      </c>
      <c r="S100" s="11">
        <f t="shared" si="5"/>
        <v>41214.79483796296</v>
      </c>
      <c r="T100" s="11">
        <f t="shared" si="6"/>
        <v>41250.979166666664</v>
      </c>
      <c r="U100">
        <f t="shared" si="9"/>
        <v>2012</v>
      </c>
    </row>
    <row r="101" spans="1:21" ht="30" x14ac:dyDescent="0.25">
      <c r="A101">
        <v>99</v>
      </c>
      <c r="B101" s="3" t="s">
        <v>101</v>
      </c>
      <c r="C101" s="3" t="s">
        <v>4210</v>
      </c>
      <c r="D101" s="2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26" t="s">
        <v>8307</v>
      </c>
      <c r="P101" t="s">
        <v>8353</v>
      </c>
      <c r="Q101">
        <f t="shared" si="7"/>
        <v>106</v>
      </c>
      <c r="R101">
        <f t="shared" si="8"/>
        <v>40.78</v>
      </c>
      <c r="S101" s="11">
        <f t="shared" si="5"/>
        <v>41631.902766203704</v>
      </c>
      <c r="T101" s="11">
        <f t="shared" si="6"/>
        <v>41661.902766203704</v>
      </c>
      <c r="U101">
        <f t="shared" si="9"/>
        <v>2013</v>
      </c>
    </row>
    <row r="102" spans="1:21" ht="45" x14ac:dyDescent="0.25">
      <c r="A102">
        <v>100</v>
      </c>
      <c r="B102" s="3" t="s">
        <v>102</v>
      </c>
      <c r="C102" s="3" t="s">
        <v>4211</v>
      </c>
      <c r="D102" s="2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26" t="s">
        <v>8307</v>
      </c>
      <c r="P102" t="s">
        <v>8353</v>
      </c>
      <c r="Q102">
        <f t="shared" si="7"/>
        <v>100</v>
      </c>
      <c r="R102">
        <f t="shared" si="8"/>
        <v>192.31</v>
      </c>
      <c r="S102" s="11">
        <f t="shared" si="5"/>
        <v>41197.753310185188</v>
      </c>
      <c r="T102" s="11">
        <f t="shared" si="6"/>
        <v>41217.794976851852</v>
      </c>
      <c r="U102">
        <f t="shared" si="9"/>
        <v>2012</v>
      </c>
    </row>
    <row r="103" spans="1:21" ht="45" x14ac:dyDescent="0.25">
      <c r="A103">
        <v>101</v>
      </c>
      <c r="B103" s="3" t="s">
        <v>103</v>
      </c>
      <c r="C103" s="3" t="s">
        <v>4212</v>
      </c>
      <c r="D103" s="2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26" t="s">
        <v>8307</v>
      </c>
      <c r="P103" t="s">
        <v>8353</v>
      </c>
      <c r="Q103">
        <f t="shared" si="7"/>
        <v>100</v>
      </c>
      <c r="R103">
        <f t="shared" si="8"/>
        <v>100</v>
      </c>
      <c r="S103" s="11">
        <f t="shared" si="5"/>
        <v>41274.776736111111</v>
      </c>
      <c r="T103" s="11">
        <f t="shared" si="6"/>
        <v>41298.776736111111</v>
      </c>
      <c r="U103">
        <f t="shared" si="9"/>
        <v>2012</v>
      </c>
    </row>
    <row r="104" spans="1:21" ht="45" x14ac:dyDescent="0.25">
      <c r="A104">
        <v>102</v>
      </c>
      <c r="B104" s="3" t="s">
        <v>104</v>
      </c>
      <c r="C104" s="3" t="s">
        <v>4213</v>
      </c>
      <c r="D104" s="2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26" t="s">
        <v>8307</v>
      </c>
      <c r="P104" t="s">
        <v>8353</v>
      </c>
      <c r="Q104">
        <f t="shared" si="7"/>
        <v>128</v>
      </c>
      <c r="R104">
        <f t="shared" si="8"/>
        <v>117.92</v>
      </c>
      <c r="S104" s="11">
        <f t="shared" si="5"/>
        <v>40505.131168981483</v>
      </c>
      <c r="T104" s="11">
        <f t="shared" si="6"/>
        <v>40535.131168981483</v>
      </c>
      <c r="U104">
        <f t="shared" si="9"/>
        <v>2010</v>
      </c>
    </row>
    <row r="105" spans="1:21" ht="30" x14ac:dyDescent="0.25">
      <c r="A105">
        <v>103</v>
      </c>
      <c r="B105" s="3" t="s">
        <v>105</v>
      </c>
      <c r="C105" s="3" t="s">
        <v>4214</v>
      </c>
      <c r="D105" s="2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26" t="s">
        <v>8307</v>
      </c>
      <c r="P105" t="s">
        <v>8353</v>
      </c>
      <c r="Q105">
        <f t="shared" si="7"/>
        <v>105</v>
      </c>
      <c r="R105">
        <f t="shared" si="8"/>
        <v>27.9</v>
      </c>
      <c r="S105" s="11">
        <f t="shared" si="5"/>
        <v>41682.805902777778</v>
      </c>
      <c r="T105" s="11">
        <f t="shared" si="6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2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26" t="s">
        <v>8307</v>
      </c>
      <c r="P106" t="s">
        <v>8353</v>
      </c>
      <c r="Q106">
        <f t="shared" si="7"/>
        <v>120</v>
      </c>
      <c r="R106">
        <f t="shared" si="8"/>
        <v>60</v>
      </c>
      <c r="S106" s="11">
        <f t="shared" si="5"/>
        <v>40612.695208333331</v>
      </c>
      <c r="T106" s="11">
        <f t="shared" si="6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2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26" t="s">
        <v>8307</v>
      </c>
      <c r="P107" t="s">
        <v>8353</v>
      </c>
      <c r="Q107">
        <f t="shared" si="7"/>
        <v>107</v>
      </c>
      <c r="R107">
        <f t="shared" si="8"/>
        <v>39.380000000000003</v>
      </c>
      <c r="S107" s="11">
        <f t="shared" si="5"/>
        <v>42485.724768518514</v>
      </c>
      <c r="T107" s="11">
        <f t="shared" si="6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2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26" t="s">
        <v>8307</v>
      </c>
      <c r="P108" t="s">
        <v>8353</v>
      </c>
      <c r="Q108">
        <f t="shared" si="7"/>
        <v>101</v>
      </c>
      <c r="R108">
        <f t="shared" si="8"/>
        <v>186.11</v>
      </c>
      <c r="S108" s="11">
        <f t="shared" si="5"/>
        <v>40987.776631944449</v>
      </c>
      <c r="T108" s="11">
        <f t="shared" si="6"/>
        <v>41001.776631944449</v>
      </c>
      <c r="U108">
        <f t="shared" si="9"/>
        <v>2012</v>
      </c>
    </row>
    <row r="109" spans="1:21" ht="45" x14ac:dyDescent="0.25">
      <c r="A109">
        <v>107</v>
      </c>
      <c r="B109" s="3" t="s">
        <v>109</v>
      </c>
      <c r="C109" s="3" t="s">
        <v>4218</v>
      </c>
      <c r="D109" s="2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26" t="s">
        <v>8307</v>
      </c>
      <c r="P109" t="s">
        <v>8353</v>
      </c>
      <c r="Q109">
        <f t="shared" si="7"/>
        <v>102</v>
      </c>
      <c r="R109">
        <f t="shared" si="8"/>
        <v>111.38</v>
      </c>
      <c r="S109" s="11">
        <f t="shared" si="5"/>
        <v>40635.982488425929</v>
      </c>
      <c r="T109" s="11">
        <f t="shared" si="6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2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26" t="s">
        <v>8307</v>
      </c>
      <c r="P110" t="s">
        <v>8353</v>
      </c>
      <c r="Q110">
        <f t="shared" si="7"/>
        <v>247</v>
      </c>
      <c r="R110">
        <f t="shared" si="8"/>
        <v>78.72</v>
      </c>
      <c r="S110" s="11">
        <f t="shared" si="5"/>
        <v>41365.613078703704</v>
      </c>
      <c r="T110" s="11">
        <f t="shared" si="6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2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26" t="s">
        <v>8307</v>
      </c>
      <c r="P111" t="s">
        <v>8353</v>
      </c>
      <c r="Q111">
        <f t="shared" si="7"/>
        <v>220</v>
      </c>
      <c r="R111">
        <f t="shared" si="8"/>
        <v>46.7</v>
      </c>
      <c r="S111" s="11">
        <f t="shared" si="5"/>
        <v>40570.025810185187</v>
      </c>
      <c r="T111" s="11">
        <f t="shared" si="6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2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26" t="s">
        <v>8307</v>
      </c>
      <c r="P112" t="s">
        <v>8353</v>
      </c>
      <c r="Q112">
        <f t="shared" si="7"/>
        <v>131</v>
      </c>
      <c r="R112">
        <f t="shared" si="8"/>
        <v>65.38</v>
      </c>
      <c r="S112" s="11">
        <f t="shared" si="5"/>
        <v>41557.949687500004</v>
      </c>
      <c r="T112" s="11">
        <f t="shared" si="6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2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26" t="s">
        <v>8307</v>
      </c>
      <c r="P113" t="s">
        <v>8353</v>
      </c>
      <c r="Q113">
        <f t="shared" si="7"/>
        <v>155</v>
      </c>
      <c r="R113">
        <f t="shared" si="8"/>
        <v>102.08</v>
      </c>
      <c r="S113" s="11">
        <f t="shared" si="5"/>
        <v>42125.333182870367</v>
      </c>
      <c r="T113" s="11">
        <f t="shared" si="6"/>
        <v>42155.333182870367</v>
      </c>
      <c r="U113">
        <f t="shared" si="9"/>
        <v>2015</v>
      </c>
    </row>
    <row r="114" spans="1:21" ht="45" x14ac:dyDescent="0.25">
      <c r="A114">
        <v>112</v>
      </c>
      <c r="B114" s="3" t="s">
        <v>114</v>
      </c>
      <c r="C114" s="3" t="s">
        <v>4223</v>
      </c>
      <c r="D114" s="2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26" t="s">
        <v>8307</v>
      </c>
      <c r="P114" t="s">
        <v>8353</v>
      </c>
      <c r="Q114">
        <f t="shared" si="7"/>
        <v>104</v>
      </c>
      <c r="R114">
        <f t="shared" si="8"/>
        <v>64.2</v>
      </c>
      <c r="S114" s="11">
        <f t="shared" si="5"/>
        <v>41718.043032407404</v>
      </c>
      <c r="T114" s="11">
        <f t="shared" si="6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2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26" t="s">
        <v>8307</v>
      </c>
      <c r="P115" t="s">
        <v>8353</v>
      </c>
      <c r="Q115">
        <f t="shared" si="7"/>
        <v>141</v>
      </c>
      <c r="R115">
        <f t="shared" si="8"/>
        <v>90.38</v>
      </c>
      <c r="S115" s="11">
        <f t="shared" si="5"/>
        <v>40753.758425925924</v>
      </c>
      <c r="T115" s="11">
        <f t="shared" si="6"/>
        <v>40761.625</v>
      </c>
      <c r="U115">
        <f t="shared" si="9"/>
        <v>2011</v>
      </c>
    </row>
    <row r="116" spans="1:21" ht="45" x14ac:dyDescent="0.25">
      <c r="A116">
        <v>114</v>
      </c>
      <c r="B116" s="3" t="s">
        <v>116</v>
      </c>
      <c r="C116" s="3" t="s">
        <v>4225</v>
      </c>
      <c r="D116" s="2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26" t="s">
        <v>8307</v>
      </c>
      <c r="P116" t="s">
        <v>8353</v>
      </c>
      <c r="Q116">
        <f t="shared" si="7"/>
        <v>103</v>
      </c>
      <c r="R116">
        <f t="shared" si="8"/>
        <v>88.57</v>
      </c>
      <c r="S116" s="11">
        <f t="shared" si="5"/>
        <v>40861.27416666667</v>
      </c>
      <c r="T116" s="11">
        <f t="shared" si="6"/>
        <v>40921.27416666667</v>
      </c>
      <c r="U116">
        <f t="shared" si="9"/>
        <v>2011</v>
      </c>
    </row>
    <row r="117" spans="1:21" x14ac:dyDescent="0.25">
      <c r="A117">
        <v>115</v>
      </c>
      <c r="B117" s="3" t="s">
        <v>117</v>
      </c>
      <c r="C117" s="3" t="s">
        <v>4226</v>
      </c>
      <c r="D117" s="2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26" t="s">
        <v>8307</v>
      </c>
      <c r="P117" t="s">
        <v>8353</v>
      </c>
      <c r="Q117">
        <f t="shared" si="7"/>
        <v>140</v>
      </c>
      <c r="R117">
        <f t="shared" si="8"/>
        <v>28.73</v>
      </c>
      <c r="S117" s="11">
        <f t="shared" si="5"/>
        <v>40918.738935185182</v>
      </c>
      <c r="T117" s="11">
        <f t="shared" si="6"/>
        <v>40943.738935185182</v>
      </c>
      <c r="U117">
        <f t="shared" si="9"/>
        <v>2012</v>
      </c>
    </row>
    <row r="118" spans="1:21" ht="45" x14ac:dyDescent="0.25">
      <c r="A118">
        <v>116</v>
      </c>
      <c r="B118" s="3" t="s">
        <v>118</v>
      </c>
      <c r="C118" s="3" t="s">
        <v>4227</v>
      </c>
      <c r="D118" s="2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26" t="s">
        <v>8307</v>
      </c>
      <c r="P118" t="s">
        <v>8353</v>
      </c>
      <c r="Q118">
        <f t="shared" si="7"/>
        <v>114</v>
      </c>
      <c r="R118">
        <f t="shared" si="8"/>
        <v>69.790000000000006</v>
      </c>
      <c r="S118" s="11">
        <f t="shared" si="5"/>
        <v>40595.497164351851</v>
      </c>
      <c r="T118" s="11">
        <f t="shared" si="6"/>
        <v>40641.455497685187</v>
      </c>
      <c r="U118">
        <f t="shared" si="9"/>
        <v>2011</v>
      </c>
    </row>
    <row r="119" spans="1:21" ht="45" x14ac:dyDescent="0.25">
      <c r="A119">
        <v>117</v>
      </c>
      <c r="B119" s="3" t="s">
        <v>119</v>
      </c>
      <c r="C119" s="3" t="s">
        <v>4228</v>
      </c>
      <c r="D119" s="2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26" t="s">
        <v>8307</v>
      </c>
      <c r="P119" t="s">
        <v>8353</v>
      </c>
      <c r="Q119">
        <f t="shared" si="7"/>
        <v>100</v>
      </c>
      <c r="R119">
        <f t="shared" si="8"/>
        <v>167.49</v>
      </c>
      <c r="S119" s="11">
        <f t="shared" si="5"/>
        <v>40248.834999999999</v>
      </c>
      <c r="T119" s="11">
        <f t="shared" si="6"/>
        <v>40338.791666666664</v>
      </c>
      <c r="U119">
        <f t="shared" si="9"/>
        <v>2010</v>
      </c>
    </row>
    <row r="120" spans="1:21" ht="30" x14ac:dyDescent="0.25">
      <c r="A120">
        <v>118</v>
      </c>
      <c r="B120" s="3" t="s">
        <v>120</v>
      </c>
      <c r="C120" s="3" t="s">
        <v>4229</v>
      </c>
      <c r="D120" s="2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26" t="s">
        <v>8307</v>
      </c>
      <c r="P120" t="s">
        <v>8353</v>
      </c>
      <c r="Q120">
        <f t="shared" si="7"/>
        <v>113</v>
      </c>
      <c r="R120">
        <f t="shared" si="8"/>
        <v>144.91</v>
      </c>
      <c r="S120" s="11">
        <f t="shared" si="5"/>
        <v>40723.053657407407</v>
      </c>
      <c r="T120" s="11">
        <f t="shared" si="6"/>
        <v>40753.053657407407</v>
      </c>
      <c r="U120">
        <f t="shared" si="9"/>
        <v>2011</v>
      </c>
    </row>
    <row r="121" spans="1:21" ht="45" x14ac:dyDescent="0.25">
      <c r="A121">
        <v>119</v>
      </c>
      <c r="B121" s="3" t="s">
        <v>121</v>
      </c>
      <c r="C121" s="3" t="s">
        <v>4230</v>
      </c>
      <c r="D121" s="2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26" t="s">
        <v>8307</v>
      </c>
      <c r="P121" t="s">
        <v>8353</v>
      </c>
      <c r="Q121">
        <f t="shared" si="7"/>
        <v>105</v>
      </c>
      <c r="R121">
        <f t="shared" si="8"/>
        <v>91.84</v>
      </c>
      <c r="S121" s="11">
        <f t="shared" si="5"/>
        <v>40739.069282407407</v>
      </c>
      <c r="T121" s="11">
        <f t="shared" si="6"/>
        <v>40768.958333333336</v>
      </c>
      <c r="U121">
        <f t="shared" si="9"/>
        <v>2011</v>
      </c>
    </row>
    <row r="122" spans="1:21" ht="45" x14ac:dyDescent="0.25">
      <c r="A122">
        <v>120</v>
      </c>
      <c r="B122" s="3" t="s">
        <v>122</v>
      </c>
      <c r="C122" s="3" t="s">
        <v>4231</v>
      </c>
      <c r="D122" s="2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26" t="s">
        <v>8307</v>
      </c>
      <c r="P122" t="s">
        <v>8354</v>
      </c>
      <c r="Q122">
        <f t="shared" si="7"/>
        <v>0</v>
      </c>
      <c r="R122">
        <f t="shared" si="8"/>
        <v>10</v>
      </c>
      <c r="S122" s="11">
        <f t="shared" si="5"/>
        <v>42616.049849537041</v>
      </c>
      <c r="T122" s="11">
        <f t="shared" si="6"/>
        <v>42646.049849537041</v>
      </c>
      <c r="U122">
        <f t="shared" si="9"/>
        <v>2016</v>
      </c>
    </row>
    <row r="123" spans="1:21" ht="45" x14ac:dyDescent="0.25">
      <c r="A123">
        <v>121</v>
      </c>
      <c r="B123" s="3" t="s">
        <v>123</v>
      </c>
      <c r="C123" s="3" t="s">
        <v>4232</v>
      </c>
      <c r="D123" s="2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26" t="s">
        <v>8307</v>
      </c>
      <c r="P123" t="s">
        <v>8354</v>
      </c>
      <c r="Q123">
        <f t="shared" si="7"/>
        <v>0</v>
      </c>
      <c r="R123">
        <f t="shared" si="8"/>
        <v>1</v>
      </c>
      <c r="S123" s="11">
        <f t="shared" si="5"/>
        <v>42096.704976851848</v>
      </c>
      <c r="T123" s="11">
        <f t="shared" si="6"/>
        <v>42112.427777777775</v>
      </c>
      <c r="U123">
        <f t="shared" si="9"/>
        <v>2015</v>
      </c>
    </row>
    <row r="124" spans="1:21" ht="30" x14ac:dyDescent="0.25">
      <c r="A124">
        <v>122</v>
      </c>
      <c r="B124" s="3" t="s">
        <v>124</v>
      </c>
      <c r="C124" s="3" t="s">
        <v>4233</v>
      </c>
      <c r="D124" s="2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26" t="s">
        <v>8307</v>
      </c>
      <c r="P124" t="s">
        <v>8354</v>
      </c>
      <c r="Q124">
        <f t="shared" si="7"/>
        <v>0</v>
      </c>
      <c r="R124">
        <f t="shared" si="8"/>
        <v>0</v>
      </c>
      <c r="S124" s="11">
        <f t="shared" si="5"/>
        <v>42593.431793981479</v>
      </c>
      <c r="T124" s="11">
        <f t="shared" si="6"/>
        <v>42653.431793981479</v>
      </c>
      <c r="U124">
        <f t="shared" si="9"/>
        <v>2016</v>
      </c>
    </row>
    <row r="125" spans="1:21" ht="45" x14ac:dyDescent="0.25">
      <c r="A125">
        <v>123</v>
      </c>
      <c r="B125" s="3" t="s">
        <v>125</v>
      </c>
      <c r="C125" s="3" t="s">
        <v>4234</v>
      </c>
      <c r="D125" s="2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26" t="s">
        <v>8307</v>
      </c>
      <c r="P125" t="s">
        <v>8354</v>
      </c>
      <c r="Q125">
        <f t="shared" si="7"/>
        <v>0</v>
      </c>
      <c r="R125">
        <f t="shared" si="8"/>
        <v>25.17</v>
      </c>
      <c r="S125" s="11">
        <f t="shared" si="5"/>
        <v>41904.781990740739</v>
      </c>
      <c r="T125" s="11">
        <f t="shared" si="6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2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26" t="s">
        <v>8307</v>
      </c>
      <c r="P126" t="s">
        <v>8354</v>
      </c>
      <c r="Q126">
        <f t="shared" si="7"/>
        <v>0</v>
      </c>
      <c r="R126">
        <f t="shared" si="8"/>
        <v>0</v>
      </c>
      <c r="S126" s="11">
        <f t="shared" si="5"/>
        <v>42114.928726851853</v>
      </c>
      <c r="T126" s="11">
        <f t="shared" si="6"/>
        <v>42139.928726851853</v>
      </c>
      <c r="U126">
        <f t="shared" si="9"/>
        <v>2015</v>
      </c>
    </row>
    <row r="127" spans="1:21" ht="45" x14ac:dyDescent="0.25">
      <c r="A127">
        <v>125</v>
      </c>
      <c r="B127" s="3" t="s">
        <v>127</v>
      </c>
      <c r="C127" s="3" t="s">
        <v>4236</v>
      </c>
      <c r="D127" s="2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26" t="s">
        <v>8307</v>
      </c>
      <c r="P127" t="s">
        <v>8354</v>
      </c>
      <c r="Q127">
        <f t="shared" si="7"/>
        <v>14</v>
      </c>
      <c r="R127">
        <f t="shared" si="8"/>
        <v>11.67</v>
      </c>
      <c r="S127" s="11">
        <f t="shared" si="5"/>
        <v>42709.993981481486</v>
      </c>
      <c r="T127" s="11">
        <f t="shared" si="6"/>
        <v>42769.993981481486</v>
      </c>
      <c r="U127">
        <f t="shared" si="9"/>
        <v>2016</v>
      </c>
    </row>
    <row r="128" spans="1:21" ht="45" x14ac:dyDescent="0.25">
      <c r="A128">
        <v>126</v>
      </c>
      <c r="B128" s="3" t="s">
        <v>128</v>
      </c>
      <c r="C128" s="3" t="s">
        <v>4237</v>
      </c>
      <c r="D128" s="2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26" t="s">
        <v>8307</v>
      </c>
      <c r="P128" t="s">
        <v>8354</v>
      </c>
      <c r="Q128">
        <f t="shared" si="7"/>
        <v>6</v>
      </c>
      <c r="R128">
        <f t="shared" si="8"/>
        <v>106.69</v>
      </c>
      <c r="S128" s="11">
        <f t="shared" si="5"/>
        <v>42135.589548611111</v>
      </c>
      <c r="T128" s="11">
        <f t="shared" si="6"/>
        <v>42166.083333333328</v>
      </c>
      <c r="U128">
        <f t="shared" si="9"/>
        <v>2015</v>
      </c>
    </row>
    <row r="129" spans="1:21" ht="45" x14ac:dyDescent="0.25">
      <c r="A129">
        <v>127</v>
      </c>
      <c r="B129" s="3" t="s">
        <v>129</v>
      </c>
      <c r="C129" s="3" t="s">
        <v>4238</v>
      </c>
      <c r="D129" s="2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26" t="s">
        <v>8307</v>
      </c>
      <c r="P129" t="s">
        <v>8354</v>
      </c>
      <c r="Q129">
        <f t="shared" si="7"/>
        <v>2</v>
      </c>
      <c r="R129">
        <f t="shared" si="8"/>
        <v>47.5</v>
      </c>
      <c r="S129" s="11">
        <f t="shared" si="5"/>
        <v>42067.62431712963</v>
      </c>
      <c r="T129" s="11">
        <f t="shared" si="6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2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26" t="s">
        <v>8307</v>
      </c>
      <c r="P130" t="s">
        <v>8354</v>
      </c>
      <c r="Q130">
        <f t="shared" si="7"/>
        <v>2</v>
      </c>
      <c r="R130">
        <f t="shared" si="8"/>
        <v>311.17</v>
      </c>
      <c r="S130" s="11">
        <f t="shared" ref="S130:S193" si="10">(((J130/60)/60)/24)+DATE(1970,1,1)</f>
        <v>42628.22792824074</v>
      </c>
      <c r="T130" s="11">
        <f t="shared" ref="T130:T193" si="11">(((I130/60)/60)/24)+DATE(1970,1,1)</f>
        <v>42663.22792824074</v>
      </c>
      <c r="U130">
        <f t="shared" si="9"/>
        <v>2016</v>
      </c>
    </row>
    <row r="131" spans="1:21" ht="45" x14ac:dyDescent="0.25">
      <c r="A131">
        <v>129</v>
      </c>
      <c r="B131" s="3" t="s">
        <v>131</v>
      </c>
      <c r="C131" s="3" t="s">
        <v>4240</v>
      </c>
      <c r="D131" s="2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26" t="s">
        <v>8307</v>
      </c>
      <c r="P131" t="s">
        <v>8354</v>
      </c>
      <c r="Q131">
        <f t="shared" ref="Q131:Q194" si="12">ROUND(E131/D131*100,0)</f>
        <v>0</v>
      </c>
      <c r="R131">
        <f t="shared" ref="R131:R194" si="13">IFERROR(ROUND(E131/L131,2),0)</f>
        <v>0</v>
      </c>
      <c r="S131" s="11">
        <f t="shared" si="10"/>
        <v>41882.937303240738</v>
      </c>
      <c r="T131" s="11">
        <f t="shared" si="11"/>
        <v>41942.937303240738</v>
      </c>
      <c r="U131">
        <f t="shared" ref="U131:U194" si="14">YEAR(S131)</f>
        <v>2014</v>
      </c>
    </row>
    <row r="132" spans="1:21" ht="45" x14ac:dyDescent="0.25">
      <c r="A132">
        <v>130</v>
      </c>
      <c r="B132" s="3" t="s">
        <v>132</v>
      </c>
      <c r="C132" s="3" t="s">
        <v>4241</v>
      </c>
      <c r="D132" s="2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26" t="s">
        <v>8307</v>
      </c>
      <c r="P132" t="s">
        <v>8354</v>
      </c>
      <c r="Q132">
        <f t="shared" si="12"/>
        <v>0</v>
      </c>
      <c r="R132">
        <f t="shared" si="13"/>
        <v>0</v>
      </c>
      <c r="S132" s="11">
        <f t="shared" si="10"/>
        <v>41778.915416666663</v>
      </c>
      <c r="T132" s="11">
        <f t="shared" si="11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2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26" t="s">
        <v>8307</v>
      </c>
      <c r="P133" t="s">
        <v>8354</v>
      </c>
      <c r="Q133">
        <f t="shared" si="12"/>
        <v>0</v>
      </c>
      <c r="R133">
        <f t="shared" si="13"/>
        <v>0</v>
      </c>
      <c r="S133" s="11">
        <f t="shared" si="10"/>
        <v>42541.837511574078</v>
      </c>
      <c r="T133" s="11">
        <f t="shared" si="11"/>
        <v>42557</v>
      </c>
      <c r="U133">
        <f t="shared" si="14"/>
        <v>2016</v>
      </c>
    </row>
    <row r="134" spans="1:21" ht="45" x14ac:dyDescent="0.25">
      <c r="A134">
        <v>132</v>
      </c>
      <c r="B134" s="3" t="s">
        <v>134</v>
      </c>
      <c r="C134" s="3" t="s">
        <v>4243</v>
      </c>
      <c r="D134" s="2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26" t="s">
        <v>8307</v>
      </c>
      <c r="P134" t="s">
        <v>8354</v>
      </c>
      <c r="Q134">
        <f t="shared" si="12"/>
        <v>10</v>
      </c>
      <c r="R134">
        <f t="shared" si="13"/>
        <v>94.51</v>
      </c>
      <c r="S134" s="11">
        <f t="shared" si="10"/>
        <v>41905.812581018516</v>
      </c>
      <c r="T134" s="11">
        <f t="shared" si="11"/>
        <v>41950.854247685187</v>
      </c>
      <c r="U134">
        <f t="shared" si="14"/>
        <v>2014</v>
      </c>
    </row>
    <row r="135" spans="1:21" ht="30" x14ac:dyDescent="0.25">
      <c r="A135">
        <v>133</v>
      </c>
      <c r="B135" s="3" t="s">
        <v>135</v>
      </c>
      <c r="C135" s="3" t="s">
        <v>4244</v>
      </c>
      <c r="D135" s="2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26" t="s">
        <v>8307</v>
      </c>
      <c r="P135" t="s">
        <v>8354</v>
      </c>
      <c r="Q135">
        <f t="shared" si="12"/>
        <v>0</v>
      </c>
      <c r="R135">
        <f t="shared" si="13"/>
        <v>0</v>
      </c>
      <c r="S135" s="11">
        <f t="shared" si="10"/>
        <v>42491.80768518518</v>
      </c>
      <c r="T135" s="11">
        <f t="shared" si="11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2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26" t="s">
        <v>8307</v>
      </c>
      <c r="P136" t="s">
        <v>8354</v>
      </c>
      <c r="Q136">
        <f t="shared" si="12"/>
        <v>0</v>
      </c>
      <c r="R136">
        <f t="shared" si="13"/>
        <v>0</v>
      </c>
      <c r="S136" s="11">
        <f t="shared" si="10"/>
        <v>42221.909930555557</v>
      </c>
      <c r="T136" s="11">
        <f t="shared" si="11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2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26" t="s">
        <v>8307</v>
      </c>
      <c r="P137" t="s">
        <v>8354</v>
      </c>
      <c r="Q137">
        <f t="shared" si="12"/>
        <v>13</v>
      </c>
      <c r="R137">
        <f t="shared" si="13"/>
        <v>80.599999999999994</v>
      </c>
      <c r="S137" s="11">
        <f t="shared" si="10"/>
        <v>41788.381909722222</v>
      </c>
      <c r="T137" s="11">
        <f t="shared" si="11"/>
        <v>41821.791666666664</v>
      </c>
      <c r="U137">
        <f t="shared" si="14"/>
        <v>2014</v>
      </c>
    </row>
    <row r="138" spans="1:21" ht="45" x14ac:dyDescent="0.25">
      <c r="A138">
        <v>136</v>
      </c>
      <c r="B138" s="3" t="s">
        <v>138</v>
      </c>
      <c r="C138" s="3" t="s">
        <v>4232</v>
      </c>
      <c r="D138" s="2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26" t="s">
        <v>8307</v>
      </c>
      <c r="P138" t="s">
        <v>8354</v>
      </c>
      <c r="Q138">
        <f t="shared" si="12"/>
        <v>0</v>
      </c>
      <c r="R138">
        <f t="shared" si="13"/>
        <v>0</v>
      </c>
      <c r="S138" s="11">
        <f t="shared" si="10"/>
        <v>42096.410115740742</v>
      </c>
      <c r="T138" s="11">
        <f t="shared" si="11"/>
        <v>42140.427777777775</v>
      </c>
      <c r="U138">
        <f t="shared" si="14"/>
        <v>2015</v>
      </c>
    </row>
    <row r="139" spans="1:21" ht="45" x14ac:dyDescent="0.25">
      <c r="A139">
        <v>137</v>
      </c>
      <c r="B139" s="3" t="s">
        <v>139</v>
      </c>
      <c r="C139" s="3" t="s">
        <v>4247</v>
      </c>
      <c r="D139" s="2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26" t="s">
        <v>8307</v>
      </c>
      <c r="P139" t="s">
        <v>8354</v>
      </c>
      <c r="Q139">
        <f t="shared" si="12"/>
        <v>0</v>
      </c>
      <c r="R139">
        <f t="shared" si="13"/>
        <v>0</v>
      </c>
      <c r="S139" s="11">
        <f t="shared" si="10"/>
        <v>42239.573993055557</v>
      </c>
      <c r="T139" s="11">
        <f t="shared" si="11"/>
        <v>42289.573993055557</v>
      </c>
      <c r="U139">
        <f t="shared" si="14"/>
        <v>2015</v>
      </c>
    </row>
    <row r="140" spans="1:21" ht="45" x14ac:dyDescent="0.25">
      <c r="A140">
        <v>138</v>
      </c>
      <c r="B140" s="3" t="s">
        <v>140</v>
      </c>
      <c r="C140" s="3" t="s">
        <v>4248</v>
      </c>
      <c r="D140" s="2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26" t="s">
        <v>8307</v>
      </c>
      <c r="P140" t="s">
        <v>8354</v>
      </c>
      <c r="Q140">
        <f t="shared" si="12"/>
        <v>3</v>
      </c>
      <c r="R140">
        <f t="shared" si="13"/>
        <v>81.239999999999995</v>
      </c>
      <c r="S140" s="11">
        <f t="shared" si="10"/>
        <v>42186.257418981477</v>
      </c>
      <c r="T140" s="11">
        <f t="shared" si="11"/>
        <v>42217.207638888889</v>
      </c>
      <c r="U140">
        <f t="shared" si="14"/>
        <v>2015</v>
      </c>
    </row>
    <row r="141" spans="1:21" ht="30" x14ac:dyDescent="0.25">
      <c r="A141">
        <v>139</v>
      </c>
      <c r="B141" s="3" t="s">
        <v>141</v>
      </c>
      <c r="C141" s="3" t="s">
        <v>4249</v>
      </c>
      <c r="D141" s="2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26" t="s">
        <v>8307</v>
      </c>
      <c r="P141" t="s">
        <v>8354</v>
      </c>
      <c r="Q141">
        <f t="shared" si="12"/>
        <v>100</v>
      </c>
      <c r="R141">
        <f t="shared" si="13"/>
        <v>500</v>
      </c>
      <c r="S141" s="11">
        <f t="shared" si="10"/>
        <v>42187.920972222222</v>
      </c>
      <c r="T141" s="11">
        <f t="shared" si="11"/>
        <v>42197.920972222222</v>
      </c>
      <c r="U141">
        <f t="shared" si="14"/>
        <v>2015</v>
      </c>
    </row>
    <row r="142" spans="1:21" ht="45" x14ac:dyDescent="0.25">
      <c r="A142">
        <v>140</v>
      </c>
      <c r="B142" s="3" t="s">
        <v>142</v>
      </c>
      <c r="C142" s="3" t="s">
        <v>4250</v>
      </c>
      <c r="D142" s="2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26" t="s">
        <v>8307</v>
      </c>
      <c r="P142" t="s">
        <v>8354</v>
      </c>
      <c r="Q142">
        <f t="shared" si="12"/>
        <v>0</v>
      </c>
      <c r="R142">
        <f t="shared" si="13"/>
        <v>0</v>
      </c>
      <c r="S142" s="11">
        <f t="shared" si="10"/>
        <v>42053.198287037041</v>
      </c>
      <c r="T142" s="11">
        <f t="shared" si="11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2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26" t="s">
        <v>8307</v>
      </c>
      <c r="P143" t="s">
        <v>8354</v>
      </c>
      <c r="Q143">
        <f t="shared" si="12"/>
        <v>11</v>
      </c>
      <c r="R143">
        <f t="shared" si="13"/>
        <v>46.18</v>
      </c>
      <c r="S143" s="11">
        <f t="shared" si="10"/>
        <v>42110.153043981481</v>
      </c>
      <c r="T143" s="11">
        <f t="shared" si="11"/>
        <v>42155.153043981481</v>
      </c>
      <c r="U143">
        <f t="shared" si="14"/>
        <v>2015</v>
      </c>
    </row>
    <row r="144" spans="1:21" ht="45" x14ac:dyDescent="0.25">
      <c r="A144">
        <v>142</v>
      </c>
      <c r="B144" s="3" t="s">
        <v>144</v>
      </c>
      <c r="C144" s="3" t="s">
        <v>4252</v>
      </c>
      <c r="D144" s="2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26" t="s">
        <v>8307</v>
      </c>
      <c r="P144" t="s">
        <v>8354</v>
      </c>
      <c r="Q144">
        <f t="shared" si="12"/>
        <v>0</v>
      </c>
      <c r="R144">
        <f t="shared" si="13"/>
        <v>10</v>
      </c>
      <c r="S144" s="11">
        <f t="shared" si="10"/>
        <v>41938.893263888887</v>
      </c>
      <c r="T144" s="11">
        <f t="shared" si="11"/>
        <v>41959.934930555552</v>
      </c>
      <c r="U144">
        <f t="shared" si="14"/>
        <v>2014</v>
      </c>
    </row>
    <row r="145" spans="1:21" ht="45" x14ac:dyDescent="0.25">
      <c r="A145">
        <v>143</v>
      </c>
      <c r="B145" s="3" t="s">
        <v>145</v>
      </c>
      <c r="C145" s="3" t="s">
        <v>4253</v>
      </c>
      <c r="D145" s="2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26" t="s">
        <v>8307</v>
      </c>
      <c r="P145" t="s">
        <v>8354</v>
      </c>
      <c r="Q145">
        <f t="shared" si="12"/>
        <v>0</v>
      </c>
      <c r="R145">
        <f t="shared" si="13"/>
        <v>0</v>
      </c>
      <c r="S145" s="11">
        <f t="shared" si="10"/>
        <v>42559.064143518524</v>
      </c>
      <c r="T145" s="11">
        <f t="shared" si="11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2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26" t="s">
        <v>8307</v>
      </c>
      <c r="P146" t="s">
        <v>8354</v>
      </c>
      <c r="Q146">
        <f t="shared" si="12"/>
        <v>28</v>
      </c>
      <c r="R146">
        <f t="shared" si="13"/>
        <v>55.95</v>
      </c>
      <c r="S146" s="11">
        <f t="shared" si="10"/>
        <v>42047.762407407412</v>
      </c>
      <c r="T146" s="11">
        <f t="shared" si="11"/>
        <v>42107.72074074074</v>
      </c>
      <c r="U146">
        <f t="shared" si="14"/>
        <v>2015</v>
      </c>
    </row>
    <row r="147" spans="1:21" ht="45" x14ac:dyDescent="0.25">
      <c r="A147">
        <v>145</v>
      </c>
      <c r="B147" s="3" t="s">
        <v>147</v>
      </c>
      <c r="C147" s="3" t="s">
        <v>4255</v>
      </c>
      <c r="D147" s="2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26" t="s">
        <v>8307</v>
      </c>
      <c r="P147" t="s">
        <v>8354</v>
      </c>
      <c r="Q147">
        <f t="shared" si="12"/>
        <v>8</v>
      </c>
      <c r="R147">
        <f t="shared" si="13"/>
        <v>37.56</v>
      </c>
      <c r="S147" s="11">
        <f t="shared" si="10"/>
        <v>42200.542268518519</v>
      </c>
      <c r="T147" s="11">
        <f t="shared" si="11"/>
        <v>42227.542268518519</v>
      </c>
      <c r="U147">
        <f t="shared" si="14"/>
        <v>2015</v>
      </c>
    </row>
    <row r="148" spans="1:21" ht="45" x14ac:dyDescent="0.25">
      <c r="A148">
        <v>146</v>
      </c>
      <c r="B148" s="3" t="s">
        <v>148</v>
      </c>
      <c r="C148" s="3" t="s">
        <v>4256</v>
      </c>
      <c r="D148" s="2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26" t="s">
        <v>8307</v>
      </c>
      <c r="P148" t="s">
        <v>8354</v>
      </c>
      <c r="Q148">
        <f t="shared" si="12"/>
        <v>1</v>
      </c>
      <c r="R148">
        <f t="shared" si="13"/>
        <v>38.33</v>
      </c>
      <c r="S148" s="11">
        <f t="shared" si="10"/>
        <v>42693.016180555554</v>
      </c>
      <c r="T148" s="11">
        <f t="shared" si="11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2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26" t="s">
        <v>8307</v>
      </c>
      <c r="P149" t="s">
        <v>8354</v>
      </c>
      <c r="Q149">
        <f t="shared" si="12"/>
        <v>0</v>
      </c>
      <c r="R149">
        <f t="shared" si="13"/>
        <v>0</v>
      </c>
      <c r="S149" s="11">
        <f t="shared" si="10"/>
        <v>41969.767824074079</v>
      </c>
      <c r="T149" s="11">
        <f t="shared" si="11"/>
        <v>42012.762499999997</v>
      </c>
      <c r="U149">
        <f t="shared" si="14"/>
        <v>2014</v>
      </c>
    </row>
    <row r="150" spans="1:21" ht="45" x14ac:dyDescent="0.25">
      <c r="A150">
        <v>148</v>
      </c>
      <c r="B150" s="3" t="s">
        <v>150</v>
      </c>
      <c r="C150" s="3" t="s">
        <v>4258</v>
      </c>
      <c r="D150" s="2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26" t="s">
        <v>8307</v>
      </c>
      <c r="P150" t="s">
        <v>8354</v>
      </c>
      <c r="Q150">
        <f t="shared" si="12"/>
        <v>0</v>
      </c>
      <c r="R150">
        <f t="shared" si="13"/>
        <v>20</v>
      </c>
      <c r="S150" s="11">
        <f t="shared" si="10"/>
        <v>42397.281666666662</v>
      </c>
      <c r="T150" s="11">
        <f t="shared" si="11"/>
        <v>42427.281666666662</v>
      </c>
      <c r="U150">
        <f t="shared" si="14"/>
        <v>2016</v>
      </c>
    </row>
    <row r="151" spans="1:21" ht="45" x14ac:dyDescent="0.25">
      <c r="A151">
        <v>149</v>
      </c>
      <c r="B151" s="3" t="s">
        <v>151</v>
      </c>
      <c r="C151" s="3" t="s">
        <v>4259</v>
      </c>
      <c r="D151" s="2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26" t="s">
        <v>8307</v>
      </c>
      <c r="P151" t="s">
        <v>8354</v>
      </c>
      <c r="Q151">
        <f t="shared" si="12"/>
        <v>1</v>
      </c>
      <c r="R151">
        <f t="shared" si="13"/>
        <v>15.33</v>
      </c>
      <c r="S151" s="11">
        <f t="shared" si="10"/>
        <v>41968.172106481477</v>
      </c>
      <c r="T151" s="11">
        <f t="shared" si="11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2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26" t="s">
        <v>8307</v>
      </c>
      <c r="P152" t="s">
        <v>8354</v>
      </c>
      <c r="Q152">
        <f t="shared" si="12"/>
        <v>23</v>
      </c>
      <c r="R152">
        <f t="shared" si="13"/>
        <v>449.43</v>
      </c>
      <c r="S152" s="11">
        <f t="shared" si="10"/>
        <v>42090.161828703705</v>
      </c>
      <c r="T152" s="11">
        <f t="shared" si="11"/>
        <v>42150.161828703705</v>
      </c>
      <c r="U152">
        <f t="shared" si="14"/>
        <v>2015</v>
      </c>
    </row>
    <row r="153" spans="1:21" ht="45" x14ac:dyDescent="0.25">
      <c r="A153">
        <v>151</v>
      </c>
      <c r="B153" s="3" t="s">
        <v>153</v>
      </c>
      <c r="C153" s="3" t="s">
        <v>4261</v>
      </c>
      <c r="D153" s="2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26" t="s">
        <v>8307</v>
      </c>
      <c r="P153" t="s">
        <v>8354</v>
      </c>
      <c r="Q153">
        <f t="shared" si="12"/>
        <v>0</v>
      </c>
      <c r="R153">
        <f t="shared" si="13"/>
        <v>28</v>
      </c>
      <c r="S153" s="11">
        <f t="shared" si="10"/>
        <v>42113.550821759258</v>
      </c>
      <c r="T153" s="11">
        <f t="shared" si="11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2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26" t="s">
        <v>8307</v>
      </c>
      <c r="P154" t="s">
        <v>8354</v>
      </c>
      <c r="Q154">
        <f t="shared" si="12"/>
        <v>0</v>
      </c>
      <c r="R154">
        <f t="shared" si="13"/>
        <v>15</v>
      </c>
      <c r="S154" s="11">
        <f t="shared" si="10"/>
        <v>41875.077546296299</v>
      </c>
      <c r="T154" s="11">
        <f t="shared" si="11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2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26" t="s">
        <v>8307</v>
      </c>
      <c r="P155" t="s">
        <v>8354</v>
      </c>
      <c r="Q155">
        <f t="shared" si="12"/>
        <v>1</v>
      </c>
      <c r="R155">
        <f t="shared" si="13"/>
        <v>35.9</v>
      </c>
      <c r="S155" s="11">
        <f t="shared" si="10"/>
        <v>41933.586157407408</v>
      </c>
      <c r="T155" s="11">
        <f t="shared" si="11"/>
        <v>41975.627824074079</v>
      </c>
      <c r="U155">
        <f t="shared" si="14"/>
        <v>2014</v>
      </c>
    </row>
    <row r="156" spans="1:21" ht="30" x14ac:dyDescent="0.25">
      <c r="A156">
        <v>154</v>
      </c>
      <c r="B156" s="3" t="s">
        <v>156</v>
      </c>
      <c r="C156" s="3" t="s">
        <v>4264</v>
      </c>
      <c r="D156" s="2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26" t="s">
        <v>8307</v>
      </c>
      <c r="P156" t="s">
        <v>8354</v>
      </c>
      <c r="Q156">
        <f t="shared" si="12"/>
        <v>3</v>
      </c>
      <c r="R156">
        <f t="shared" si="13"/>
        <v>13.33</v>
      </c>
      <c r="S156" s="11">
        <f t="shared" si="10"/>
        <v>42115.547395833331</v>
      </c>
      <c r="T156" s="11">
        <f t="shared" si="11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2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26" t="s">
        <v>8307</v>
      </c>
      <c r="P157" t="s">
        <v>8354</v>
      </c>
      <c r="Q157">
        <f t="shared" si="12"/>
        <v>0</v>
      </c>
      <c r="R157">
        <f t="shared" si="13"/>
        <v>20.25</v>
      </c>
      <c r="S157" s="11">
        <f t="shared" si="10"/>
        <v>42168.559432870374</v>
      </c>
      <c r="T157" s="11">
        <f t="shared" si="11"/>
        <v>42208.559432870374</v>
      </c>
      <c r="U157">
        <f t="shared" si="14"/>
        <v>2015</v>
      </c>
    </row>
    <row r="158" spans="1:21" ht="45" x14ac:dyDescent="0.25">
      <c r="A158">
        <v>156</v>
      </c>
      <c r="B158" s="3" t="s">
        <v>158</v>
      </c>
      <c r="C158" s="3" t="s">
        <v>4266</v>
      </c>
      <c r="D158" s="2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26" t="s">
        <v>8307</v>
      </c>
      <c r="P158" t="s">
        <v>8354</v>
      </c>
      <c r="Q158">
        <f t="shared" si="12"/>
        <v>5</v>
      </c>
      <c r="R158">
        <f t="shared" si="13"/>
        <v>119</v>
      </c>
      <c r="S158" s="11">
        <f t="shared" si="10"/>
        <v>41794.124953703707</v>
      </c>
      <c r="T158" s="11">
        <f t="shared" si="11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2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26" t="s">
        <v>8307</v>
      </c>
      <c r="P159" t="s">
        <v>8354</v>
      </c>
      <c r="Q159">
        <f t="shared" si="12"/>
        <v>0</v>
      </c>
      <c r="R159">
        <f t="shared" si="13"/>
        <v>4</v>
      </c>
      <c r="S159" s="11">
        <f t="shared" si="10"/>
        <v>42396.911712962959</v>
      </c>
      <c r="T159" s="11">
        <f t="shared" si="11"/>
        <v>42426.911712962959</v>
      </c>
      <c r="U159">
        <f t="shared" si="14"/>
        <v>2016</v>
      </c>
    </row>
    <row r="160" spans="1:21" ht="45" x14ac:dyDescent="0.25">
      <c r="A160">
        <v>158</v>
      </c>
      <c r="B160" s="3" t="s">
        <v>160</v>
      </c>
      <c r="C160" s="3" t="s">
        <v>4268</v>
      </c>
      <c r="D160" s="2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26" t="s">
        <v>8307</v>
      </c>
      <c r="P160" t="s">
        <v>8354</v>
      </c>
      <c r="Q160">
        <f t="shared" si="12"/>
        <v>0</v>
      </c>
      <c r="R160">
        <f t="shared" si="13"/>
        <v>0</v>
      </c>
      <c r="S160" s="11">
        <f t="shared" si="10"/>
        <v>41904.07671296296</v>
      </c>
      <c r="T160" s="11">
        <f t="shared" si="11"/>
        <v>41934.07671296296</v>
      </c>
      <c r="U160">
        <f t="shared" si="14"/>
        <v>2014</v>
      </c>
    </row>
    <row r="161" spans="1:21" ht="45" x14ac:dyDescent="0.25">
      <c r="A161">
        <v>159</v>
      </c>
      <c r="B161" s="3" t="s">
        <v>161</v>
      </c>
      <c r="C161" s="3" t="s">
        <v>4269</v>
      </c>
      <c r="D161" s="2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26" t="s">
        <v>8307</v>
      </c>
      <c r="P161" t="s">
        <v>8354</v>
      </c>
      <c r="Q161">
        <f t="shared" si="12"/>
        <v>0</v>
      </c>
      <c r="R161">
        <f t="shared" si="13"/>
        <v>10</v>
      </c>
      <c r="S161" s="11">
        <f t="shared" si="10"/>
        <v>42514.434548611112</v>
      </c>
      <c r="T161" s="11">
        <f t="shared" si="11"/>
        <v>42554.434548611112</v>
      </c>
      <c r="U161">
        <f t="shared" si="14"/>
        <v>2016</v>
      </c>
    </row>
    <row r="162" spans="1:21" ht="45" x14ac:dyDescent="0.25">
      <c r="A162">
        <v>160</v>
      </c>
      <c r="B162" s="3" t="s">
        <v>162</v>
      </c>
      <c r="C162" s="3" t="s">
        <v>4270</v>
      </c>
      <c r="D162" s="2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26" t="s">
        <v>8307</v>
      </c>
      <c r="P162" t="s">
        <v>8355</v>
      </c>
      <c r="Q162">
        <f t="shared" si="12"/>
        <v>0</v>
      </c>
      <c r="R162">
        <f t="shared" si="13"/>
        <v>0</v>
      </c>
      <c r="S162" s="11">
        <f t="shared" si="10"/>
        <v>42171.913090277783</v>
      </c>
      <c r="T162" s="11">
        <f t="shared" si="11"/>
        <v>42231.913090277783</v>
      </c>
      <c r="U162">
        <f t="shared" si="14"/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2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26" t="s">
        <v>8307</v>
      </c>
      <c r="P163" t="s">
        <v>8355</v>
      </c>
      <c r="Q163">
        <f t="shared" si="12"/>
        <v>0</v>
      </c>
      <c r="R163">
        <f t="shared" si="13"/>
        <v>5</v>
      </c>
      <c r="S163" s="11">
        <f t="shared" si="10"/>
        <v>41792.687442129631</v>
      </c>
      <c r="T163" s="11">
        <f t="shared" si="11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2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26" t="s">
        <v>8307</v>
      </c>
      <c r="P164" t="s">
        <v>8355</v>
      </c>
      <c r="Q164">
        <f t="shared" si="12"/>
        <v>16</v>
      </c>
      <c r="R164">
        <f t="shared" si="13"/>
        <v>43.5</v>
      </c>
      <c r="S164" s="11">
        <f t="shared" si="10"/>
        <v>41835.126805555556</v>
      </c>
      <c r="T164" s="11">
        <f t="shared" si="11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2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26" t="s">
        <v>8307</v>
      </c>
      <c r="P165" t="s">
        <v>8355</v>
      </c>
      <c r="Q165">
        <f t="shared" si="12"/>
        <v>0</v>
      </c>
      <c r="R165">
        <f t="shared" si="13"/>
        <v>0</v>
      </c>
      <c r="S165" s="11">
        <f t="shared" si="10"/>
        <v>42243.961273148147</v>
      </c>
      <c r="T165" s="11">
        <f t="shared" si="11"/>
        <v>42278</v>
      </c>
      <c r="U165">
        <f t="shared" si="14"/>
        <v>2015</v>
      </c>
    </row>
    <row r="166" spans="1:21" ht="45" x14ac:dyDescent="0.25">
      <c r="A166">
        <v>164</v>
      </c>
      <c r="B166" s="3" t="s">
        <v>166</v>
      </c>
      <c r="C166" s="3" t="s">
        <v>4274</v>
      </c>
      <c r="D166" s="2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26" t="s">
        <v>8307</v>
      </c>
      <c r="P166" t="s">
        <v>8355</v>
      </c>
      <c r="Q166">
        <f t="shared" si="12"/>
        <v>1</v>
      </c>
      <c r="R166">
        <f t="shared" si="13"/>
        <v>91.43</v>
      </c>
      <c r="S166" s="11">
        <f t="shared" si="10"/>
        <v>41841.762743055559</v>
      </c>
      <c r="T166" s="11">
        <f t="shared" si="11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2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26" t="s">
        <v>8307</v>
      </c>
      <c r="P167" t="s">
        <v>8355</v>
      </c>
      <c r="Q167">
        <f t="shared" si="12"/>
        <v>0</v>
      </c>
      <c r="R167">
        <f t="shared" si="13"/>
        <v>0</v>
      </c>
      <c r="S167" s="11">
        <f t="shared" si="10"/>
        <v>42351.658842592587</v>
      </c>
      <c r="T167" s="11">
        <f t="shared" si="11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2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26" t="s">
        <v>8307</v>
      </c>
      <c r="P168" t="s">
        <v>8355</v>
      </c>
      <c r="Q168">
        <f t="shared" si="12"/>
        <v>60</v>
      </c>
      <c r="R168">
        <f t="shared" si="13"/>
        <v>3000</v>
      </c>
      <c r="S168" s="11">
        <f t="shared" si="10"/>
        <v>42721.075949074075</v>
      </c>
      <c r="T168" s="11">
        <f t="shared" si="11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2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26" t="s">
        <v>8307</v>
      </c>
      <c r="P169" t="s">
        <v>8355</v>
      </c>
      <c r="Q169">
        <f t="shared" si="12"/>
        <v>0</v>
      </c>
      <c r="R169">
        <f t="shared" si="13"/>
        <v>5.5</v>
      </c>
      <c r="S169" s="11">
        <f t="shared" si="10"/>
        <v>42160.927488425921</v>
      </c>
      <c r="T169" s="11">
        <f t="shared" si="11"/>
        <v>42220.927488425921</v>
      </c>
      <c r="U169">
        <f t="shared" si="14"/>
        <v>2015</v>
      </c>
    </row>
    <row r="170" spans="1:21" ht="45" x14ac:dyDescent="0.25">
      <c r="A170">
        <v>168</v>
      </c>
      <c r="B170" s="3" t="s">
        <v>170</v>
      </c>
      <c r="C170" s="3" t="s">
        <v>4278</v>
      </c>
      <c r="D170" s="2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26" t="s">
        <v>8307</v>
      </c>
      <c r="P170" t="s">
        <v>8355</v>
      </c>
      <c r="Q170">
        <f t="shared" si="12"/>
        <v>4</v>
      </c>
      <c r="R170">
        <f t="shared" si="13"/>
        <v>108.33</v>
      </c>
      <c r="S170" s="11">
        <f t="shared" si="10"/>
        <v>42052.83530092593</v>
      </c>
      <c r="T170" s="11">
        <f t="shared" si="11"/>
        <v>42082.793634259258</v>
      </c>
      <c r="U170">
        <f t="shared" si="14"/>
        <v>2015</v>
      </c>
    </row>
    <row r="171" spans="1:21" ht="45" x14ac:dyDescent="0.25">
      <c r="A171">
        <v>169</v>
      </c>
      <c r="B171" s="3" t="s">
        <v>171</v>
      </c>
      <c r="C171" s="3" t="s">
        <v>4279</v>
      </c>
      <c r="D171" s="2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26" t="s">
        <v>8307</v>
      </c>
      <c r="P171" t="s">
        <v>8355</v>
      </c>
      <c r="Q171">
        <f t="shared" si="12"/>
        <v>22</v>
      </c>
      <c r="R171">
        <f t="shared" si="13"/>
        <v>56</v>
      </c>
      <c r="S171" s="11">
        <f t="shared" si="10"/>
        <v>41900.505312499998</v>
      </c>
      <c r="T171" s="11">
        <f t="shared" si="11"/>
        <v>41930.505312499998</v>
      </c>
      <c r="U171">
        <f t="shared" si="14"/>
        <v>2014</v>
      </c>
    </row>
    <row r="172" spans="1:21" ht="45" x14ac:dyDescent="0.25">
      <c r="A172">
        <v>170</v>
      </c>
      <c r="B172" s="3" t="s">
        <v>172</v>
      </c>
      <c r="C172" s="3" t="s">
        <v>4280</v>
      </c>
      <c r="D172" s="2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26" t="s">
        <v>8307</v>
      </c>
      <c r="P172" t="s">
        <v>8355</v>
      </c>
      <c r="Q172">
        <f t="shared" si="12"/>
        <v>3</v>
      </c>
      <c r="R172">
        <f t="shared" si="13"/>
        <v>32.5</v>
      </c>
      <c r="S172" s="11">
        <f t="shared" si="10"/>
        <v>42216.977812500001</v>
      </c>
      <c r="T172" s="11">
        <f t="shared" si="11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2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26" t="s">
        <v>8307</v>
      </c>
      <c r="P173" t="s">
        <v>8355</v>
      </c>
      <c r="Q173">
        <f t="shared" si="12"/>
        <v>0</v>
      </c>
      <c r="R173">
        <f t="shared" si="13"/>
        <v>1</v>
      </c>
      <c r="S173" s="11">
        <f t="shared" si="10"/>
        <v>42534.180717592593</v>
      </c>
      <c r="T173" s="11">
        <f t="shared" si="11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2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26" t="s">
        <v>8307</v>
      </c>
      <c r="P174" t="s">
        <v>8355</v>
      </c>
      <c r="Q174">
        <f t="shared" si="12"/>
        <v>0</v>
      </c>
      <c r="R174">
        <f t="shared" si="13"/>
        <v>0</v>
      </c>
      <c r="S174" s="11">
        <f t="shared" si="10"/>
        <v>42047.394942129627</v>
      </c>
      <c r="T174" s="11">
        <f t="shared" si="11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2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26" t="s">
        <v>8307</v>
      </c>
      <c r="P175" t="s">
        <v>8355</v>
      </c>
      <c r="Q175">
        <f t="shared" si="12"/>
        <v>0</v>
      </c>
      <c r="R175">
        <f t="shared" si="13"/>
        <v>0</v>
      </c>
      <c r="S175" s="11">
        <f t="shared" si="10"/>
        <v>42033.573009259257</v>
      </c>
      <c r="T175" s="11">
        <f t="shared" si="11"/>
        <v>42063.573009259257</v>
      </c>
      <c r="U175">
        <f t="shared" si="14"/>
        <v>2015</v>
      </c>
    </row>
    <row r="176" spans="1:21" ht="45" x14ac:dyDescent="0.25">
      <c r="A176">
        <v>174</v>
      </c>
      <c r="B176" s="3" t="s">
        <v>176</v>
      </c>
      <c r="C176" s="3" t="s">
        <v>4284</v>
      </c>
      <c r="D176" s="2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26" t="s">
        <v>8307</v>
      </c>
      <c r="P176" t="s">
        <v>8355</v>
      </c>
      <c r="Q176">
        <f t="shared" si="12"/>
        <v>0</v>
      </c>
      <c r="R176">
        <f t="shared" si="13"/>
        <v>0</v>
      </c>
      <c r="S176" s="11">
        <f t="shared" si="10"/>
        <v>42072.758981481486</v>
      </c>
      <c r="T176" s="11">
        <f t="shared" si="11"/>
        <v>42132.758981481486</v>
      </c>
      <c r="U176">
        <f t="shared" si="14"/>
        <v>2015</v>
      </c>
    </row>
    <row r="177" spans="1:21" ht="45" x14ac:dyDescent="0.25">
      <c r="A177">
        <v>175</v>
      </c>
      <c r="B177" s="3" t="s">
        <v>177</v>
      </c>
      <c r="C177" s="3" t="s">
        <v>4285</v>
      </c>
      <c r="D177" s="2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26" t="s">
        <v>8307</v>
      </c>
      <c r="P177" t="s">
        <v>8355</v>
      </c>
      <c r="Q177">
        <f t="shared" si="12"/>
        <v>6</v>
      </c>
      <c r="R177">
        <f t="shared" si="13"/>
        <v>49.88</v>
      </c>
      <c r="S177" s="11">
        <f t="shared" si="10"/>
        <v>41855.777905092589</v>
      </c>
      <c r="T177" s="11">
        <f t="shared" si="11"/>
        <v>41880.777905092589</v>
      </c>
      <c r="U177">
        <f t="shared" si="14"/>
        <v>2014</v>
      </c>
    </row>
    <row r="178" spans="1:21" ht="45" x14ac:dyDescent="0.25">
      <c r="A178">
        <v>176</v>
      </c>
      <c r="B178" s="3" t="s">
        <v>178</v>
      </c>
      <c r="C178" s="3" t="s">
        <v>4286</v>
      </c>
      <c r="D178" s="2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26" t="s">
        <v>8307</v>
      </c>
      <c r="P178" t="s">
        <v>8355</v>
      </c>
      <c r="Q178">
        <f t="shared" si="12"/>
        <v>0</v>
      </c>
      <c r="R178">
        <f t="shared" si="13"/>
        <v>0</v>
      </c>
      <c r="S178" s="11">
        <f t="shared" si="10"/>
        <v>42191.824062500003</v>
      </c>
      <c r="T178" s="11">
        <f t="shared" si="11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2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26" t="s">
        <v>8307</v>
      </c>
      <c r="P179" t="s">
        <v>8355</v>
      </c>
      <c r="Q179">
        <f t="shared" si="12"/>
        <v>40</v>
      </c>
      <c r="R179">
        <f t="shared" si="13"/>
        <v>25.71</v>
      </c>
      <c r="S179" s="11">
        <f t="shared" si="10"/>
        <v>42070.047754629632</v>
      </c>
      <c r="T179" s="11">
        <f t="shared" si="11"/>
        <v>42087.00608796296</v>
      </c>
      <c r="U179">
        <f t="shared" si="14"/>
        <v>2015</v>
      </c>
    </row>
    <row r="180" spans="1:21" ht="30" x14ac:dyDescent="0.25">
      <c r="A180">
        <v>178</v>
      </c>
      <c r="B180" s="3" t="s">
        <v>180</v>
      </c>
      <c r="C180" s="3" t="s">
        <v>4288</v>
      </c>
      <c r="D180" s="2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26" t="s">
        <v>8307</v>
      </c>
      <c r="P180" t="s">
        <v>8355</v>
      </c>
      <c r="Q180">
        <f t="shared" si="12"/>
        <v>0</v>
      </c>
      <c r="R180">
        <f t="shared" si="13"/>
        <v>0</v>
      </c>
      <c r="S180" s="11">
        <f t="shared" si="10"/>
        <v>42304.955381944441</v>
      </c>
      <c r="T180" s="11">
        <f t="shared" si="11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2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26" t="s">
        <v>8307</v>
      </c>
      <c r="P181" t="s">
        <v>8355</v>
      </c>
      <c r="Q181">
        <f t="shared" si="12"/>
        <v>20</v>
      </c>
      <c r="R181">
        <f t="shared" si="13"/>
        <v>100</v>
      </c>
      <c r="S181" s="11">
        <f t="shared" si="10"/>
        <v>42403.080497685187</v>
      </c>
      <c r="T181" s="11">
        <f t="shared" si="11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2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26" t="s">
        <v>8307</v>
      </c>
      <c r="P182" t="s">
        <v>8355</v>
      </c>
      <c r="Q182">
        <f t="shared" si="12"/>
        <v>33</v>
      </c>
      <c r="R182">
        <f t="shared" si="13"/>
        <v>30.85</v>
      </c>
      <c r="S182" s="11">
        <f t="shared" si="10"/>
        <v>42067.991238425922</v>
      </c>
      <c r="T182" s="11">
        <f t="shared" si="11"/>
        <v>42107.791666666672</v>
      </c>
      <c r="U182">
        <f t="shared" si="14"/>
        <v>2015</v>
      </c>
    </row>
    <row r="183" spans="1:21" ht="45" x14ac:dyDescent="0.25">
      <c r="A183">
        <v>181</v>
      </c>
      <c r="B183" s="3" t="s">
        <v>183</v>
      </c>
      <c r="C183" s="3" t="s">
        <v>4291</v>
      </c>
      <c r="D183" s="2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26" t="s">
        <v>8307</v>
      </c>
      <c r="P183" t="s">
        <v>8355</v>
      </c>
      <c r="Q183">
        <f t="shared" si="12"/>
        <v>21</v>
      </c>
      <c r="R183">
        <f t="shared" si="13"/>
        <v>180.5</v>
      </c>
      <c r="S183" s="11">
        <f t="shared" si="10"/>
        <v>42147.741840277777</v>
      </c>
      <c r="T183" s="11">
        <f t="shared" si="11"/>
        <v>42177.741840277777</v>
      </c>
      <c r="U183">
        <f t="shared" si="14"/>
        <v>2015</v>
      </c>
    </row>
    <row r="184" spans="1:21" ht="45" x14ac:dyDescent="0.25">
      <c r="A184">
        <v>182</v>
      </c>
      <c r="B184" s="3" t="s">
        <v>184</v>
      </c>
      <c r="C184" s="3" t="s">
        <v>4292</v>
      </c>
      <c r="D184" s="2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26" t="s">
        <v>8307</v>
      </c>
      <c r="P184" t="s">
        <v>8355</v>
      </c>
      <c r="Q184">
        <f t="shared" si="12"/>
        <v>0</v>
      </c>
      <c r="R184">
        <f t="shared" si="13"/>
        <v>0</v>
      </c>
      <c r="S184" s="11">
        <f t="shared" si="10"/>
        <v>42712.011944444443</v>
      </c>
      <c r="T184" s="11">
        <f t="shared" si="11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2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26" t="s">
        <v>8307</v>
      </c>
      <c r="P185" t="s">
        <v>8355</v>
      </c>
      <c r="Q185">
        <f t="shared" si="12"/>
        <v>36</v>
      </c>
      <c r="R185">
        <f t="shared" si="13"/>
        <v>373.5</v>
      </c>
      <c r="S185" s="11">
        <f t="shared" si="10"/>
        <v>41939.810300925928</v>
      </c>
      <c r="T185" s="11">
        <f t="shared" si="11"/>
        <v>41969.851967592593</v>
      </c>
      <c r="U185">
        <f t="shared" si="14"/>
        <v>2014</v>
      </c>
    </row>
    <row r="186" spans="1:21" ht="45" x14ac:dyDescent="0.25">
      <c r="A186">
        <v>184</v>
      </c>
      <c r="B186" s="3" t="s">
        <v>186</v>
      </c>
      <c r="C186" s="3" t="s">
        <v>4294</v>
      </c>
      <c r="D186" s="2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26" t="s">
        <v>8307</v>
      </c>
      <c r="P186" t="s">
        <v>8355</v>
      </c>
      <c r="Q186">
        <f t="shared" si="12"/>
        <v>3</v>
      </c>
      <c r="R186">
        <f t="shared" si="13"/>
        <v>25.5</v>
      </c>
      <c r="S186" s="11">
        <f t="shared" si="10"/>
        <v>41825.791226851856</v>
      </c>
      <c r="T186" s="11">
        <f t="shared" si="11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2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26" t="s">
        <v>8307</v>
      </c>
      <c r="P187" t="s">
        <v>8355</v>
      </c>
      <c r="Q187">
        <f t="shared" si="12"/>
        <v>6</v>
      </c>
      <c r="R187">
        <f t="shared" si="13"/>
        <v>220</v>
      </c>
      <c r="S187" s="11">
        <f t="shared" si="10"/>
        <v>42570.91133101852</v>
      </c>
      <c r="T187" s="11">
        <f t="shared" si="11"/>
        <v>42600.91133101852</v>
      </c>
      <c r="U187">
        <f t="shared" si="14"/>
        <v>2016</v>
      </c>
    </row>
    <row r="188" spans="1:21" ht="45" x14ac:dyDescent="0.25">
      <c r="A188">
        <v>186</v>
      </c>
      <c r="B188" s="3" t="s">
        <v>188</v>
      </c>
      <c r="C188" s="3" t="s">
        <v>4296</v>
      </c>
      <c r="D188" s="2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26" t="s">
        <v>8307</v>
      </c>
      <c r="P188" t="s">
        <v>8355</v>
      </c>
      <c r="Q188">
        <f t="shared" si="12"/>
        <v>0</v>
      </c>
      <c r="R188">
        <f t="shared" si="13"/>
        <v>0</v>
      </c>
      <c r="S188" s="11">
        <f t="shared" si="10"/>
        <v>42767.812893518523</v>
      </c>
      <c r="T188" s="11">
        <f t="shared" si="11"/>
        <v>42797.833333333328</v>
      </c>
      <c r="U188">
        <f t="shared" si="14"/>
        <v>2017</v>
      </c>
    </row>
    <row r="189" spans="1:21" ht="30" x14ac:dyDescent="0.25">
      <c r="A189">
        <v>187</v>
      </c>
      <c r="B189" s="3" t="s">
        <v>189</v>
      </c>
      <c r="C189" s="3" t="s">
        <v>4297</v>
      </c>
      <c r="D189" s="2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26" t="s">
        <v>8307</v>
      </c>
      <c r="P189" t="s">
        <v>8355</v>
      </c>
      <c r="Q189">
        <f t="shared" si="12"/>
        <v>16</v>
      </c>
      <c r="R189">
        <f t="shared" si="13"/>
        <v>160</v>
      </c>
      <c r="S189" s="11">
        <f t="shared" si="10"/>
        <v>42182.234456018516</v>
      </c>
      <c r="T189" s="11">
        <f t="shared" si="11"/>
        <v>42206.290972222225</v>
      </c>
      <c r="U189">
        <f t="shared" si="14"/>
        <v>2015</v>
      </c>
    </row>
    <row r="190" spans="1:21" ht="45" x14ac:dyDescent="0.25">
      <c r="A190">
        <v>188</v>
      </c>
      <c r="B190" s="3" t="s">
        <v>190</v>
      </c>
      <c r="C190" s="3" t="s">
        <v>4298</v>
      </c>
      <c r="D190" s="2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26" t="s">
        <v>8307</v>
      </c>
      <c r="P190" t="s">
        <v>8355</v>
      </c>
      <c r="Q190">
        <f t="shared" si="12"/>
        <v>0</v>
      </c>
      <c r="R190">
        <f t="shared" si="13"/>
        <v>0</v>
      </c>
      <c r="S190" s="11">
        <f t="shared" si="10"/>
        <v>41857.18304398148</v>
      </c>
      <c r="T190" s="11">
        <f t="shared" si="11"/>
        <v>41887.18304398148</v>
      </c>
      <c r="U190">
        <f t="shared" si="14"/>
        <v>2014</v>
      </c>
    </row>
    <row r="191" spans="1:21" ht="45" x14ac:dyDescent="0.25">
      <c r="A191">
        <v>189</v>
      </c>
      <c r="B191" s="3" t="s">
        <v>191</v>
      </c>
      <c r="C191" s="3" t="s">
        <v>4299</v>
      </c>
      <c r="D191" s="2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26" t="s">
        <v>8307</v>
      </c>
      <c r="P191" t="s">
        <v>8355</v>
      </c>
      <c r="Q191">
        <f t="shared" si="12"/>
        <v>0</v>
      </c>
      <c r="R191">
        <f t="shared" si="13"/>
        <v>69</v>
      </c>
      <c r="S191" s="11">
        <f t="shared" si="10"/>
        <v>42556.690706018519</v>
      </c>
      <c r="T191" s="11">
        <f t="shared" si="11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2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26" t="s">
        <v>8307</v>
      </c>
      <c r="P192" t="s">
        <v>8355</v>
      </c>
      <c r="Q192">
        <f t="shared" si="12"/>
        <v>0</v>
      </c>
      <c r="R192">
        <f t="shared" si="13"/>
        <v>50</v>
      </c>
      <c r="S192" s="11">
        <f t="shared" si="10"/>
        <v>42527.650995370372</v>
      </c>
      <c r="T192" s="11">
        <f t="shared" si="11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2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26" t="s">
        <v>8307</v>
      </c>
      <c r="P193" t="s">
        <v>8355</v>
      </c>
      <c r="Q193">
        <f t="shared" si="12"/>
        <v>5</v>
      </c>
      <c r="R193">
        <f t="shared" si="13"/>
        <v>83.33</v>
      </c>
      <c r="S193" s="11">
        <f t="shared" si="10"/>
        <v>42239.441412037035</v>
      </c>
      <c r="T193" s="11">
        <f t="shared" si="11"/>
        <v>42279.441412037035</v>
      </c>
      <c r="U193">
        <f t="shared" si="14"/>
        <v>2015</v>
      </c>
    </row>
    <row r="194" spans="1:21" ht="45" x14ac:dyDescent="0.25">
      <c r="A194">
        <v>192</v>
      </c>
      <c r="B194" s="3" t="s">
        <v>194</v>
      </c>
      <c r="C194" s="3" t="s">
        <v>4302</v>
      </c>
      <c r="D194" s="2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26" t="s">
        <v>8307</v>
      </c>
      <c r="P194" t="s">
        <v>8355</v>
      </c>
      <c r="Q194">
        <f t="shared" si="12"/>
        <v>0</v>
      </c>
      <c r="R194">
        <f t="shared" si="13"/>
        <v>5.67</v>
      </c>
      <c r="S194" s="11">
        <f t="shared" ref="S194:S257" si="15">(((J194/60)/60)/24)+DATE(1970,1,1)</f>
        <v>41899.792037037041</v>
      </c>
      <c r="T194" s="11">
        <f t="shared" ref="T194:T257" si="16">(((I194/60)/60)/24)+DATE(1970,1,1)</f>
        <v>41929.792037037041</v>
      </c>
      <c r="U194">
        <f t="shared" si="14"/>
        <v>2014</v>
      </c>
    </row>
    <row r="195" spans="1:21" ht="45" x14ac:dyDescent="0.25">
      <c r="A195">
        <v>193</v>
      </c>
      <c r="B195" s="3" t="s">
        <v>195</v>
      </c>
      <c r="C195" s="3" t="s">
        <v>4303</v>
      </c>
      <c r="D195" s="2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26" t="s">
        <v>8307</v>
      </c>
      <c r="P195" t="s">
        <v>8355</v>
      </c>
      <c r="Q195">
        <f t="shared" ref="Q195:Q258" si="17">ROUND(E195/D195*100,0)</f>
        <v>0</v>
      </c>
      <c r="R195">
        <f t="shared" ref="R195:R258" si="18">IFERROR(ROUND(E195/L195,2),0)</f>
        <v>0</v>
      </c>
      <c r="S195" s="11">
        <f t="shared" si="15"/>
        <v>41911.934791666667</v>
      </c>
      <c r="T195" s="11">
        <f t="shared" si="16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2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26" t="s">
        <v>8307</v>
      </c>
      <c r="P196" t="s">
        <v>8355</v>
      </c>
      <c r="Q196">
        <f t="shared" si="17"/>
        <v>0</v>
      </c>
      <c r="R196">
        <f t="shared" si="18"/>
        <v>1</v>
      </c>
      <c r="S196" s="11">
        <f t="shared" si="15"/>
        <v>42375.996886574074</v>
      </c>
      <c r="T196" s="11">
        <f t="shared" si="16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2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26" t="s">
        <v>8307</v>
      </c>
      <c r="P197" t="s">
        <v>8355</v>
      </c>
      <c r="Q197">
        <f t="shared" si="17"/>
        <v>0</v>
      </c>
      <c r="R197">
        <f t="shared" si="18"/>
        <v>0</v>
      </c>
      <c r="S197" s="11">
        <f t="shared" si="15"/>
        <v>42135.67050925926</v>
      </c>
      <c r="T197" s="11">
        <f t="shared" si="16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2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26" t="s">
        <v>8307</v>
      </c>
      <c r="P198" t="s">
        <v>8355</v>
      </c>
      <c r="Q198">
        <f t="shared" si="17"/>
        <v>42</v>
      </c>
      <c r="R198">
        <f t="shared" si="18"/>
        <v>77.11</v>
      </c>
      <c r="S198" s="11">
        <f t="shared" si="15"/>
        <v>42259.542800925927</v>
      </c>
      <c r="T198" s="11">
        <f t="shared" si="16"/>
        <v>42287.875</v>
      </c>
      <c r="U198">
        <f t="shared" si="19"/>
        <v>2015</v>
      </c>
    </row>
    <row r="199" spans="1:21" ht="45" x14ac:dyDescent="0.25">
      <c r="A199">
        <v>197</v>
      </c>
      <c r="B199" s="3" t="s">
        <v>199</v>
      </c>
      <c r="C199" s="3" t="s">
        <v>4307</v>
      </c>
      <c r="D199" s="2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26" t="s">
        <v>8307</v>
      </c>
      <c r="P199" t="s">
        <v>8355</v>
      </c>
      <c r="Q199">
        <f t="shared" si="17"/>
        <v>10</v>
      </c>
      <c r="R199">
        <f t="shared" si="18"/>
        <v>32.75</v>
      </c>
      <c r="S199" s="11">
        <f t="shared" si="15"/>
        <v>42741.848379629635</v>
      </c>
      <c r="T199" s="11">
        <f t="shared" si="16"/>
        <v>42783.875</v>
      </c>
      <c r="U199">
        <f t="shared" si="19"/>
        <v>2017</v>
      </c>
    </row>
    <row r="200" spans="1:21" ht="45" x14ac:dyDescent="0.25">
      <c r="A200">
        <v>198</v>
      </c>
      <c r="B200" s="3" t="s">
        <v>200</v>
      </c>
      <c r="C200" s="3" t="s">
        <v>4308</v>
      </c>
      <c r="D200" s="2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26" t="s">
        <v>8307</v>
      </c>
      <c r="P200" t="s">
        <v>8355</v>
      </c>
      <c r="Q200">
        <f t="shared" si="17"/>
        <v>1</v>
      </c>
      <c r="R200">
        <f t="shared" si="18"/>
        <v>46.5</v>
      </c>
      <c r="S200" s="11">
        <f t="shared" si="15"/>
        <v>41887.383356481485</v>
      </c>
      <c r="T200" s="11">
        <f t="shared" si="16"/>
        <v>41917.383356481485</v>
      </c>
      <c r="U200">
        <f t="shared" si="19"/>
        <v>2014</v>
      </c>
    </row>
    <row r="201" spans="1:21" ht="45" x14ac:dyDescent="0.25">
      <c r="A201">
        <v>199</v>
      </c>
      <c r="B201" s="3" t="s">
        <v>201</v>
      </c>
      <c r="C201" s="3" t="s">
        <v>4309</v>
      </c>
      <c r="D201" s="2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26" t="s">
        <v>8307</v>
      </c>
      <c r="P201" t="s">
        <v>8355</v>
      </c>
      <c r="Q201">
        <f t="shared" si="17"/>
        <v>0</v>
      </c>
      <c r="R201">
        <f t="shared" si="18"/>
        <v>0</v>
      </c>
      <c r="S201" s="11">
        <f t="shared" si="15"/>
        <v>42584.123865740738</v>
      </c>
      <c r="T201" s="11">
        <f t="shared" si="16"/>
        <v>42614.123865740738</v>
      </c>
      <c r="U201">
        <f t="shared" si="19"/>
        <v>2016</v>
      </c>
    </row>
    <row r="202" spans="1:21" ht="30" x14ac:dyDescent="0.25">
      <c r="A202">
        <v>200</v>
      </c>
      <c r="B202" s="3" t="s">
        <v>202</v>
      </c>
      <c r="C202" s="3" t="s">
        <v>4310</v>
      </c>
      <c r="D202" s="2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26" t="s">
        <v>8307</v>
      </c>
      <c r="P202" t="s">
        <v>8355</v>
      </c>
      <c r="Q202">
        <f t="shared" si="17"/>
        <v>26</v>
      </c>
      <c r="R202">
        <f t="shared" si="18"/>
        <v>87.31</v>
      </c>
      <c r="S202" s="11">
        <f t="shared" si="15"/>
        <v>41867.083368055559</v>
      </c>
      <c r="T202" s="11">
        <f t="shared" si="16"/>
        <v>41897.083368055559</v>
      </c>
      <c r="U202">
        <f t="shared" si="19"/>
        <v>2014</v>
      </c>
    </row>
    <row r="203" spans="1:21" ht="45" x14ac:dyDescent="0.25">
      <c r="A203">
        <v>201</v>
      </c>
      <c r="B203" s="3" t="s">
        <v>203</v>
      </c>
      <c r="C203" s="3" t="s">
        <v>4311</v>
      </c>
      <c r="D203" s="2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26" t="s">
        <v>8307</v>
      </c>
      <c r="P203" t="s">
        <v>8355</v>
      </c>
      <c r="Q203">
        <f t="shared" si="17"/>
        <v>58</v>
      </c>
      <c r="R203">
        <f t="shared" si="18"/>
        <v>54.29</v>
      </c>
      <c r="S203" s="11">
        <f t="shared" si="15"/>
        <v>42023.818622685183</v>
      </c>
      <c r="T203" s="11">
        <f t="shared" si="16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2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26" t="s">
        <v>8307</v>
      </c>
      <c r="P204" t="s">
        <v>8355</v>
      </c>
      <c r="Q204">
        <f t="shared" si="17"/>
        <v>0</v>
      </c>
      <c r="R204">
        <f t="shared" si="18"/>
        <v>0</v>
      </c>
      <c r="S204" s="11">
        <f t="shared" si="15"/>
        <v>42255.927824074075</v>
      </c>
      <c r="T204" s="11">
        <f t="shared" si="16"/>
        <v>42285.874305555553</v>
      </c>
      <c r="U204">
        <f t="shared" si="19"/>
        <v>2015</v>
      </c>
    </row>
    <row r="205" spans="1:21" ht="45" x14ac:dyDescent="0.25">
      <c r="A205">
        <v>203</v>
      </c>
      <c r="B205" s="3" t="s">
        <v>205</v>
      </c>
      <c r="C205" s="3" t="s">
        <v>4313</v>
      </c>
      <c r="D205" s="2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26" t="s">
        <v>8307</v>
      </c>
      <c r="P205" t="s">
        <v>8355</v>
      </c>
      <c r="Q205">
        <f t="shared" si="17"/>
        <v>30</v>
      </c>
      <c r="R205">
        <f t="shared" si="18"/>
        <v>93.25</v>
      </c>
      <c r="S205" s="11">
        <f t="shared" si="15"/>
        <v>41973.847962962958</v>
      </c>
      <c r="T205" s="11">
        <f t="shared" si="16"/>
        <v>42033.847962962958</v>
      </c>
      <c r="U205">
        <f t="shared" si="19"/>
        <v>2014</v>
      </c>
    </row>
    <row r="206" spans="1:21" ht="45" x14ac:dyDescent="0.25">
      <c r="A206">
        <v>204</v>
      </c>
      <c r="B206" s="3" t="s">
        <v>206</v>
      </c>
      <c r="C206" s="3" t="s">
        <v>4314</v>
      </c>
      <c r="D206" s="2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26" t="s">
        <v>8307</v>
      </c>
      <c r="P206" t="s">
        <v>8355</v>
      </c>
      <c r="Q206">
        <f t="shared" si="17"/>
        <v>51</v>
      </c>
      <c r="R206">
        <f t="shared" si="18"/>
        <v>117.68</v>
      </c>
      <c r="S206" s="11">
        <f t="shared" si="15"/>
        <v>42556.583368055552</v>
      </c>
      <c r="T206" s="11">
        <f t="shared" si="16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2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26" t="s">
        <v>8307</v>
      </c>
      <c r="P207" t="s">
        <v>8355</v>
      </c>
      <c r="Q207">
        <f t="shared" si="17"/>
        <v>16</v>
      </c>
      <c r="R207">
        <f t="shared" si="18"/>
        <v>76.47</v>
      </c>
      <c r="S207" s="11">
        <f t="shared" si="15"/>
        <v>42248.632199074069</v>
      </c>
      <c r="T207" s="11">
        <f t="shared" si="16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2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26" t="s">
        <v>8307</v>
      </c>
      <c r="P208" t="s">
        <v>8355</v>
      </c>
      <c r="Q208">
        <f t="shared" si="17"/>
        <v>0</v>
      </c>
      <c r="R208">
        <f t="shared" si="18"/>
        <v>0</v>
      </c>
      <c r="S208" s="11">
        <f t="shared" si="15"/>
        <v>42567.004432870366</v>
      </c>
      <c r="T208" s="11">
        <f t="shared" si="16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2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26" t="s">
        <v>8307</v>
      </c>
      <c r="P209" t="s">
        <v>8355</v>
      </c>
      <c r="Q209">
        <f t="shared" si="17"/>
        <v>15</v>
      </c>
      <c r="R209">
        <f t="shared" si="18"/>
        <v>163.85</v>
      </c>
      <c r="S209" s="11">
        <f t="shared" si="15"/>
        <v>41978.197199074071</v>
      </c>
      <c r="T209" s="11">
        <f t="shared" si="16"/>
        <v>42008.197199074071</v>
      </c>
      <c r="U209">
        <f t="shared" si="19"/>
        <v>2014</v>
      </c>
    </row>
    <row r="210" spans="1:21" ht="45" x14ac:dyDescent="0.25">
      <c r="A210">
        <v>208</v>
      </c>
      <c r="B210" s="3" t="s">
        <v>210</v>
      </c>
      <c r="C210" s="3" t="s">
        <v>4318</v>
      </c>
      <c r="D210" s="2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26" t="s">
        <v>8307</v>
      </c>
      <c r="P210" t="s">
        <v>8355</v>
      </c>
      <c r="Q210">
        <f t="shared" si="17"/>
        <v>0</v>
      </c>
      <c r="R210">
        <f t="shared" si="18"/>
        <v>0</v>
      </c>
      <c r="S210" s="11">
        <f t="shared" si="15"/>
        <v>41959.369988425926</v>
      </c>
      <c r="T210" s="11">
        <f t="shared" si="16"/>
        <v>41989.369988425926</v>
      </c>
      <c r="U210">
        <f t="shared" si="19"/>
        <v>2014</v>
      </c>
    </row>
    <row r="211" spans="1:21" ht="45" x14ac:dyDescent="0.25">
      <c r="A211">
        <v>209</v>
      </c>
      <c r="B211" s="3" t="s">
        <v>211</v>
      </c>
      <c r="C211" s="3" t="s">
        <v>4319</v>
      </c>
      <c r="D211" s="2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26" t="s">
        <v>8307</v>
      </c>
      <c r="P211" t="s">
        <v>8355</v>
      </c>
      <c r="Q211">
        <f t="shared" si="17"/>
        <v>0</v>
      </c>
      <c r="R211">
        <f t="shared" si="18"/>
        <v>0</v>
      </c>
      <c r="S211" s="11">
        <f t="shared" si="15"/>
        <v>42165.922858796301</v>
      </c>
      <c r="T211" s="11">
        <f t="shared" si="16"/>
        <v>42195.922858796301</v>
      </c>
      <c r="U211">
        <f t="shared" si="19"/>
        <v>2015</v>
      </c>
    </row>
    <row r="212" spans="1:21" ht="45" x14ac:dyDescent="0.25">
      <c r="A212">
        <v>210</v>
      </c>
      <c r="B212" s="3" t="s">
        <v>212</v>
      </c>
      <c r="C212" s="3" t="s">
        <v>4320</v>
      </c>
      <c r="D212" s="2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26" t="s">
        <v>8307</v>
      </c>
      <c r="P212" t="s">
        <v>8355</v>
      </c>
      <c r="Q212">
        <f t="shared" si="17"/>
        <v>25</v>
      </c>
      <c r="R212">
        <f t="shared" si="18"/>
        <v>91.82</v>
      </c>
      <c r="S212" s="11">
        <f t="shared" si="15"/>
        <v>42249.064722222218</v>
      </c>
      <c r="T212" s="11">
        <f t="shared" si="16"/>
        <v>42278.208333333328</v>
      </c>
      <c r="U212">
        <f t="shared" si="19"/>
        <v>2015</v>
      </c>
    </row>
    <row r="213" spans="1:21" ht="45" x14ac:dyDescent="0.25">
      <c r="A213">
        <v>211</v>
      </c>
      <c r="B213" s="3" t="s">
        <v>213</v>
      </c>
      <c r="C213" s="3" t="s">
        <v>4321</v>
      </c>
      <c r="D213" s="2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26" t="s">
        <v>8307</v>
      </c>
      <c r="P213" t="s">
        <v>8355</v>
      </c>
      <c r="Q213">
        <f t="shared" si="17"/>
        <v>45</v>
      </c>
      <c r="R213">
        <f t="shared" si="18"/>
        <v>185.83</v>
      </c>
      <c r="S213" s="11">
        <f t="shared" si="15"/>
        <v>42236.159918981488</v>
      </c>
      <c r="T213" s="11">
        <f t="shared" si="16"/>
        <v>42266.159918981488</v>
      </c>
      <c r="U213">
        <f t="shared" si="19"/>
        <v>2015</v>
      </c>
    </row>
    <row r="214" spans="1:21" ht="30" x14ac:dyDescent="0.25">
      <c r="A214">
        <v>212</v>
      </c>
      <c r="B214" s="3" t="s">
        <v>214</v>
      </c>
      <c r="C214" s="3" t="s">
        <v>4322</v>
      </c>
      <c r="D214" s="2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26" t="s">
        <v>8307</v>
      </c>
      <c r="P214" t="s">
        <v>8355</v>
      </c>
      <c r="Q214">
        <f t="shared" si="17"/>
        <v>0</v>
      </c>
      <c r="R214">
        <f t="shared" si="18"/>
        <v>1</v>
      </c>
      <c r="S214" s="11">
        <f t="shared" si="15"/>
        <v>42416.881018518514</v>
      </c>
      <c r="T214" s="11">
        <f t="shared" si="16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2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26" t="s">
        <v>8307</v>
      </c>
      <c r="P215" t="s">
        <v>8355</v>
      </c>
      <c r="Q215">
        <f t="shared" si="17"/>
        <v>0</v>
      </c>
      <c r="R215">
        <f t="shared" si="18"/>
        <v>20</v>
      </c>
      <c r="S215" s="11">
        <f t="shared" si="15"/>
        <v>42202.594293981485</v>
      </c>
      <c r="T215" s="11">
        <f t="shared" si="16"/>
        <v>42232.587974537033</v>
      </c>
      <c r="U215">
        <f t="shared" si="19"/>
        <v>2015</v>
      </c>
    </row>
    <row r="216" spans="1:21" ht="45" x14ac:dyDescent="0.25">
      <c r="A216">
        <v>214</v>
      </c>
      <c r="B216" s="3" t="s">
        <v>216</v>
      </c>
      <c r="C216" s="3" t="s">
        <v>4324</v>
      </c>
      <c r="D216" s="2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26" t="s">
        <v>8307</v>
      </c>
      <c r="P216" t="s">
        <v>8355</v>
      </c>
      <c r="Q216">
        <f t="shared" si="17"/>
        <v>0</v>
      </c>
      <c r="R216">
        <f t="shared" si="18"/>
        <v>1</v>
      </c>
      <c r="S216" s="11">
        <f t="shared" si="15"/>
        <v>42009.64061342593</v>
      </c>
      <c r="T216" s="11">
        <f t="shared" si="16"/>
        <v>42069.64061342593</v>
      </c>
      <c r="U216">
        <f t="shared" si="19"/>
        <v>2015</v>
      </c>
    </row>
    <row r="217" spans="1:21" ht="45" x14ac:dyDescent="0.25">
      <c r="A217">
        <v>215</v>
      </c>
      <c r="B217" s="3" t="s">
        <v>217</v>
      </c>
      <c r="C217" s="3" t="s">
        <v>4325</v>
      </c>
      <c r="D217" s="2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26" t="s">
        <v>8307</v>
      </c>
      <c r="P217" t="s">
        <v>8355</v>
      </c>
      <c r="Q217">
        <f t="shared" si="17"/>
        <v>0</v>
      </c>
      <c r="R217">
        <f t="shared" si="18"/>
        <v>10</v>
      </c>
      <c r="S217" s="11">
        <f t="shared" si="15"/>
        <v>42375.230115740742</v>
      </c>
      <c r="T217" s="11">
        <f t="shared" si="16"/>
        <v>42417.999305555553</v>
      </c>
      <c r="U217">
        <f t="shared" si="19"/>
        <v>2016</v>
      </c>
    </row>
    <row r="218" spans="1:21" ht="45" x14ac:dyDescent="0.25">
      <c r="A218">
        <v>216</v>
      </c>
      <c r="B218" s="3" t="s">
        <v>218</v>
      </c>
      <c r="C218" s="3" t="s">
        <v>4326</v>
      </c>
      <c r="D218" s="2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26" t="s">
        <v>8307</v>
      </c>
      <c r="P218" t="s">
        <v>8355</v>
      </c>
      <c r="Q218">
        <f t="shared" si="17"/>
        <v>56</v>
      </c>
      <c r="R218">
        <f t="shared" si="18"/>
        <v>331.54</v>
      </c>
      <c r="S218" s="11">
        <f t="shared" si="15"/>
        <v>42066.958761574075</v>
      </c>
      <c r="T218" s="11">
        <f t="shared" si="16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2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26" t="s">
        <v>8307</v>
      </c>
      <c r="P219" t="s">
        <v>8355</v>
      </c>
      <c r="Q219">
        <f t="shared" si="17"/>
        <v>12</v>
      </c>
      <c r="R219">
        <f t="shared" si="18"/>
        <v>314.29000000000002</v>
      </c>
      <c r="S219" s="11">
        <f t="shared" si="15"/>
        <v>41970.64061342593</v>
      </c>
      <c r="T219" s="11">
        <f t="shared" si="16"/>
        <v>42001.64061342593</v>
      </c>
      <c r="U219">
        <f t="shared" si="19"/>
        <v>2014</v>
      </c>
    </row>
    <row r="220" spans="1:21" ht="45" x14ac:dyDescent="0.25">
      <c r="A220">
        <v>218</v>
      </c>
      <c r="B220" s="3" t="s">
        <v>220</v>
      </c>
      <c r="C220" s="3" t="s">
        <v>4328</v>
      </c>
      <c r="D220" s="2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26" t="s">
        <v>8307</v>
      </c>
      <c r="P220" t="s">
        <v>8355</v>
      </c>
      <c r="Q220">
        <f t="shared" si="17"/>
        <v>2</v>
      </c>
      <c r="R220">
        <f t="shared" si="18"/>
        <v>100</v>
      </c>
      <c r="S220" s="11">
        <f t="shared" si="15"/>
        <v>42079.628344907411</v>
      </c>
      <c r="T220" s="11">
        <f t="shared" si="16"/>
        <v>42139.628344907411</v>
      </c>
      <c r="U220">
        <f t="shared" si="19"/>
        <v>2015</v>
      </c>
    </row>
    <row r="221" spans="1:21" ht="30" x14ac:dyDescent="0.25">
      <c r="A221">
        <v>219</v>
      </c>
      <c r="B221" s="3" t="s">
        <v>221</v>
      </c>
      <c r="C221" s="3" t="s">
        <v>4329</v>
      </c>
      <c r="D221" s="2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26" t="s">
        <v>8307</v>
      </c>
      <c r="P221" t="s">
        <v>8355</v>
      </c>
      <c r="Q221">
        <f t="shared" si="17"/>
        <v>18</v>
      </c>
      <c r="R221">
        <f t="shared" si="18"/>
        <v>115.99</v>
      </c>
      <c r="S221" s="11">
        <f t="shared" si="15"/>
        <v>42429.326678240745</v>
      </c>
      <c r="T221" s="11">
        <f t="shared" si="16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2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26" t="s">
        <v>8307</v>
      </c>
      <c r="P222" t="s">
        <v>8355</v>
      </c>
      <c r="Q222">
        <f t="shared" si="17"/>
        <v>1</v>
      </c>
      <c r="R222">
        <f t="shared" si="18"/>
        <v>120</v>
      </c>
      <c r="S222" s="11">
        <f t="shared" si="15"/>
        <v>42195.643865740742</v>
      </c>
      <c r="T222" s="11">
        <f t="shared" si="16"/>
        <v>42236.837499999994</v>
      </c>
      <c r="U222">
        <f t="shared" si="19"/>
        <v>2015</v>
      </c>
    </row>
    <row r="223" spans="1:21" x14ac:dyDescent="0.25">
      <c r="A223">
        <v>221</v>
      </c>
      <c r="B223" s="3" t="s">
        <v>223</v>
      </c>
      <c r="C223" s="3" t="s">
        <v>4331</v>
      </c>
      <c r="D223" s="2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26" t="s">
        <v>8307</v>
      </c>
      <c r="P223" t="s">
        <v>8355</v>
      </c>
      <c r="Q223">
        <f t="shared" si="17"/>
        <v>0</v>
      </c>
      <c r="R223">
        <f t="shared" si="18"/>
        <v>0</v>
      </c>
      <c r="S223" s="11">
        <f t="shared" si="15"/>
        <v>42031.837546296301</v>
      </c>
      <c r="T223" s="11">
        <f t="shared" si="16"/>
        <v>42091.79587962963</v>
      </c>
      <c r="U223">
        <f t="shared" si="19"/>
        <v>2015</v>
      </c>
    </row>
    <row r="224" spans="1:21" ht="45" x14ac:dyDescent="0.25">
      <c r="A224">
        <v>222</v>
      </c>
      <c r="B224" s="3" t="s">
        <v>224</v>
      </c>
      <c r="C224" s="3" t="s">
        <v>4332</v>
      </c>
      <c r="D224" s="2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26" t="s">
        <v>8307</v>
      </c>
      <c r="P224" t="s">
        <v>8355</v>
      </c>
      <c r="Q224">
        <f t="shared" si="17"/>
        <v>13</v>
      </c>
      <c r="R224">
        <f t="shared" si="18"/>
        <v>65</v>
      </c>
      <c r="S224" s="11">
        <f t="shared" si="15"/>
        <v>42031.769884259258</v>
      </c>
      <c r="T224" s="11">
        <f t="shared" si="16"/>
        <v>42090.110416666663</v>
      </c>
      <c r="U224">
        <f t="shared" si="19"/>
        <v>2015</v>
      </c>
    </row>
    <row r="225" spans="1:21" ht="45" x14ac:dyDescent="0.25">
      <c r="A225">
        <v>223</v>
      </c>
      <c r="B225" s="3" t="s">
        <v>225</v>
      </c>
      <c r="C225" s="3" t="s">
        <v>4333</v>
      </c>
      <c r="D225" s="2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26" t="s">
        <v>8307</v>
      </c>
      <c r="P225" t="s">
        <v>8355</v>
      </c>
      <c r="Q225">
        <f t="shared" si="17"/>
        <v>0</v>
      </c>
      <c r="R225">
        <f t="shared" si="18"/>
        <v>0</v>
      </c>
      <c r="S225" s="11">
        <f t="shared" si="15"/>
        <v>42482.048032407409</v>
      </c>
      <c r="T225" s="11">
        <f t="shared" si="16"/>
        <v>42512.045138888891</v>
      </c>
      <c r="U225">
        <f t="shared" si="19"/>
        <v>2016</v>
      </c>
    </row>
    <row r="226" spans="1:21" ht="45" x14ac:dyDescent="0.25">
      <c r="A226">
        <v>224</v>
      </c>
      <c r="B226" s="3" t="s">
        <v>226</v>
      </c>
      <c r="C226" s="3" t="s">
        <v>4334</v>
      </c>
      <c r="D226" s="2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26" t="s">
        <v>8307</v>
      </c>
      <c r="P226" t="s">
        <v>8355</v>
      </c>
      <c r="Q226">
        <f t="shared" si="17"/>
        <v>0</v>
      </c>
      <c r="R226">
        <f t="shared" si="18"/>
        <v>0</v>
      </c>
      <c r="S226" s="11">
        <f t="shared" si="15"/>
        <v>42135.235254629632</v>
      </c>
      <c r="T226" s="11">
        <f t="shared" si="16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2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26" t="s">
        <v>8307</v>
      </c>
      <c r="P227" t="s">
        <v>8355</v>
      </c>
      <c r="Q227">
        <f t="shared" si="17"/>
        <v>0</v>
      </c>
      <c r="R227">
        <f t="shared" si="18"/>
        <v>0</v>
      </c>
      <c r="S227" s="11">
        <f t="shared" si="15"/>
        <v>42438.961273148147</v>
      </c>
      <c r="T227" s="11">
        <f t="shared" si="16"/>
        <v>42468.919606481482</v>
      </c>
      <c r="U227">
        <f t="shared" si="19"/>
        <v>2016</v>
      </c>
    </row>
    <row r="228" spans="1:21" ht="30" x14ac:dyDescent="0.25">
      <c r="A228">
        <v>226</v>
      </c>
      <c r="B228" s="3" t="s">
        <v>228</v>
      </c>
      <c r="C228" s="3" t="s">
        <v>4336</v>
      </c>
      <c r="D228" s="2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26" t="s">
        <v>8307</v>
      </c>
      <c r="P228" t="s">
        <v>8355</v>
      </c>
      <c r="Q228">
        <f t="shared" si="17"/>
        <v>1</v>
      </c>
      <c r="R228">
        <f t="shared" si="18"/>
        <v>125</v>
      </c>
      <c r="S228" s="11">
        <f t="shared" si="15"/>
        <v>42106.666018518517</v>
      </c>
      <c r="T228" s="11">
        <f t="shared" si="16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2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26" t="s">
        <v>8307</v>
      </c>
      <c r="P229" t="s">
        <v>8355</v>
      </c>
      <c r="Q229">
        <f t="shared" si="17"/>
        <v>0</v>
      </c>
      <c r="R229">
        <f t="shared" si="18"/>
        <v>0</v>
      </c>
      <c r="S229" s="11">
        <f t="shared" si="15"/>
        <v>42164.893993055557</v>
      </c>
      <c r="T229" s="11">
        <f t="shared" si="16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2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26" t="s">
        <v>8307</v>
      </c>
      <c r="P230" t="s">
        <v>8355</v>
      </c>
      <c r="Q230">
        <f t="shared" si="17"/>
        <v>0</v>
      </c>
      <c r="R230">
        <f t="shared" si="18"/>
        <v>0</v>
      </c>
      <c r="S230" s="11">
        <f t="shared" si="15"/>
        <v>42096.686400462961</v>
      </c>
      <c r="T230" s="11">
        <f t="shared" si="16"/>
        <v>42156.686400462961</v>
      </c>
      <c r="U230">
        <f t="shared" si="19"/>
        <v>2015</v>
      </c>
    </row>
    <row r="231" spans="1:21" ht="45" x14ac:dyDescent="0.25">
      <c r="A231">
        <v>229</v>
      </c>
      <c r="B231" s="3" t="s">
        <v>231</v>
      </c>
      <c r="C231" s="3" t="s">
        <v>4339</v>
      </c>
      <c r="D231" s="2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26" t="s">
        <v>8307</v>
      </c>
      <c r="P231" t="s">
        <v>8355</v>
      </c>
      <c r="Q231">
        <f t="shared" si="17"/>
        <v>0</v>
      </c>
      <c r="R231">
        <f t="shared" si="18"/>
        <v>0</v>
      </c>
      <c r="S231" s="11">
        <f t="shared" si="15"/>
        <v>42383.933993055558</v>
      </c>
      <c r="T231" s="11">
        <f t="shared" si="16"/>
        <v>42413.933993055558</v>
      </c>
      <c r="U231">
        <f t="shared" si="19"/>
        <v>2016</v>
      </c>
    </row>
    <row r="232" spans="1:21" ht="45" x14ac:dyDescent="0.25">
      <c r="A232">
        <v>230</v>
      </c>
      <c r="B232" s="3" t="s">
        <v>232</v>
      </c>
      <c r="C232" s="3" t="s">
        <v>4340</v>
      </c>
      <c r="D232" s="2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26" t="s">
        <v>8307</v>
      </c>
      <c r="P232" t="s">
        <v>8355</v>
      </c>
      <c r="Q232">
        <f t="shared" si="17"/>
        <v>0</v>
      </c>
      <c r="R232">
        <f t="shared" si="18"/>
        <v>30</v>
      </c>
      <c r="S232" s="11">
        <f t="shared" si="15"/>
        <v>42129.777210648142</v>
      </c>
      <c r="T232" s="11">
        <f t="shared" si="16"/>
        <v>42159.777210648142</v>
      </c>
      <c r="U232">
        <f t="shared" si="19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2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26" t="s">
        <v>8307</v>
      </c>
      <c r="P233" t="s">
        <v>8355</v>
      </c>
      <c r="Q233">
        <f t="shared" si="17"/>
        <v>0</v>
      </c>
      <c r="R233">
        <f t="shared" si="18"/>
        <v>0</v>
      </c>
      <c r="S233" s="11">
        <f t="shared" si="15"/>
        <v>42341.958923611113</v>
      </c>
      <c r="T233" s="11">
        <f t="shared" si="16"/>
        <v>42371.958923611113</v>
      </c>
      <c r="U233">
        <f t="shared" si="19"/>
        <v>2015</v>
      </c>
    </row>
    <row r="234" spans="1:21" ht="45" x14ac:dyDescent="0.25">
      <c r="A234">
        <v>232</v>
      </c>
      <c r="B234" s="3" t="s">
        <v>234</v>
      </c>
      <c r="C234" s="3" t="s">
        <v>4342</v>
      </c>
      <c r="D234" s="2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26" t="s">
        <v>8307</v>
      </c>
      <c r="P234" t="s">
        <v>8355</v>
      </c>
      <c r="Q234">
        <f t="shared" si="17"/>
        <v>3</v>
      </c>
      <c r="R234">
        <f t="shared" si="18"/>
        <v>15.71</v>
      </c>
      <c r="S234" s="11">
        <f t="shared" si="15"/>
        <v>42032.82576388889</v>
      </c>
      <c r="T234" s="11">
        <f t="shared" si="16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2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26" t="s">
        <v>8307</v>
      </c>
      <c r="P235" t="s">
        <v>8355</v>
      </c>
      <c r="Q235">
        <f t="shared" si="17"/>
        <v>0</v>
      </c>
      <c r="R235">
        <f t="shared" si="18"/>
        <v>0</v>
      </c>
      <c r="S235" s="11">
        <f t="shared" si="15"/>
        <v>42612.911712962959</v>
      </c>
      <c r="T235" s="11">
        <f t="shared" si="16"/>
        <v>42642.911712962959</v>
      </c>
      <c r="U235">
        <f t="shared" si="19"/>
        <v>2016</v>
      </c>
    </row>
    <row r="236" spans="1:21" ht="45" x14ac:dyDescent="0.25">
      <c r="A236">
        <v>234</v>
      </c>
      <c r="B236" s="3" t="s">
        <v>236</v>
      </c>
      <c r="C236" s="3" t="s">
        <v>4344</v>
      </c>
      <c r="D236" s="2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26" t="s">
        <v>8307</v>
      </c>
      <c r="P236" t="s">
        <v>8355</v>
      </c>
      <c r="Q236">
        <f t="shared" si="17"/>
        <v>40</v>
      </c>
      <c r="R236">
        <f t="shared" si="18"/>
        <v>80.2</v>
      </c>
      <c r="S236" s="11">
        <f t="shared" si="15"/>
        <v>42136.035405092596</v>
      </c>
      <c r="T236" s="11">
        <f t="shared" si="16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2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26" t="s">
        <v>8307</v>
      </c>
      <c r="P237" t="s">
        <v>8355</v>
      </c>
      <c r="Q237">
        <f t="shared" si="17"/>
        <v>0</v>
      </c>
      <c r="R237">
        <f t="shared" si="18"/>
        <v>0</v>
      </c>
      <c r="S237" s="11">
        <f t="shared" si="15"/>
        <v>42164.908530092594</v>
      </c>
      <c r="T237" s="11">
        <f t="shared" si="16"/>
        <v>42194.908530092594</v>
      </c>
      <c r="U237">
        <f t="shared" si="19"/>
        <v>2015</v>
      </c>
    </row>
    <row r="238" spans="1:21" ht="45" x14ac:dyDescent="0.25">
      <c r="A238">
        <v>236</v>
      </c>
      <c r="B238" s="3" t="s">
        <v>238</v>
      </c>
      <c r="C238" s="3" t="s">
        <v>4346</v>
      </c>
      <c r="D238" s="2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26" t="s">
        <v>8307</v>
      </c>
      <c r="P238" t="s">
        <v>8355</v>
      </c>
      <c r="Q238">
        <f t="shared" si="17"/>
        <v>0</v>
      </c>
      <c r="R238">
        <f t="shared" si="18"/>
        <v>0</v>
      </c>
      <c r="S238" s="11">
        <f t="shared" si="15"/>
        <v>42321.08447916666</v>
      </c>
      <c r="T238" s="11">
        <f t="shared" si="16"/>
        <v>42374</v>
      </c>
      <c r="U238">
        <f t="shared" si="19"/>
        <v>2015</v>
      </c>
    </row>
    <row r="239" spans="1:21" x14ac:dyDescent="0.25">
      <c r="A239">
        <v>237</v>
      </c>
      <c r="B239" s="3" t="s">
        <v>239</v>
      </c>
      <c r="C239" s="3" t="s">
        <v>4347</v>
      </c>
      <c r="D239" s="2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26" t="s">
        <v>8307</v>
      </c>
      <c r="P239" t="s">
        <v>8355</v>
      </c>
      <c r="Q239">
        <f t="shared" si="17"/>
        <v>0</v>
      </c>
      <c r="R239">
        <f t="shared" si="18"/>
        <v>50</v>
      </c>
      <c r="S239" s="11">
        <f t="shared" si="15"/>
        <v>42377.577187499999</v>
      </c>
      <c r="T239" s="11">
        <f t="shared" si="16"/>
        <v>42437.577187499999</v>
      </c>
      <c r="U239">
        <f t="shared" si="19"/>
        <v>2016</v>
      </c>
    </row>
    <row r="240" spans="1:21" ht="45" x14ac:dyDescent="0.25">
      <c r="A240">
        <v>238</v>
      </c>
      <c r="B240" s="3" t="s">
        <v>240</v>
      </c>
      <c r="C240" s="3" t="s">
        <v>4348</v>
      </c>
      <c r="D240" s="2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26" t="s">
        <v>8307</v>
      </c>
      <c r="P240" t="s">
        <v>8355</v>
      </c>
      <c r="Q240">
        <f t="shared" si="17"/>
        <v>0</v>
      </c>
      <c r="R240">
        <f t="shared" si="18"/>
        <v>0</v>
      </c>
      <c r="S240" s="11">
        <f t="shared" si="15"/>
        <v>42713.962499999994</v>
      </c>
      <c r="T240" s="11">
        <f t="shared" si="16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2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26" t="s">
        <v>8307</v>
      </c>
      <c r="P241" t="s">
        <v>8355</v>
      </c>
      <c r="Q241">
        <f t="shared" si="17"/>
        <v>25</v>
      </c>
      <c r="R241">
        <f t="shared" si="18"/>
        <v>50</v>
      </c>
      <c r="S241" s="11">
        <f t="shared" si="15"/>
        <v>42297.110300925924</v>
      </c>
      <c r="T241" s="11">
        <f t="shared" si="16"/>
        <v>42316.5</v>
      </c>
      <c r="U241">
        <f t="shared" si="19"/>
        <v>2015</v>
      </c>
    </row>
    <row r="242" spans="1:21" ht="45" x14ac:dyDescent="0.25">
      <c r="A242">
        <v>240</v>
      </c>
      <c r="B242" s="3" t="s">
        <v>242</v>
      </c>
      <c r="C242" s="3" t="s">
        <v>4350</v>
      </c>
      <c r="D242" s="2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26" t="s">
        <v>8307</v>
      </c>
      <c r="P242" t="s">
        <v>8308</v>
      </c>
      <c r="Q242">
        <f t="shared" si="17"/>
        <v>108</v>
      </c>
      <c r="R242">
        <f t="shared" si="18"/>
        <v>117.85</v>
      </c>
      <c r="S242" s="11">
        <f t="shared" si="15"/>
        <v>41354.708460648151</v>
      </c>
      <c r="T242" s="11">
        <f t="shared" si="16"/>
        <v>41399.708460648151</v>
      </c>
      <c r="U242">
        <f t="shared" si="19"/>
        <v>2013</v>
      </c>
    </row>
    <row r="243" spans="1:21" ht="45" x14ac:dyDescent="0.25">
      <c r="A243">
        <v>241</v>
      </c>
      <c r="B243" s="3" t="s">
        <v>243</v>
      </c>
      <c r="C243" s="3" t="s">
        <v>4351</v>
      </c>
      <c r="D243" s="2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26" t="s">
        <v>8307</v>
      </c>
      <c r="P243" t="s">
        <v>8308</v>
      </c>
      <c r="Q243">
        <f t="shared" si="17"/>
        <v>113</v>
      </c>
      <c r="R243">
        <f t="shared" si="18"/>
        <v>109.04</v>
      </c>
      <c r="S243" s="11">
        <f t="shared" si="15"/>
        <v>41949.697962962964</v>
      </c>
      <c r="T243" s="11">
        <f t="shared" si="16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2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26" t="s">
        <v>8307</v>
      </c>
      <c r="P244" t="s">
        <v>8308</v>
      </c>
      <c r="Q244">
        <f t="shared" si="17"/>
        <v>113</v>
      </c>
      <c r="R244">
        <f t="shared" si="18"/>
        <v>73.02</v>
      </c>
      <c r="S244" s="11">
        <f t="shared" si="15"/>
        <v>40862.492939814816</v>
      </c>
      <c r="T244" s="11">
        <f t="shared" si="16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2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26" t="s">
        <v>8307</v>
      </c>
      <c r="P245" t="s">
        <v>8308</v>
      </c>
      <c r="Q245">
        <f t="shared" si="17"/>
        <v>103</v>
      </c>
      <c r="R245">
        <f t="shared" si="18"/>
        <v>78.2</v>
      </c>
      <c r="S245" s="11">
        <f t="shared" si="15"/>
        <v>41662.047500000001</v>
      </c>
      <c r="T245" s="11">
        <f t="shared" si="16"/>
        <v>41692.047500000001</v>
      </c>
      <c r="U245">
        <f t="shared" si="19"/>
        <v>2014</v>
      </c>
    </row>
    <row r="246" spans="1:21" ht="45" x14ac:dyDescent="0.25">
      <c r="A246">
        <v>244</v>
      </c>
      <c r="B246" s="27">
        <v>39756</v>
      </c>
      <c r="C246" s="3" t="s">
        <v>4354</v>
      </c>
      <c r="D246" s="2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26" t="s">
        <v>8307</v>
      </c>
      <c r="P246" t="s">
        <v>8308</v>
      </c>
      <c r="Q246">
        <f t="shared" si="17"/>
        <v>114</v>
      </c>
      <c r="R246">
        <f t="shared" si="18"/>
        <v>47.4</v>
      </c>
      <c r="S246" s="11">
        <f t="shared" si="15"/>
        <v>40213.323599537034</v>
      </c>
      <c r="T246" s="11">
        <f t="shared" si="16"/>
        <v>40253.29583333333</v>
      </c>
      <c r="U246">
        <f t="shared" si="19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2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26" t="s">
        <v>8307</v>
      </c>
      <c r="P247" t="s">
        <v>8308</v>
      </c>
      <c r="Q247">
        <f t="shared" si="17"/>
        <v>104</v>
      </c>
      <c r="R247">
        <f t="shared" si="18"/>
        <v>54.02</v>
      </c>
      <c r="S247" s="11">
        <f t="shared" si="15"/>
        <v>41107.053067129629</v>
      </c>
      <c r="T247" s="11">
        <f t="shared" si="16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2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26" t="s">
        <v>8307</v>
      </c>
      <c r="P248" t="s">
        <v>8308</v>
      </c>
      <c r="Q248">
        <f t="shared" si="17"/>
        <v>305</v>
      </c>
      <c r="R248">
        <f t="shared" si="18"/>
        <v>68.489999999999995</v>
      </c>
      <c r="S248" s="11">
        <f t="shared" si="15"/>
        <v>40480.363483796296</v>
      </c>
      <c r="T248" s="11">
        <f t="shared" si="16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2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26" t="s">
        <v>8307</v>
      </c>
      <c r="P249" t="s">
        <v>8308</v>
      </c>
      <c r="Q249">
        <f t="shared" si="17"/>
        <v>134</v>
      </c>
      <c r="R249">
        <f t="shared" si="18"/>
        <v>108.15</v>
      </c>
      <c r="S249" s="11">
        <f t="shared" si="15"/>
        <v>40430.604328703703</v>
      </c>
      <c r="T249" s="11">
        <f t="shared" si="16"/>
        <v>40467.152083333334</v>
      </c>
      <c r="U249">
        <f t="shared" si="19"/>
        <v>2010</v>
      </c>
    </row>
    <row r="250" spans="1:21" ht="45" x14ac:dyDescent="0.25">
      <c r="A250">
        <v>248</v>
      </c>
      <c r="B250" s="3" t="s">
        <v>249</v>
      </c>
      <c r="C250" s="3" t="s">
        <v>4358</v>
      </c>
      <c r="D250" s="2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26" t="s">
        <v>8307</v>
      </c>
      <c r="P250" t="s">
        <v>8308</v>
      </c>
      <c r="Q250">
        <f t="shared" si="17"/>
        <v>101</v>
      </c>
      <c r="R250">
        <f t="shared" si="18"/>
        <v>589.95000000000005</v>
      </c>
      <c r="S250" s="11">
        <f t="shared" si="15"/>
        <v>40870.774409722224</v>
      </c>
      <c r="T250" s="11">
        <f t="shared" si="16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2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26" t="s">
        <v>8307</v>
      </c>
      <c r="P251" t="s">
        <v>8308</v>
      </c>
      <c r="Q251">
        <f t="shared" si="17"/>
        <v>113</v>
      </c>
      <c r="R251">
        <f t="shared" si="18"/>
        <v>48.05</v>
      </c>
      <c r="S251" s="11">
        <f t="shared" si="15"/>
        <v>40332.923842592594</v>
      </c>
      <c r="T251" s="11">
        <f t="shared" si="16"/>
        <v>40412.736111111109</v>
      </c>
      <c r="U251">
        <f t="shared" si="19"/>
        <v>2010</v>
      </c>
    </row>
    <row r="252" spans="1:21" ht="45" x14ac:dyDescent="0.25">
      <c r="A252">
        <v>250</v>
      </c>
      <c r="B252" s="3" t="s">
        <v>251</v>
      </c>
      <c r="C252" s="3" t="s">
        <v>4360</v>
      </c>
      <c r="D252" s="2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26" t="s">
        <v>8307</v>
      </c>
      <c r="P252" t="s">
        <v>8308</v>
      </c>
      <c r="Q252">
        <f t="shared" si="17"/>
        <v>106</v>
      </c>
      <c r="R252">
        <f t="shared" si="18"/>
        <v>72.48</v>
      </c>
      <c r="S252" s="11">
        <f t="shared" si="15"/>
        <v>41401.565868055557</v>
      </c>
      <c r="T252" s="11">
        <f t="shared" si="16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2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26" t="s">
        <v>8307</v>
      </c>
      <c r="P253" t="s">
        <v>8308</v>
      </c>
      <c r="Q253">
        <f t="shared" si="17"/>
        <v>126</v>
      </c>
      <c r="R253">
        <f t="shared" si="18"/>
        <v>57.08</v>
      </c>
      <c r="S253" s="11">
        <f t="shared" si="15"/>
        <v>41013.787569444445</v>
      </c>
      <c r="T253" s="11">
        <f t="shared" si="16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2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26" t="s">
        <v>8307</v>
      </c>
      <c r="P254" t="s">
        <v>8308</v>
      </c>
      <c r="Q254">
        <f t="shared" si="17"/>
        <v>185</v>
      </c>
      <c r="R254">
        <f t="shared" si="18"/>
        <v>85.44</v>
      </c>
      <c r="S254" s="11">
        <f t="shared" si="15"/>
        <v>40266.662708333337</v>
      </c>
      <c r="T254" s="11">
        <f t="shared" si="16"/>
        <v>40330.165972222225</v>
      </c>
      <c r="U254">
        <f t="shared" si="19"/>
        <v>2010</v>
      </c>
    </row>
    <row r="255" spans="1:21" ht="45" x14ac:dyDescent="0.25">
      <c r="A255">
        <v>253</v>
      </c>
      <c r="B255" s="3" t="s">
        <v>254</v>
      </c>
      <c r="C255" s="3" t="s">
        <v>4363</v>
      </c>
      <c r="D255" s="2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26" t="s">
        <v>8307</v>
      </c>
      <c r="P255" t="s">
        <v>8308</v>
      </c>
      <c r="Q255">
        <f t="shared" si="17"/>
        <v>101</v>
      </c>
      <c r="R255">
        <f t="shared" si="18"/>
        <v>215.86</v>
      </c>
      <c r="S255" s="11">
        <f t="shared" si="15"/>
        <v>40924.650868055556</v>
      </c>
      <c r="T255" s="11">
        <f t="shared" si="16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2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26" t="s">
        <v>8307</v>
      </c>
      <c r="P256" t="s">
        <v>8308</v>
      </c>
      <c r="Q256">
        <f t="shared" si="17"/>
        <v>117</v>
      </c>
      <c r="R256">
        <f t="shared" si="18"/>
        <v>89.39</v>
      </c>
      <c r="S256" s="11">
        <f t="shared" si="15"/>
        <v>42263.952662037031</v>
      </c>
      <c r="T256" s="11">
        <f t="shared" si="16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2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26" t="s">
        <v>8307</v>
      </c>
      <c r="P257" t="s">
        <v>8308</v>
      </c>
      <c r="Q257">
        <f t="shared" si="17"/>
        <v>107</v>
      </c>
      <c r="R257">
        <f t="shared" si="18"/>
        <v>45.42</v>
      </c>
      <c r="S257" s="11">
        <f t="shared" si="15"/>
        <v>40588.526412037041</v>
      </c>
      <c r="T257" s="11">
        <f t="shared" si="16"/>
        <v>40618.48474537037</v>
      </c>
      <c r="U257">
        <f t="shared" si="19"/>
        <v>2011</v>
      </c>
    </row>
    <row r="258" spans="1:21" ht="45" x14ac:dyDescent="0.25">
      <c r="A258">
        <v>256</v>
      </c>
      <c r="B258" s="3" t="s">
        <v>257</v>
      </c>
      <c r="C258" s="3" t="s">
        <v>4366</v>
      </c>
      <c r="D258" s="2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26" t="s">
        <v>8307</v>
      </c>
      <c r="P258" t="s">
        <v>8308</v>
      </c>
      <c r="Q258">
        <f t="shared" si="17"/>
        <v>139</v>
      </c>
      <c r="R258">
        <f t="shared" si="18"/>
        <v>65.760000000000005</v>
      </c>
      <c r="S258" s="11">
        <f t="shared" ref="S258:S321" si="20">(((J258/60)/60)/24)+DATE(1970,1,1)</f>
        <v>41319.769293981481</v>
      </c>
      <c r="T258" s="11">
        <f t="shared" ref="T258:T321" si="21">(((I258/60)/60)/24)+DATE(1970,1,1)</f>
        <v>41349.769293981481</v>
      </c>
      <c r="U258">
        <f t="shared" si="19"/>
        <v>2013</v>
      </c>
    </row>
    <row r="259" spans="1:21" ht="45" x14ac:dyDescent="0.25">
      <c r="A259">
        <v>257</v>
      </c>
      <c r="B259" s="3" t="s">
        <v>258</v>
      </c>
      <c r="C259" s="3" t="s">
        <v>4367</v>
      </c>
      <c r="D259" s="2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26" t="s">
        <v>8307</v>
      </c>
      <c r="P259" t="s">
        <v>8308</v>
      </c>
      <c r="Q259">
        <f t="shared" ref="Q259:Q322" si="22">ROUND(E259/D259*100,0)</f>
        <v>107</v>
      </c>
      <c r="R259">
        <f t="shared" ref="R259:R322" si="23">IFERROR(ROUND(E259/L259,2),0)</f>
        <v>66.7</v>
      </c>
      <c r="S259" s="11">
        <f t="shared" si="20"/>
        <v>42479.626875000002</v>
      </c>
      <c r="T259" s="11">
        <f t="shared" si="21"/>
        <v>42509.626875000002</v>
      </c>
      <c r="U259">
        <f t="shared" ref="U259:U322" si="24">YEAR(S259)</f>
        <v>2016</v>
      </c>
    </row>
    <row r="260" spans="1:21" ht="45" x14ac:dyDescent="0.25">
      <c r="A260">
        <v>258</v>
      </c>
      <c r="B260" s="3" t="s">
        <v>259</v>
      </c>
      <c r="C260" s="3" t="s">
        <v>4368</v>
      </c>
      <c r="D260" s="2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26" t="s">
        <v>8307</v>
      </c>
      <c r="P260" t="s">
        <v>8308</v>
      </c>
      <c r="Q260">
        <f t="shared" si="22"/>
        <v>191</v>
      </c>
      <c r="R260">
        <f t="shared" si="23"/>
        <v>83.35</v>
      </c>
      <c r="S260" s="11">
        <f t="shared" si="20"/>
        <v>40682.051689814813</v>
      </c>
      <c r="T260" s="11">
        <f t="shared" si="21"/>
        <v>40712.051689814813</v>
      </c>
      <c r="U260">
        <f t="shared" si="24"/>
        <v>2011</v>
      </c>
    </row>
    <row r="261" spans="1:21" ht="45" x14ac:dyDescent="0.25">
      <c r="A261">
        <v>259</v>
      </c>
      <c r="B261" s="3" t="s">
        <v>260</v>
      </c>
      <c r="C261" s="3" t="s">
        <v>4369</v>
      </c>
      <c r="D261" s="2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26" t="s">
        <v>8307</v>
      </c>
      <c r="P261" t="s">
        <v>8308</v>
      </c>
      <c r="Q261">
        <f t="shared" si="22"/>
        <v>132</v>
      </c>
      <c r="R261">
        <f t="shared" si="23"/>
        <v>105.05</v>
      </c>
      <c r="S261" s="11">
        <f t="shared" si="20"/>
        <v>42072.738067129627</v>
      </c>
      <c r="T261" s="11">
        <f t="shared" si="21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2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26" t="s">
        <v>8307</v>
      </c>
      <c r="P262" t="s">
        <v>8308</v>
      </c>
      <c r="Q262">
        <f t="shared" si="22"/>
        <v>106</v>
      </c>
      <c r="R262">
        <f t="shared" si="23"/>
        <v>120.91</v>
      </c>
      <c r="S262" s="11">
        <f t="shared" si="20"/>
        <v>40330.755543981482</v>
      </c>
      <c r="T262" s="11">
        <f t="shared" si="21"/>
        <v>40376.415972222225</v>
      </c>
      <c r="U262">
        <f t="shared" si="24"/>
        <v>2010</v>
      </c>
    </row>
    <row r="263" spans="1:21" ht="30" x14ac:dyDescent="0.25">
      <c r="A263">
        <v>261</v>
      </c>
      <c r="B263" s="3" t="s">
        <v>262</v>
      </c>
      <c r="C263" s="3" t="s">
        <v>4371</v>
      </c>
      <c r="D263" s="2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26" t="s">
        <v>8307</v>
      </c>
      <c r="P263" t="s">
        <v>8308</v>
      </c>
      <c r="Q263">
        <f t="shared" si="22"/>
        <v>107</v>
      </c>
      <c r="R263">
        <f t="shared" si="23"/>
        <v>97.64</v>
      </c>
      <c r="S263" s="11">
        <f t="shared" si="20"/>
        <v>41017.885462962964</v>
      </c>
      <c r="T263" s="11">
        <f t="shared" si="21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2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26" t="s">
        <v>8307</v>
      </c>
      <c r="P264" t="s">
        <v>8308</v>
      </c>
      <c r="Q264">
        <f t="shared" si="22"/>
        <v>240</v>
      </c>
      <c r="R264">
        <f t="shared" si="23"/>
        <v>41.38</v>
      </c>
      <c r="S264" s="11">
        <f t="shared" si="20"/>
        <v>40555.24800925926</v>
      </c>
      <c r="T264" s="11">
        <f t="shared" si="21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2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26" t="s">
        <v>8307</v>
      </c>
      <c r="P265" t="s">
        <v>8308</v>
      </c>
      <c r="Q265">
        <f t="shared" si="22"/>
        <v>118</v>
      </c>
      <c r="R265">
        <f t="shared" si="23"/>
        <v>30.65</v>
      </c>
      <c r="S265" s="11">
        <f t="shared" si="20"/>
        <v>41149.954791666663</v>
      </c>
      <c r="T265" s="11">
        <f t="shared" si="21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2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26" t="s">
        <v>8307</v>
      </c>
      <c r="P266" t="s">
        <v>8308</v>
      </c>
      <c r="Q266">
        <f t="shared" si="22"/>
        <v>118</v>
      </c>
      <c r="R266">
        <f t="shared" si="23"/>
        <v>64.95</v>
      </c>
      <c r="S266" s="11">
        <f t="shared" si="20"/>
        <v>41010.620312500003</v>
      </c>
      <c r="T266" s="11">
        <f t="shared" si="21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2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26" t="s">
        <v>8307</v>
      </c>
      <c r="P267" t="s">
        <v>8308</v>
      </c>
      <c r="Q267">
        <f t="shared" si="22"/>
        <v>111</v>
      </c>
      <c r="R267">
        <f t="shared" si="23"/>
        <v>95.78</v>
      </c>
      <c r="S267" s="11">
        <f t="shared" si="20"/>
        <v>40267.245717592588</v>
      </c>
      <c r="T267" s="11">
        <f t="shared" si="21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2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26" t="s">
        <v>8307</v>
      </c>
      <c r="P268" t="s">
        <v>8308</v>
      </c>
      <c r="Q268">
        <f t="shared" si="22"/>
        <v>146</v>
      </c>
      <c r="R268">
        <f t="shared" si="23"/>
        <v>40.42</v>
      </c>
      <c r="S268" s="11">
        <f t="shared" si="20"/>
        <v>40205.174849537041</v>
      </c>
      <c r="T268" s="11">
        <f t="shared" si="21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2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26" t="s">
        <v>8307</v>
      </c>
      <c r="P269" t="s">
        <v>8308</v>
      </c>
      <c r="Q269">
        <f t="shared" si="22"/>
        <v>132</v>
      </c>
      <c r="R269">
        <f t="shared" si="23"/>
        <v>78.58</v>
      </c>
      <c r="S269" s="11">
        <f t="shared" si="20"/>
        <v>41785.452534722222</v>
      </c>
      <c r="T269" s="11">
        <f t="shared" si="21"/>
        <v>41815.452534722222</v>
      </c>
      <c r="U269">
        <f t="shared" si="24"/>
        <v>2014</v>
      </c>
    </row>
    <row r="270" spans="1:21" ht="45" x14ac:dyDescent="0.25">
      <c r="A270">
        <v>268</v>
      </c>
      <c r="B270" s="3" t="s">
        <v>269</v>
      </c>
      <c r="C270" s="3" t="s">
        <v>4378</v>
      </c>
      <c r="D270" s="2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26" t="s">
        <v>8307</v>
      </c>
      <c r="P270" t="s">
        <v>8308</v>
      </c>
      <c r="Q270">
        <f t="shared" si="22"/>
        <v>111</v>
      </c>
      <c r="R270">
        <f t="shared" si="23"/>
        <v>50.18</v>
      </c>
      <c r="S270" s="11">
        <f t="shared" si="20"/>
        <v>40809.15252314815</v>
      </c>
      <c r="T270" s="11">
        <f t="shared" si="21"/>
        <v>40854.194189814814</v>
      </c>
      <c r="U270">
        <f t="shared" si="24"/>
        <v>2011</v>
      </c>
    </row>
    <row r="271" spans="1:21" ht="45" x14ac:dyDescent="0.25">
      <c r="A271">
        <v>269</v>
      </c>
      <c r="B271" s="3" t="s">
        <v>270</v>
      </c>
      <c r="C271" s="3" t="s">
        <v>4379</v>
      </c>
      <c r="D271" s="2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26" t="s">
        <v>8307</v>
      </c>
      <c r="P271" t="s">
        <v>8308</v>
      </c>
      <c r="Q271">
        <f t="shared" si="22"/>
        <v>147</v>
      </c>
      <c r="R271">
        <f t="shared" si="23"/>
        <v>92.25</v>
      </c>
      <c r="S271" s="11">
        <f t="shared" si="20"/>
        <v>42758.197013888886</v>
      </c>
      <c r="T271" s="11">
        <f t="shared" si="21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2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26" t="s">
        <v>8307</v>
      </c>
      <c r="P272" t="s">
        <v>8308</v>
      </c>
      <c r="Q272">
        <f t="shared" si="22"/>
        <v>153</v>
      </c>
      <c r="R272">
        <f t="shared" si="23"/>
        <v>57.54</v>
      </c>
      <c r="S272" s="11">
        <f t="shared" si="20"/>
        <v>40637.866550925923</v>
      </c>
      <c r="T272" s="11">
        <f t="shared" si="21"/>
        <v>40688.166666666664</v>
      </c>
      <c r="U272">
        <f t="shared" si="24"/>
        <v>2011</v>
      </c>
    </row>
    <row r="273" spans="1:21" ht="45" x14ac:dyDescent="0.25">
      <c r="A273">
        <v>271</v>
      </c>
      <c r="B273" s="3" t="s">
        <v>272</v>
      </c>
      <c r="C273" s="3" t="s">
        <v>4381</v>
      </c>
      <c r="D273" s="2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26" t="s">
        <v>8307</v>
      </c>
      <c r="P273" t="s">
        <v>8308</v>
      </c>
      <c r="Q273">
        <f t="shared" si="22"/>
        <v>105</v>
      </c>
      <c r="R273">
        <f t="shared" si="23"/>
        <v>109.42</v>
      </c>
      <c r="S273" s="11">
        <f t="shared" si="20"/>
        <v>41612.10024305556</v>
      </c>
      <c r="T273" s="11">
        <f t="shared" si="21"/>
        <v>41641.333333333336</v>
      </c>
      <c r="U273">
        <f t="shared" si="24"/>
        <v>2013</v>
      </c>
    </row>
    <row r="274" spans="1:21" ht="45" x14ac:dyDescent="0.25">
      <c r="A274">
        <v>272</v>
      </c>
      <c r="B274" s="3" t="s">
        <v>273</v>
      </c>
      <c r="C274" s="3" t="s">
        <v>4382</v>
      </c>
      <c r="D274" s="2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26" t="s">
        <v>8307</v>
      </c>
      <c r="P274" t="s">
        <v>8308</v>
      </c>
      <c r="Q274">
        <f t="shared" si="22"/>
        <v>177</v>
      </c>
      <c r="R274">
        <f t="shared" si="23"/>
        <v>81.89</v>
      </c>
      <c r="S274" s="11">
        <f t="shared" si="20"/>
        <v>40235.900358796294</v>
      </c>
      <c r="T274" s="11">
        <f t="shared" si="21"/>
        <v>40296.78402777778</v>
      </c>
      <c r="U274">
        <f t="shared" si="24"/>
        <v>2010</v>
      </c>
    </row>
    <row r="275" spans="1:21" ht="45" x14ac:dyDescent="0.25">
      <c r="A275">
        <v>273</v>
      </c>
      <c r="B275" s="3" t="s">
        <v>274</v>
      </c>
      <c r="C275" s="3" t="s">
        <v>4383</v>
      </c>
      <c r="D275" s="2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26" t="s">
        <v>8307</v>
      </c>
      <c r="P275" t="s">
        <v>8308</v>
      </c>
      <c r="Q275">
        <f t="shared" si="22"/>
        <v>108</v>
      </c>
      <c r="R275">
        <f t="shared" si="23"/>
        <v>45.67</v>
      </c>
      <c r="S275" s="11">
        <f t="shared" si="20"/>
        <v>40697.498449074075</v>
      </c>
      <c r="T275" s="11">
        <f t="shared" si="21"/>
        <v>40727.498449074075</v>
      </c>
      <c r="U275">
        <f t="shared" si="24"/>
        <v>2011</v>
      </c>
    </row>
    <row r="276" spans="1:21" ht="45" x14ac:dyDescent="0.25">
      <c r="A276">
        <v>274</v>
      </c>
      <c r="B276" s="3" t="s">
        <v>275</v>
      </c>
      <c r="C276" s="3" t="s">
        <v>4384</v>
      </c>
      <c r="D276" s="2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26" t="s">
        <v>8307</v>
      </c>
      <c r="P276" t="s">
        <v>8308</v>
      </c>
      <c r="Q276">
        <f t="shared" si="22"/>
        <v>156</v>
      </c>
      <c r="R276">
        <f t="shared" si="23"/>
        <v>55.22</v>
      </c>
      <c r="S276" s="11">
        <f t="shared" si="20"/>
        <v>40969.912372685183</v>
      </c>
      <c r="T276" s="11">
        <f t="shared" si="21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2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26" t="s">
        <v>8307</v>
      </c>
      <c r="P277" t="s">
        <v>8308</v>
      </c>
      <c r="Q277">
        <f t="shared" si="22"/>
        <v>108</v>
      </c>
      <c r="R277">
        <f t="shared" si="23"/>
        <v>65.3</v>
      </c>
      <c r="S277" s="11">
        <f t="shared" si="20"/>
        <v>41193.032013888893</v>
      </c>
      <c r="T277" s="11">
        <f t="shared" si="21"/>
        <v>41223.073680555557</v>
      </c>
      <c r="U277">
        <f t="shared" si="24"/>
        <v>2012</v>
      </c>
    </row>
    <row r="278" spans="1:21" ht="45" x14ac:dyDescent="0.25">
      <c r="A278">
        <v>276</v>
      </c>
      <c r="B278" s="3" t="s">
        <v>277</v>
      </c>
      <c r="C278" s="3" t="s">
        <v>4386</v>
      </c>
      <c r="D278" s="2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26" t="s">
        <v>8307</v>
      </c>
      <c r="P278" t="s">
        <v>8308</v>
      </c>
      <c r="Q278">
        <f t="shared" si="22"/>
        <v>148</v>
      </c>
      <c r="R278">
        <f t="shared" si="23"/>
        <v>95.23</v>
      </c>
      <c r="S278" s="11">
        <f t="shared" si="20"/>
        <v>40967.081874999996</v>
      </c>
      <c r="T278" s="11">
        <f t="shared" si="21"/>
        <v>41027.040208333332</v>
      </c>
      <c r="U278">
        <f t="shared" si="24"/>
        <v>2012</v>
      </c>
    </row>
    <row r="279" spans="1:21" ht="45" x14ac:dyDescent="0.25">
      <c r="A279">
        <v>277</v>
      </c>
      <c r="B279" s="3" t="s">
        <v>278</v>
      </c>
      <c r="C279" s="3" t="s">
        <v>4387</v>
      </c>
      <c r="D279" s="2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26" t="s">
        <v>8307</v>
      </c>
      <c r="P279" t="s">
        <v>8308</v>
      </c>
      <c r="Q279">
        <f t="shared" si="22"/>
        <v>110</v>
      </c>
      <c r="R279">
        <f t="shared" si="23"/>
        <v>75.44</v>
      </c>
      <c r="S279" s="11">
        <f t="shared" si="20"/>
        <v>42117.891423611116</v>
      </c>
      <c r="T279" s="11">
        <f t="shared" si="21"/>
        <v>42147.891423611116</v>
      </c>
      <c r="U279">
        <f t="shared" si="24"/>
        <v>2015</v>
      </c>
    </row>
    <row r="280" spans="1:21" ht="30" x14ac:dyDescent="0.25">
      <c r="A280">
        <v>278</v>
      </c>
      <c r="B280" s="3" t="s">
        <v>279</v>
      </c>
      <c r="C280" s="3" t="s">
        <v>4388</v>
      </c>
      <c r="D280" s="2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26" t="s">
        <v>8307</v>
      </c>
      <c r="P280" t="s">
        <v>8308</v>
      </c>
      <c r="Q280">
        <f t="shared" si="22"/>
        <v>150</v>
      </c>
      <c r="R280">
        <f t="shared" si="23"/>
        <v>97.82</v>
      </c>
      <c r="S280" s="11">
        <f t="shared" si="20"/>
        <v>41164.040960648148</v>
      </c>
      <c r="T280" s="11">
        <f t="shared" si="21"/>
        <v>41194.040960648148</v>
      </c>
      <c r="U280">
        <f t="shared" si="24"/>
        <v>2012</v>
      </c>
    </row>
    <row r="281" spans="1:21" ht="45" x14ac:dyDescent="0.25">
      <c r="A281">
        <v>279</v>
      </c>
      <c r="B281" s="3" t="s">
        <v>280</v>
      </c>
      <c r="C281" s="3" t="s">
        <v>4389</v>
      </c>
      <c r="D281" s="2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26" t="s">
        <v>8307</v>
      </c>
      <c r="P281" t="s">
        <v>8308</v>
      </c>
      <c r="Q281">
        <f t="shared" si="22"/>
        <v>157</v>
      </c>
      <c r="R281">
        <f t="shared" si="23"/>
        <v>87.69</v>
      </c>
      <c r="S281" s="11">
        <f t="shared" si="20"/>
        <v>42759.244166666671</v>
      </c>
      <c r="T281" s="11">
        <f t="shared" si="21"/>
        <v>42793.084027777775</v>
      </c>
      <c r="U281">
        <f t="shared" si="24"/>
        <v>2017</v>
      </c>
    </row>
    <row r="282" spans="1:21" ht="45" x14ac:dyDescent="0.25">
      <c r="A282">
        <v>280</v>
      </c>
      <c r="B282" s="3" t="s">
        <v>281</v>
      </c>
      <c r="C282" s="3" t="s">
        <v>4390</v>
      </c>
      <c r="D282" s="2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26" t="s">
        <v>8307</v>
      </c>
      <c r="P282" t="s">
        <v>8308</v>
      </c>
      <c r="Q282">
        <f t="shared" si="22"/>
        <v>156</v>
      </c>
      <c r="R282">
        <f t="shared" si="23"/>
        <v>54.75</v>
      </c>
      <c r="S282" s="11">
        <f t="shared" si="20"/>
        <v>41744.590682870366</v>
      </c>
      <c r="T282" s="11">
        <f t="shared" si="21"/>
        <v>41789.590682870366</v>
      </c>
      <c r="U282">
        <f t="shared" si="24"/>
        <v>2014</v>
      </c>
    </row>
    <row r="283" spans="1:21" ht="45" x14ac:dyDescent="0.25">
      <c r="A283">
        <v>281</v>
      </c>
      <c r="B283" s="3" t="s">
        <v>282</v>
      </c>
      <c r="C283" s="3" t="s">
        <v>4391</v>
      </c>
      <c r="D283" s="2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26" t="s">
        <v>8307</v>
      </c>
      <c r="P283" t="s">
        <v>8308</v>
      </c>
      <c r="Q283">
        <f t="shared" si="22"/>
        <v>121</v>
      </c>
      <c r="R283">
        <f t="shared" si="23"/>
        <v>83.95</v>
      </c>
      <c r="S283" s="11">
        <f t="shared" si="20"/>
        <v>39950.163344907407</v>
      </c>
      <c r="T283" s="11">
        <f t="shared" si="21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2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26" t="s">
        <v>8307</v>
      </c>
      <c r="P284" t="s">
        <v>8308</v>
      </c>
      <c r="Q284">
        <f t="shared" si="22"/>
        <v>101</v>
      </c>
      <c r="R284">
        <f t="shared" si="23"/>
        <v>254.39</v>
      </c>
      <c r="S284" s="11">
        <f t="shared" si="20"/>
        <v>40194.920046296298</v>
      </c>
      <c r="T284" s="11">
        <f t="shared" si="21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2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26" t="s">
        <v>8307</v>
      </c>
      <c r="P285" t="s">
        <v>8308</v>
      </c>
      <c r="Q285">
        <f t="shared" si="22"/>
        <v>114</v>
      </c>
      <c r="R285">
        <f t="shared" si="23"/>
        <v>101.83</v>
      </c>
      <c r="S285" s="11">
        <f t="shared" si="20"/>
        <v>40675.71</v>
      </c>
      <c r="T285" s="11">
        <f t="shared" si="21"/>
        <v>40695.207638888889</v>
      </c>
      <c r="U285">
        <f t="shared" si="24"/>
        <v>2011</v>
      </c>
    </row>
    <row r="286" spans="1:21" ht="45" x14ac:dyDescent="0.25">
      <c r="A286">
        <v>284</v>
      </c>
      <c r="B286" s="3" t="s">
        <v>285</v>
      </c>
      <c r="C286" s="3" t="s">
        <v>4394</v>
      </c>
      <c r="D286" s="2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26" t="s">
        <v>8307</v>
      </c>
      <c r="P286" t="s">
        <v>8308</v>
      </c>
      <c r="Q286">
        <f t="shared" si="22"/>
        <v>105</v>
      </c>
      <c r="R286">
        <f t="shared" si="23"/>
        <v>55.07</v>
      </c>
      <c r="S286" s="11">
        <f t="shared" si="20"/>
        <v>40904.738194444442</v>
      </c>
      <c r="T286" s="11">
        <f t="shared" si="21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2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26" t="s">
        <v>8307</v>
      </c>
      <c r="P287" t="s">
        <v>8308</v>
      </c>
      <c r="Q287">
        <f t="shared" si="22"/>
        <v>229</v>
      </c>
      <c r="R287">
        <f t="shared" si="23"/>
        <v>56.9</v>
      </c>
      <c r="S287" s="11">
        <f t="shared" si="20"/>
        <v>41506.756111111114</v>
      </c>
      <c r="T287" s="11">
        <f t="shared" si="21"/>
        <v>41536.756111111114</v>
      </c>
      <c r="U287">
        <f t="shared" si="24"/>
        <v>2013</v>
      </c>
    </row>
    <row r="288" spans="1:21" ht="45" x14ac:dyDescent="0.25">
      <c r="A288">
        <v>286</v>
      </c>
      <c r="B288" s="3" t="s">
        <v>287</v>
      </c>
      <c r="C288" s="3" t="s">
        <v>4396</v>
      </c>
      <c r="D288" s="2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26" t="s">
        <v>8307</v>
      </c>
      <c r="P288" t="s">
        <v>8308</v>
      </c>
      <c r="Q288">
        <f t="shared" si="22"/>
        <v>109</v>
      </c>
      <c r="R288">
        <f t="shared" si="23"/>
        <v>121.28</v>
      </c>
      <c r="S288" s="11">
        <f t="shared" si="20"/>
        <v>41313.816249999996</v>
      </c>
      <c r="T288" s="11">
        <f t="shared" si="21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2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26" t="s">
        <v>8307</v>
      </c>
      <c r="P289" t="s">
        <v>8308</v>
      </c>
      <c r="Q289">
        <f t="shared" si="22"/>
        <v>176</v>
      </c>
      <c r="R289">
        <f t="shared" si="23"/>
        <v>91.19</v>
      </c>
      <c r="S289" s="11">
        <f t="shared" si="20"/>
        <v>41184.277986111112</v>
      </c>
      <c r="T289" s="11">
        <f t="shared" si="21"/>
        <v>41215.166666666664</v>
      </c>
      <c r="U289">
        <f t="shared" si="24"/>
        <v>2012</v>
      </c>
    </row>
    <row r="290" spans="1:21" ht="45" x14ac:dyDescent="0.25">
      <c r="A290">
        <v>288</v>
      </c>
      <c r="B290" s="3" t="s">
        <v>289</v>
      </c>
      <c r="C290" s="3" t="s">
        <v>4398</v>
      </c>
      <c r="D290" s="2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26" t="s">
        <v>8307</v>
      </c>
      <c r="P290" t="s">
        <v>8308</v>
      </c>
      <c r="Q290">
        <f t="shared" si="22"/>
        <v>103</v>
      </c>
      <c r="R290">
        <f t="shared" si="23"/>
        <v>115.45</v>
      </c>
      <c r="S290" s="11">
        <f t="shared" si="20"/>
        <v>41051.168900462959</v>
      </c>
      <c r="T290" s="11">
        <f t="shared" si="21"/>
        <v>41086.168900462959</v>
      </c>
      <c r="U290">
        <f t="shared" si="24"/>
        <v>2012</v>
      </c>
    </row>
    <row r="291" spans="1:21" ht="45" x14ac:dyDescent="0.25">
      <c r="A291">
        <v>289</v>
      </c>
      <c r="B291" s="3" t="s">
        <v>290</v>
      </c>
      <c r="C291" s="3" t="s">
        <v>4399</v>
      </c>
      <c r="D291" s="2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26" t="s">
        <v>8307</v>
      </c>
      <c r="P291" t="s">
        <v>8308</v>
      </c>
      <c r="Q291">
        <f t="shared" si="22"/>
        <v>105</v>
      </c>
      <c r="R291">
        <f t="shared" si="23"/>
        <v>67.77</v>
      </c>
      <c r="S291" s="11">
        <f t="shared" si="20"/>
        <v>41550.456412037034</v>
      </c>
      <c r="T291" s="11">
        <f t="shared" si="21"/>
        <v>41580.456412037034</v>
      </c>
      <c r="U291">
        <f t="shared" si="24"/>
        <v>2013</v>
      </c>
    </row>
    <row r="292" spans="1:21" ht="30" x14ac:dyDescent="0.25">
      <c r="A292">
        <v>290</v>
      </c>
      <c r="B292" s="3" t="s">
        <v>291</v>
      </c>
      <c r="C292" s="3" t="s">
        <v>4400</v>
      </c>
      <c r="D292" s="2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26" t="s">
        <v>8307</v>
      </c>
      <c r="P292" t="s">
        <v>8308</v>
      </c>
      <c r="Q292">
        <f t="shared" si="22"/>
        <v>107</v>
      </c>
      <c r="R292">
        <f t="shared" si="23"/>
        <v>28.58</v>
      </c>
      <c r="S292" s="11">
        <f t="shared" si="20"/>
        <v>40526.36917824074</v>
      </c>
      <c r="T292" s="11">
        <f t="shared" si="21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2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26" t="s">
        <v>8307</v>
      </c>
      <c r="P293" t="s">
        <v>8308</v>
      </c>
      <c r="Q293">
        <f t="shared" si="22"/>
        <v>120</v>
      </c>
      <c r="R293">
        <f t="shared" si="23"/>
        <v>46.88</v>
      </c>
      <c r="S293" s="11">
        <f t="shared" si="20"/>
        <v>41376.769050925926</v>
      </c>
      <c r="T293" s="11">
        <f t="shared" si="21"/>
        <v>41395.000694444447</v>
      </c>
      <c r="U293">
        <f t="shared" si="24"/>
        <v>2013</v>
      </c>
    </row>
    <row r="294" spans="1:21" ht="45" x14ac:dyDescent="0.25">
      <c r="A294">
        <v>292</v>
      </c>
      <c r="B294" s="3" t="s">
        <v>293</v>
      </c>
      <c r="C294" s="3" t="s">
        <v>4402</v>
      </c>
      <c r="D294" s="2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26" t="s">
        <v>8307</v>
      </c>
      <c r="P294" t="s">
        <v>8308</v>
      </c>
      <c r="Q294">
        <f t="shared" si="22"/>
        <v>102</v>
      </c>
      <c r="R294">
        <f t="shared" si="23"/>
        <v>154.41999999999999</v>
      </c>
      <c r="S294" s="11">
        <f t="shared" si="20"/>
        <v>40812.803229166668</v>
      </c>
      <c r="T294" s="11">
        <f t="shared" si="21"/>
        <v>40845.165972222225</v>
      </c>
      <c r="U294">
        <f t="shared" si="24"/>
        <v>2011</v>
      </c>
    </row>
    <row r="295" spans="1:21" ht="45" x14ac:dyDescent="0.25">
      <c r="A295">
        <v>293</v>
      </c>
      <c r="B295" s="3" t="s">
        <v>294</v>
      </c>
      <c r="C295" s="3" t="s">
        <v>4403</v>
      </c>
      <c r="D295" s="2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26" t="s">
        <v>8307</v>
      </c>
      <c r="P295" t="s">
        <v>8308</v>
      </c>
      <c r="Q295">
        <f t="shared" si="22"/>
        <v>101</v>
      </c>
      <c r="R295">
        <f t="shared" si="23"/>
        <v>201.22</v>
      </c>
      <c r="S295" s="11">
        <f t="shared" si="20"/>
        <v>41719.667986111112</v>
      </c>
      <c r="T295" s="11">
        <f t="shared" si="21"/>
        <v>41749.667986111112</v>
      </c>
      <c r="U295">
        <f t="shared" si="24"/>
        <v>2014</v>
      </c>
    </row>
    <row r="296" spans="1:21" ht="60" x14ac:dyDescent="0.25">
      <c r="A296">
        <v>294</v>
      </c>
      <c r="B296" s="3" t="s">
        <v>295</v>
      </c>
      <c r="C296" s="3" t="s">
        <v>4404</v>
      </c>
      <c r="D296" s="2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26" t="s">
        <v>8307</v>
      </c>
      <c r="P296" t="s">
        <v>8308</v>
      </c>
      <c r="Q296">
        <f t="shared" si="22"/>
        <v>100</v>
      </c>
      <c r="R296">
        <f t="shared" si="23"/>
        <v>100</v>
      </c>
      <c r="S296" s="11">
        <f t="shared" si="20"/>
        <v>40343.084421296298</v>
      </c>
      <c r="T296" s="11">
        <f t="shared" si="21"/>
        <v>40378.666666666664</v>
      </c>
      <c r="U296">
        <f t="shared" si="24"/>
        <v>2010</v>
      </c>
    </row>
    <row r="297" spans="1:21" ht="45" x14ac:dyDescent="0.25">
      <c r="A297">
        <v>295</v>
      </c>
      <c r="B297" s="3" t="s">
        <v>296</v>
      </c>
      <c r="C297" s="3" t="s">
        <v>4405</v>
      </c>
      <c r="D297" s="2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26" t="s">
        <v>8307</v>
      </c>
      <c r="P297" t="s">
        <v>8308</v>
      </c>
      <c r="Q297">
        <f t="shared" si="22"/>
        <v>133</v>
      </c>
      <c r="R297">
        <f t="shared" si="23"/>
        <v>100.08</v>
      </c>
      <c r="S297" s="11">
        <f t="shared" si="20"/>
        <v>41519.004733796297</v>
      </c>
      <c r="T297" s="11">
        <f t="shared" si="21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2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26" t="s">
        <v>8307</v>
      </c>
      <c r="P298" t="s">
        <v>8308</v>
      </c>
      <c r="Q298">
        <f t="shared" si="22"/>
        <v>119</v>
      </c>
      <c r="R298">
        <f t="shared" si="23"/>
        <v>230.09</v>
      </c>
      <c r="S298" s="11">
        <f t="shared" si="20"/>
        <v>41134.475497685184</v>
      </c>
      <c r="T298" s="11">
        <f t="shared" si="21"/>
        <v>41159.475497685184</v>
      </c>
      <c r="U298">
        <f t="shared" si="24"/>
        <v>2012</v>
      </c>
    </row>
    <row r="299" spans="1:21" ht="45" x14ac:dyDescent="0.25">
      <c r="A299">
        <v>297</v>
      </c>
      <c r="B299" s="3" t="s">
        <v>298</v>
      </c>
      <c r="C299" s="3" t="s">
        <v>4407</v>
      </c>
      <c r="D299" s="2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26" t="s">
        <v>8307</v>
      </c>
      <c r="P299" t="s">
        <v>8308</v>
      </c>
      <c r="Q299">
        <f t="shared" si="22"/>
        <v>101</v>
      </c>
      <c r="R299">
        <f t="shared" si="23"/>
        <v>141.75</v>
      </c>
      <c r="S299" s="11">
        <f t="shared" si="20"/>
        <v>42089.72802083334</v>
      </c>
      <c r="T299" s="11">
        <f t="shared" si="21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2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26" t="s">
        <v>8307</v>
      </c>
      <c r="P300" t="s">
        <v>8308</v>
      </c>
      <c r="Q300">
        <f t="shared" si="22"/>
        <v>109</v>
      </c>
      <c r="R300">
        <f t="shared" si="23"/>
        <v>56.34</v>
      </c>
      <c r="S300" s="11">
        <f t="shared" si="20"/>
        <v>41709.463518518518</v>
      </c>
      <c r="T300" s="11">
        <f t="shared" si="21"/>
        <v>41768.875</v>
      </c>
      <c r="U300">
        <f t="shared" si="24"/>
        <v>2014</v>
      </c>
    </row>
    <row r="301" spans="1:21" ht="45" x14ac:dyDescent="0.25">
      <c r="A301">
        <v>299</v>
      </c>
      <c r="B301" s="3" t="s">
        <v>300</v>
      </c>
      <c r="C301" s="3" t="s">
        <v>4409</v>
      </c>
      <c r="D301" s="2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26" t="s">
        <v>8307</v>
      </c>
      <c r="P301" t="s">
        <v>8308</v>
      </c>
      <c r="Q301">
        <f t="shared" si="22"/>
        <v>179</v>
      </c>
      <c r="R301">
        <f t="shared" si="23"/>
        <v>73.34</v>
      </c>
      <c r="S301" s="11">
        <f t="shared" si="20"/>
        <v>40469.225231481483</v>
      </c>
      <c r="T301" s="11">
        <f t="shared" si="21"/>
        <v>40499.266898148147</v>
      </c>
      <c r="U301">
        <f t="shared" si="24"/>
        <v>2010</v>
      </c>
    </row>
    <row r="302" spans="1:21" ht="45" x14ac:dyDescent="0.25">
      <c r="A302">
        <v>300</v>
      </c>
      <c r="B302" s="3" t="s">
        <v>301</v>
      </c>
      <c r="C302" s="3" t="s">
        <v>4410</v>
      </c>
      <c r="D302" s="2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26" t="s">
        <v>8307</v>
      </c>
      <c r="P302" t="s">
        <v>8308</v>
      </c>
      <c r="Q302">
        <f t="shared" si="22"/>
        <v>102</v>
      </c>
      <c r="R302">
        <f t="shared" si="23"/>
        <v>85.34</v>
      </c>
      <c r="S302" s="11">
        <f t="shared" si="20"/>
        <v>40626.959930555553</v>
      </c>
      <c r="T302" s="11">
        <f t="shared" si="21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2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26" t="s">
        <v>8307</v>
      </c>
      <c r="P303" t="s">
        <v>8308</v>
      </c>
      <c r="Q303">
        <f t="shared" si="22"/>
        <v>119</v>
      </c>
      <c r="R303">
        <f t="shared" si="23"/>
        <v>61.5</v>
      </c>
      <c r="S303" s="11">
        <f t="shared" si="20"/>
        <v>41312.737673611111</v>
      </c>
      <c r="T303" s="11">
        <f t="shared" si="21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2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26" t="s">
        <v>8307</v>
      </c>
      <c r="P304" t="s">
        <v>8308</v>
      </c>
      <c r="Q304">
        <f t="shared" si="22"/>
        <v>100</v>
      </c>
      <c r="R304">
        <f t="shared" si="23"/>
        <v>93.02</v>
      </c>
      <c r="S304" s="11">
        <f t="shared" si="20"/>
        <v>40933.856921296298</v>
      </c>
      <c r="T304" s="11">
        <f t="shared" si="21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2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26" t="s">
        <v>8307</v>
      </c>
      <c r="P305" t="s">
        <v>8308</v>
      </c>
      <c r="Q305">
        <f t="shared" si="22"/>
        <v>137</v>
      </c>
      <c r="R305">
        <f t="shared" si="23"/>
        <v>50.29</v>
      </c>
      <c r="S305" s="11">
        <f t="shared" si="20"/>
        <v>41032.071134259262</v>
      </c>
      <c r="T305" s="11">
        <f t="shared" si="21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2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26" t="s">
        <v>8307</v>
      </c>
      <c r="P306" t="s">
        <v>8308</v>
      </c>
      <c r="Q306">
        <f t="shared" si="22"/>
        <v>232</v>
      </c>
      <c r="R306">
        <f t="shared" si="23"/>
        <v>106.43</v>
      </c>
      <c r="S306" s="11">
        <f t="shared" si="20"/>
        <v>41114.094872685186</v>
      </c>
      <c r="T306" s="11">
        <f t="shared" si="21"/>
        <v>41153.083333333336</v>
      </c>
      <c r="U306">
        <f t="shared" si="24"/>
        <v>2012</v>
      </c>
    </row>
    <row r="307" spans="1:21" ht="30" x14ac:dyDescent="0.25">
      <c r="A307">
        <v>305</v>
      </c>
      <c r="B307" s="3" t="s">
        <v>306</v>
      </c>
      <c r="C307" s="3" t="s">
        <v>4415</v>
      </c>
      <c r="D307" s="2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26" t="s">
        <v>8307</v>
      </c>
      <c r="P307" t="s">
        <v>8308</v>
      </c>
      <c r="Q307">
        <f t="shared" si="22"/>
        <v>130</v>
      </c>
      <c r="R307">
        <f t="shared" si="23"/>
        <v>51.72</v>
      </c>
      <c r="S307" s="11">
        <f t="shared" si="20"/>
        <v>40948.630196759259</v>
      </c>
      <c r="T307" s="11">
        <f t="shared" si="21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2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26" t="s">
        <v>8307</v>
      </c>
      <c r="P308" t="s">
        <v>8308</v>
      </c>
      <c r="Q308">
        <f t="shared" si="22"/>
        <v>293</v>
      </c>
      <c r="R308">
        <f t="shared" si="23"/>
        <v>36.61</v>
      </c>
      <c r="S308" s="11">
        <f t="shared" si="20"/>
        <v>41333.837187500001</v>
      </c>
      <c r="T308" s="11">
        <f t="shared" si="21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2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26" t="s">
        <v>8307</v>
      </c>
      <c r="P309" t="s">
        <v>8308</v>
      </c>
      <c r="Q309">
        <f t="shared" si="22"/>
        <v>111</v>
      </c>
      <c r="R309">
        <f t="shared" si="23"/>
        <v>42.52</v>
      </c>
      <c r="S309" s="11">
        <f t="shared" si="20"/>
        <v>41282.944456018515</v>
      </c>
      <c r="T309" s="11">
        <f t="shared" si="21"/>
        <v>41312.944456018515</v>
      </c>
      <c r="U309">
        <f t="shared" si="24"/>
        <v>2013</v>
      </c>
    </row>
    <row r="310" spans="1:21" ht="45" x14ac:dyDescent="0.25">
      <c r="A310">
        <v>308</v>
      </c>
      <c r="B310" s="3" t="s">
        <v>309</v>
      </c>
      <c r="C310" s="3" t="s">
        <v>4418</v>
      </c>
      <c r="D310" s="2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26" t="s">
        <v>8307</v>
      </c>
      <c r="P310" t="s">
        <v>8308</v>
      </c>
      <c r="Q310">
        <f t="shared" si="22"/>
        <v>106</v>
      </c>
      <c r="R310">
        <f t="shared" si="23"/>
        <v>62.71</v>
      </c>
      <c r="S310" s="11">
        <f t="shared" si="20"/>
        <v>40567.694560185184</v>
      </c>
      <c r="T310" s="11">
        <f t="shared" si="21"/>
        <v>40612.694560185184</v>
      </c>
      <c r="U310">
        <f t="shared" si="24"/>
        <v>2011</v>
      </c>
    </row>
    <row r="311" spans="1:21" ht="45" x14ac:dyDescent="0.25">
      <c r="A311">
        <v>309</v>
      </c>
      <c r="B311" s="3" t="s">
        <v>310</v>
      </c>
      <c r="C311" s="3" t="s">
        <v>4419</v>
      </c>
      <c r="D311" s="2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26" t="s">
        <v>8307</v>
      </c>
      <c r="P311" t="s">
        <v>8308</v>
      </c>
      <c r="Q311">
        <f t="shared" si="22"/>
        <v>119</v>
      </c>
      <c r="R311">
        <f t="shared" si="23"/>
        <v>89.96</v>
      </c>
      <c r="S311" s="11">
        <f t="shared" si="20"/>
        <v>41134.751550925925</v>
      </c>
      <c r="T311" s="11">
        <f t="shared" si="21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2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26" t="s">
        <v>8307</v>
      </c>
      <c r="P312" t="s">
        <v>8308</v>
      </c>
      <c r="Q312">
        <f t="shared" si="22"/>
        <v>104</v>
      </c>
      <c r="R312">
        <f t="shared" si="23"/>
        <v>28.92</v>
      </c>
      <c r="S312" s="11">
        <f t="shared" si="20"/>
        <v>40821.183136574073</v>
      </c>
      <c r="T312" s="11">
        <f t="shared" si="21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2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26" t="s">
        <v>8307</v>
      </c>
      <c r="P313" t="s">
        <v>8308</v>
      </c>
      <c r="Q313">
        <f t="shared" si="22"/>
        <v>104</v>
      </c>
      <c r="R313">
        <f t="shared" si="23"/>
        <v>138.80000000000001</v>
      </c>
      <c r="S313" s="11">
        <f t="shared" si="20"/>
        <v>40868.219814814816</v>
      </c>
      <c r="T313" s="11">
        <f t="shared" si="21"/>
        <v>40909.332638888889</v>
      </c>
      <c r="U313">
        <f t="shared" si="24"/>
        <v>2011</v>
      </c>
    </row>
    <row r="314" spans="1:21" ht="45" x14ac:dyDescent="0.25">
      <c r="A314">
        <v>312</v>
      </c>
      <c r="B314" s="3" t="s">
        <v>313</v>
      </c>
      <c r="C314" s="3" t="s">
        <v>4422</v>
      </c>
      <c r="D314" s="2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26" t="s">
        <v>8307</v>
      </c>
      <c r="P314" t="s">
        <v>8308</v>
      </c>
      <c r="Q314">
        <f t="shared" si="22"/>
        <v>112</v>
      </c>
      <c r="R314">
        <f t="shared" si="23"/>
        <v>61.3</v>
      </c>
      <c r="S314" s="11">
        <f t="shared" si="20"/>
        <v>41348.877685185187</v>
      </c>
      <c r="T314" s="11">
        <f t="shared" si="21"/>
        <v>41378.877685185187</v>
      </c>
      <c r="U314">
        <f t="shared" si="24"/>
        <v>2013</v>
      </c>
    </row>
    <row r="315" spans="1:21" ht="45" x14ac:dyDescent="0.25">
      <c r="A315">
        <v>313</v>
      </c>
      <c r="B315" s="3" t="s">
        <v>314</v>
      </c>
      <c r="C315" s="3" t="s">
        <v>4423</v>
      </c>
      <c r="D315" s="2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26" t="s">
        <v>8307</v>
      </c>
      <c r="P315" t="s">
        <v>8308</v>
      </c>
      <c r="Q315">
        <f t="shared" si="22"/>
        <v>105</v>
      </c>
      <c r="R315">
        <f t="shared" si="23"/>
        <v>80.2</v>
      </c>
      <c r="S315" s="11">
        <f t="shared" si="20"/>
        <v>40357.227939814817</v>
      </c>
      <c r="T315" s="11">
        <f t="shared" si="21"/>
        <v>40401.665972222225</v>
      </c>
      <c r="U315">
        <f t="shared" si="24"/>
        <v>2010</v>
      </c>
    </row>
    <row r="316" spans="1:21" ht="45" x14ac:dyDescent="0.25">
      <c r="A316">
        <v>314</v>
      </c>
      <c r="B316" s="3" t="s">
        <v>315</v>
      </c>
      <c r="C316" s="3" t="s">
        <v>4424</v>
      </c>
      <c r="D316" s="2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26" t="s">
        <v>8307</v>
      </c>
      <c r="P316" t="s">
        <v>8308</v>
      </c>
      <c r="Q316">
        <f t="shared" si="22"/>
        <v>385</v>
      </c>
      <c r="R316">
        <f t="shared" si="23"/>
        <v>32.1</v>
      </c>
      <c r="S316" s="11">
        <f t="shared" si="20"/>
        <v>41304.833194444444</v>
      </c>
      <c r="T316" s="11">
        <f t="shared" si="21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2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26" t="s">
        <v>8307</v>
      </c>
      <c r="P317" t="s">
        <v>8308</v>
      </c>
      <c r="Q317">
        <f t="shared" si="22"/>
        <v>101</v>
      </c>
      <c r="R317">
        <f t="shared" si="23"/>
        <v>200.89</v>
      </c>
      <c r="S317" s="11">
        <f t="shared" si="20"/>
        <v>41113.77238425926</v>
      </c>
      <c r="T317" s="11">
        <f t="shared" si="21"/>
        <v>41143.77238425926</v>
      </c>
      <c r="U317">
        <f t="shared" si="24"/>
        <v>2012</v>
      </c>
    </row>
    <row r="318" spans="1:21" ht="30" x14ac:dyDescent="0.25">
      <c r="A318">
        <v>316</v>
      </c>
      <c r="B318" s="3" t="s">
        <v>317</v>
      </c>
      <c r="C318" s="3" t="s">
        <v>4426</v>
      </c>
      <c r="D318" s="2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26" t="s">
        <v>8307</v>
      </c>
      <c r="P318" t="s">
        <v>8308</v>
      </c>
      <c r="Q318">
        <f t="shared" si="22"/>
        <v>114</v>
      </c>
      <c r="R318">
        <f t="shared" si="23"/>
        <v>108.01</v>
      </c>
      <c r="S318" s="11">
        <f t="shared" si="20"/>
        <v>41950.923576388886</v>
      </c>
      <c r="T318" s="11">
        <f t="shared" si="21"/>
        <v>41984.207638888889</v>
      </c>
      <c r="U318">
        <f t="shared" si="24"/>
        <v>2014</v>
      </c>
    </row>
    <row r="319" spans="1:21" ht="30" x14ac:dyDescent="0.25">
      <c r="A319">
        <v>317</v>
      </c>
      <c r="B319" s="3" t="s">
        <v>318</v>
      </c>
      <c r="C319" s="3" t="s">
        <v>4427</v>
      </c>
      <c r="D319" s="2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26" t="s">
        <v>8307</v>
      </c>
      <c r="P319" t="s">
        <v>8308</v>
      </c>
      <c r="Q319">
        <f t="shared" si="22"/>
        <v>101</v>
      </c>
      <c r="R319">
        <f t="shared" si="23"/>
        <v>95.7</v>
      </c>
      <c r="S319" s="11">
        <f t="shared" si="20"/>
        <v>41589.676886574074</v>
      </c>
      <c r="T319" s="11">
        <f t="shared" si="21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2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26" t="s">
        <v>8307</v>
      </c>
      <c r="P320" t="s">
        <v>8308</v>
      </c>
      <c r="Q320">
        <f t="shared" si="22"/>
        <v>283</v>
      </c>
      <c r="R320">
        <f t="shared" si="23"/>
        <v>49.88</v>
      </c>
      <c r="S320" s="11">
        <f t="shared" si="20"/>
        <v>41330.038784722223</v>
      </c>
      <c r="T320" s="11">
        <f t="shared" si="21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2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26" t="s">
        <v>8307</v>
      </c>
      <c r="P321" t="s">
        <v>8308</v>
      </c>
      <c r="Q321">
        <f t="shared" si="22"/>
        <v>113</v>
      </c>
      <c r="R321">
        <f t="shared" si="23"/>
        <v>110.47</v>
      </c>
      <c r="S321" s="11">
        <f t="shared" si="20"/>
        <v>40123.83829861111</v>
      </c>
      <c r="T321" s="11">
        <f t="shared" si="21"/>
        <v>40211.332638888889</v>
      </c>
      <c r="U321">
        <f t="shared" si="24"/>
        <v>2009</v>
      </c>
    </row>
    <row r="322" spans="1:21" ht="45" x14ac:dyDescent="0.25">
      <c r="A322">
        <v>320</v>
      </c>
      <c r="B322" s="3" t="s">
        <v>321</v>
      </c>
      <c r="C322" s="3" t="s">
        <v>4430</v>
      </c>
      <c r="D322" s="2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26" t="s">
        <v>8307</v>
      </c>
      <c r="P322" t="s">
        <v>8308</v>
      </c>
      <c r="Q322">
        <f t="shared" si="22"/>
        <v>107</v>
      </c>
      <c r="R322">
        <f t="shared" si="23"/>
        <v>134.91</v>
      </c>
      <c r="S322" s="11">
        <f t="shared" ref="S322:S385" si="25">(((J322/60)/60)/24)+DATE(1970,1,1)</f>
        <v>42331.551307870366</v>
      </c>
      <c r="T322" s="11">
        <f t="shared" ref="T322:T385" si="26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2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26" t="s">
        <v>8307</v>
      </c>
      <c r="P323" t="s">
        <v>8308</v>
      </c>
      <c r="Q323">
        <f t="shared" ref="Q323:Q386" si="27">ROUND(E323/D323*100,0)</f>
        <v>103</v>
      </c>
      <c r="R323">
        <f t="shared" ref="R323:R386" si="28">IFERROR(ROUND(E323/L323,2),0)</f>
        <v>106.62</v>
      </c>
      <c r="S323" s="11">
        <f t="shared" si="25"/>
        <v>42647.446597222224</v>
      </c>
      <c r="T323" s="11">
        <f t="shared" si="26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2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26" t="s">
        <v>8307</v>
      </c>
      <c r="P324" t="s">
        <v>8308</v>
      </c>
      <c r="Q324">
        <f t="shared" si="27"/>
        <v>108</v>
      </c>
      <c r="R324">
        <f t="shared" si="28"/>
        <v>145.04</v>
      </c>
      <c r="S324" s="11">
        <f t="shared" si="25"/>
        <v>42473.57</v>
      </c>
      <c r="T324" s="11">
        <f t="shared" si="26"/>
        <v>42503.57</v>
      </c>
      <c r="U324">
        <f t="shared" si="29"/>
        <v>2016</v>
      </c>
    </row>
    <row r="325" spans="1:21" ht="45" x14ac:dyDescent="0.25">
      <c r="A325">
        <v>323</v>
      </c>
      <c r="B325" s="3" t="s">
        <v>324</v>
      </c>
      <c r="C325" s="3" t="s">
        <v>4433</v>
      </c>
      <c r="D325" s="2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26" t="s">
        <v>8307</v>
      </c>
      <c r="P325" t="s">
        <v>8308</v>
      </c>
      <c r="Q325">
        <f t="shared" si="27"/>
        <v>123</v>
      </c>
      <c r="R325">
        <f t="shared" si="28"/>
        <v>114.59</v>
      </c>
      <c r="S325" s="11">
        <f t="shared" si="25"/>
        <v>42697.32136574074</v>
      </c>
      <c r="T325" s="11">
        <f t="shared" si="26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2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26" t="s">
        <v>8307</v>
      </c>
      <c r="P326" t="s">
        <v>8308</v>
      </c>
      <c r="Q326">
        <f t="shared" si="27"/>
        <v>102</v>
      </c>
      <c r="R326">
        <f t="shared" si="28"/>
        <v>105.32</v>
      </c>
      <c r="S326" s="11">
        <f t="shared" si="25"/>
        <v>42184.626250000001</v>
      </c>
      <c r="T326" s="11">
        <f t="shared" si="26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2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26" t="s">
        <v>8307</v>
      </c>
      <c r="P327" t="s">
        <v>8308</v>
      </c>
      <c r="Q327">
        <f t="shared" si="27"/>
        <v>104</v>
      </c>
      <c r="R327">
        <f t="shared" si="28"/>
        <v>70.92</v>
      </c>
      <c r="S327" s="11">
        <f t="shared" si="25"/>
        <v>42689.187881944439</v>
      </c>
      <c r="T327" s="11">
        <f t="shared" si="26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2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26" t="s">
        <v>8307</v>
      </c>
      <c r="P328" t="s">
        <v>8308</v>
      </c>
      <c r="Q328">
        <f t="shared" si="27"/>
        <v>113</v>
      </c>
      <c r="R328">
        <f t="shared" si="28"/>
        <v>147.16999999999999</v>
      </c>
      <c r="S328" s="11">
        <f t="shared" si="25"/>
        <v>42775.314884259264</v>
      </c>
      <c r="T328" s="11">
        <f t="shared" si="26"/>
        <v>42808.956250000003</v>
      </c>
      <c r="U328">
        <f t="shared" si="29"/>
        <v>2017</v>
      </c>
    </row>
    <row r="329" spans="1:21" ht="45" x14ac:dyDescent="0.25">
      <c r="A329">
        <v>327</v>
      </c>
      <c r="B329" s="3" t="s">
        <v>328</v>
      </c>
      <c r="C329" s="3" t="s">
        <v>4437</v>
      </c>
      <c r="D329" s="2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26" t="s">
        <v>8307</v>
      </c>
      <c r="P329" t="s">
        <v>8308</v>
      </c>
      <c r="Q329">
        <f t="shared" si="27"/>
        <v>136</v>
      </c>
      <c r="R329">
        <f t="shared" si="28"/>
        <v>160.47</v>
      </c>
      <c r="S329" s="11">
        <f t="shared" si="25"/>
        <v>42058.235289351855</v>
      </c>
      <c r="T329" s="11">
        <f t="shared" si="26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2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26" t="s">
        <v>8307</v>
      </c>
      <c r="P330" t="s">
        <v>8308</v>
      </c>
      <c r="Q330">
        <f t="shared" si="27"/>
        <v>104</v>
      </c>
      <c r="R330">
        <f t="shared" si="28"/>
        <v>156.05000000000001</v>
      </c>
      <c r="S330" s="11">
        <f t="shared" si="25"/>
        <v>42278.946620370371</v>
      </c>
      <c r="T330" s="11">
        <f t="shared" si="26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2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26" t="s">
        <v>8307</v>
      </c>
      <c r="P331" t="s">
        <v>8308</v>
      </c>
      <c r="Q331">
        <f t="shared" si="27"/>
        <v>106</v>
      </c>
      <c r="R331">
        <f t="shared" si="28"/>
        <v>63.17</v>
      </c>
      <c r="S331" s="11">
        <f t="shared" si="25"/>
        <v>42291.46674768519</v>
      </c>
      <c r="T331" s="11">
        <f t="shared" si="26"/>
        <v>42315.166666666672</v>
      </c>
      <c r="U331">
        <f t="shared" si="29"/>
        <v>2015</v>
      </c>
    </row>
    <row r="332" spans="1:21" ht="45" x14ac:dyDescent="0.25">
      <c r="A332">
        <v>330</v>
      </c>
      <c r="B332" s="3" t="s">
        <v>331</v>
      </c>
      <c r="C332" s="3" t="s">
        <v>4440</v>
      </c>
      <c r="D332" s="2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26" t="s">
        <v>8307</v>
      </c>
      <c r="P332" t="s">
        <v>8308</v>
      </c>
      <c r="Q332">
        <f t="shared" si="27"/>
        <v>102</v>
      </c>
      <c r="R332">
        <f t="shared" si="28"/>
        <v>104.82</v>
      </c>
      <c r="S332" s="11">
        <f t="shared" si="25"/>
        <v>41379.515775462962</v>
      </c>
      <c r="T332" s="11">
        <f t="shared" si="26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2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26" t="s">
        <v>8307</v>
      </c>
      <c r="P333" t="s">
        <v>8308</v>
      </c>
      <c r="Q333">
        <f t="shared" si="27"/>
        <v>107</v>
      </c>
      <c r="R333">
        <f t="shared" si="28"/>
        <v>97.36</v>
      </c>
      <c r="S333" s="11">
        <f t="shared" si="25"/>
        <v>42507.581412037034</v>
      </c>
      <c r="T333" s="11">
        <f t="shared" si="26"/>
        <v>42538.581412037034</v>
      </c>
      <c r="U333">
        <f t="shared" si="29"/>
        <v>2016</v>
      </c>
    </row>
    <row r="334" spans="1:21" ht="45" x14ac:dyDescent="0.25">
      <c r="A334">
        <v>332</v>
      </c>
      <c r="B334" s="3" t="s">
        <v>333</v>
      </c>
      <c r="C334" s="3" t="s">
        <v>4442</v>
      </c>
      <c r="D334" s="2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26" t="s">
        <v>8307</v>
      </c>
      <c r="P334" t="s">
        <v>8308</v>
      </c>
      <c r="Q334">
        <f t="shared" si="27"/>
        <v>113</v>
      </c>
      <c r="R334">
        <f t="shared" si="28"/>
        <v>203.63</v>
      </c>
      <c r="S334" s="11">
        <f t="shared" si="25"/>
        <v>42263.680289351847</v>
      </c>
      <c r="T334" s="11">
        <f t="shared" si="26"/>
        <v>42305.333333333328</v>
      </c>
      <c r="U334">
        <f t="shared" si="29"/>
        <v>2015</v>
      </c>
    </row>
    <row r="335" spans="1:21" ht="45" x14ac:dyDescent="0.25">
      <c r="A335">
        <v>333</v>
      </c>
      <c r="B335" s="3" t="s">
        <v>334</v>
      </c>
      <c r="C335" s="3" t="s">
        <v>4443</v>
      </c>
      <c r="D335" s="2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26" t="s">
        <v>8307</v>
      </c>
      <c r="P335" t="s">
        <v>8308</v>
      </c>
      <c r="Q335">
        <f t="shared" si="27"/>
        <v>125</v>
      </c>
      <c r="R335">
        <f t="shared" si="28"/>
        <v>188.31</v>
      </c>
      <c r="S335" s="11">
        <f t="shared" si="25"/>
        <v>42437.636469907404</v>
      </c>
      <c r="T335" s="11">
        <f t="shared" si="26"/>
        <v>42467.59480324074</v>
      </c>
      <c r="U335">
        <f t="shared" si="29"/>
        <v>2016</v>
      </c>
    </row>
    <row r="336" spans="1:21" ht="45" x14ac:dyDescent="0.25">
      <c r="A336">
        <v>334</v>
      </c>
      <c r="B336" s="3" t="s">
        <v>335</v>
      </c>
      <c r="C336" s="3" t="s">
        <v>4444</v>
      </c>
      <c r="D336" s="2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26" t="s">
        <v>8307</v>
      </c>
      <c r="P336" t="s">
        <v>8308</v>
      </c>
      <c r="Q336">
        <f t="shared" si="27"/>
        <v>101</v>
      </c>
      <c r="R336">
        <f t="shared" si="28"/>
        <v>146.65</v>
      </c>
      <c r="S336" s="11">
        <f t="shared" si="25"/>
        <v>42101.682372685187</v>
      </c>
      <c r="T336" s="11">
        <f t="shared" si="26"/>
        <v>42139.791666666672</v>
      </c>
      <c r="U336">
        <f t="shared" si="29"/>
        <v>2015</v>
      </c>
    </row>
    <row r="337" spans="1:21" ht="45" x14ac:dyDescent="0.25">
      <c r="A337">
        <v>335</v>
      </c>
      <c r="B337" s="3" t="s">
        <v>336</v>
      </c>
      <c r="C337" s="3" t="s">
        <v>4445</v>
      </c>
      <c r="D337" s="2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26" t="s">
        <v>8307</v>
      </c>
      <c r="P337" t="s">
        <v>8308</v>
      </c>
      <c r="Q337">
        <f t="shared" si="27"/>
        <v>103</v>
      </c>
      <c r="R337">
        <f t="shared" si="28"/>
        <v>109.19</v>
      </c>
      <c r="S337" s="11">
        <f t="shared" si="25"/>
        <v>42101.737442129626</v>
      </c>
      <c r="T337" s="11">
        <f t="shared" si="26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2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26" t="s">
        <v>8307</v>
      </c>
      <c r="P338" t="s">
        <v>8308</v>
      </c>
      <c r="Q338">
        <f t="shared" si="27"/>
        <v>117</v>
      </c>
      <c r="R338">
        <f t="shared" si="28"/>
        <v>59.25</v>
      </c>
      <c r="S338" s="11">
        <f t="shared" si="25"/>
        <v>42291.596273148149</v>
      </c>
      <c r="T338" s="11">
        <f t="shared" si="26"/>
        <v>42321.637939814813</v>
      </c>
      <c r="U338">
        <f t="shared" si="29"/>
        <v>2015</v>
      </c>
    </row>
    <row r="339" spans="1:21" ht="45" x14ac:dyDescent="0.25">
      <c r="A339">
        <v>337</v>
      </c>
      <c r="B339" s="3" t="s">
        <v>338</v>
      </c>
      <c r="C339" s="3" t="s">
        <v>4447</v>
      </c>
      <c r="D339" s="2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26" t="s">
        <v>8307</v>
      </c>
      <c r="P339" t="s">
        <v>8308</v>
      </c>
      <c r="Q339">
        <f t="shared" si="27"/>
        <v>101</v>
      </c>
      <c r="R339">
        <f t="shared" si="28"/>
        <v>97.9</v>
      </c>
      <c r="S339" s="11">
        <f t="shared" si="25"/>
        <v>42047.128564814819</v>
      </c>
      <c r="T339" s="11">
        <f t="shared" si="26"/>
        <v>42077.086898148147</v>
      </c>
      <c r="U339">
        <f t="shared" si="29"/>
        <v>2015</v>
      </c>
    </row>
    <row r="340" spans="1:21" ht="45" x14ac:dyDescent="0.25">
      <c r="A340">
        <v>338</v>
      </c>
      <c r="B340" s="3" t="s">
        <v>339</v>
      </c>
      <c r="C340" s="3" t="s">
        <v>4448</v>
      </c>
      <c r="D340" s="2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26" t="s">
        <v>8307</v>
      </c>
      <c r="P340" t="s">
        <v>8308</v>
      </c>
      <c r="Q340">
        <f t="shared" si="27"/>
        <v>110</v>
      </c>
      <c r="R340">
        <f t="shared" si="28"/>
        <v>70</v>
      </c>
      <c r="S340" s="11">
        <f t="shared" si="25"/>
        <v>42559.755671296298</v>
      </c>
      <c r="T340" s="11">
        <f t="shared" si="26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2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26" t="s">
        <v>8307</v>
      </c>
      <c r="P341" t="s">
        <v>8308</v>
      </c>
      <c r="Q341">
        <f t="shared" si="27"/>
        <v>108</v>
      </c>
      <c r="R341">
        <f t="shared" si="28"/>
        <v>72.87</v>
      </c>
      <c r="S341" s="11">
        <f t="shared" si="25"/>
        <v>42093.760046296295</v>
      </c>
      <c r="T341" s="11">
        <f t="shared" si="26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2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26" t="s">
        <v>8307</v>
      </c>
      <c r="P342" t="s">
        <v>8308</v>
      </c>
      <c r="Q342">
        <f t="shared" si="27"/>
        <v>125</v>
      </c>
      <c r="R342">
        <f t="shared" si="28"/>
        <v>146.35</v>
      </c>
      <c r="S342" s="11">
        <f t="shared" si="25"/>
        <v>42772.669062500005</v>
      </c>
      <c r="T342" s="11">
        <f t="shared" si="26"/>
        <v>42802.875</v>
      </c>
      <c r="U342">
        <f t="shared" si="29"/>
        <v>2017</v>
      </c>
    </row>
    <row r="343" spans="1:21" ht="45" x14ac:dyDescent="0.25">
      <c r="A343">
        <v>341</v>
      </c>
      <c r="B343" s="3" t="s">
        <v>342</v>
      </c>
      <c r="C343" s="3" t="s">
        <v>4451</v>
      </c>
      <c r="D343" s="2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26" t="s">
        <v>8307</v>
      </c>
      <c r="P343" t="s">
        <v>8308</v>
      </c>
      <c r="Q343">
        <f t="shared" si="27"/>
        <v>107</v>
      </c>
      <c r="R343">
        <f t="shared" si="28"/>
        <v>67.91</v>
      </c>
      <c r="S343" s="11">
        <f t="shared" si="25"/>
        <v>41894.879606481481</v>
      </c>
      <c r="T343" s="11">
        <f t="shared" si="26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2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26" t="s">
        <v>8307</v>
      </c>
      <c r="P344" t="s">
        <v>8308</v>
      </c>
      <c r="Q344">
        <f t="shared" si="27"/>
        <v>100</v>
      </c>
      <c r="R344">
        <f t="shared" si="28"/>
        <v>169.85</v>
      </c>
      <c r="S344" s="11">
        <f t="shared" si="25"/>
        <v>42459.780844907407</v>
      </c>
      <c r="T344" s="11">
        <f t="shared" si="26"/>
        <v>42489.780844907407</v>
      </c>
      <c r="U344">
        <f t="shared" si="29"/>
        <v>2016</v>
      </c>
    </row>
    <row r="345" spans="1:21" ht="45" x14ac:dyDescent="0.25">
      <c r="A345">
        <v>343</v>
      </c>
      <c r="B345" s="3" t="s">
        <v>344</v>
      </c>
      <c r="C345" s="3" t="s">
        <v>4453</v>
      </c>
      <c r="D345" s="2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26" t="s">
        <v>8307</v>
      </c>
      <c r="P345" t="s">
        <v>8308</v>
      </c>
      <c r="Q345">
        <f t="shared" si="27"/>
        <v>102</v>
      </c>
      <c r="R345">
        <f t="shared" si="28"/>
        <v>58.41</v>
      </c>
      <c r="S345" s="11">
        <f t="shared" si="25"/>
        <v>41926.73778935185</v>
      </c>
      <c r="T345" s="11">
        <f t="shared" si="26"/>
        <v>41957.125</v>
      </c>
      <c r="U345">
        <f t="shared" si="29"/>
        <v>2014</v>
      </c>
    </row>
    <row r="346" spans="1:21" ht="45" x14ac:dyDescent="0.25">
      <c r="A346">
        <v>344</v>
      </c>
      <c r="B346" s="3" t="s">
        <v>345</v>
      </c>
      <c r="C346" s="3" t="s">
        <v>4454</v>
      </c>
      <c r="D346" s="2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26" t="s">
        <v>8307</v>
      </c>
      <c r="P346" t="s">
        <v>8308</v>
      </c>
      <c r="Q346">
        <f t="shared" si="27"/>
        <v>102</v>
      </c>
      <c r="R346">
        <f t="shared" si="28"/>
        <v>119.99</v>
      </c>
      <c r="S346" s="11">
        <f t="shared" si="25"/>
        <v>42111.970995370371</v>
      </c>
      <c r="T346" s="11">
        <f t="shared" si="26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2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26" t="s">
        <v>8307</v>
      </c>
      <c r="P347" t="s">
        <v>8308</v>
      </c>
      <c r="Q347">
        <f t="shared" si="27"/>
        <v>123</v>
      </c>
      <c r="R347">
        <f t="shared" si="28"/>
        <v>99.86</v>
      </c>
      <c r="S347" s="11">
        <f t="shared" si="25"/>
        <v>42114.944328703699</v>
      </c>
      <c r="T347" s="11">
        <f t="shared" si="26"/>
        <v>42144.944328703699</v>
      </c>
      <c r="U347">
        <f t="shared" si="29"/>
        <v>2015</v>
      </c>
    </row>
    <row r="348" spans="1:21" ht="45" x14ac:dyDescent="0.25">
      <c r="A348">
        <v>346</v>
      </c>
      <c r="B348" s="3" t="s">
        <v>347</v>
      </c>
      <c r="C348" s="3" t="s">
        <v>4456</v>
      </c>
      <c r="D348" s="2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26" t="s">
        <v>8307</v>
      </c>
      <c r="P348" t="s">
        <v>8308</v>
      </c>
      <c r="Q348">
        <f t="shared" si="27"/>
        <v>170</v>
      </c>
      <c r="R348">
        <f t="shared" si="28"/>
        <v>90.58</v>
      </c>
      <c r="S348" s="11">
        <f t="shared" si="25"/>
        <v>42261.500243055561</v>
      </c>
      <c r="T348" s="11">
        <f t="shared" si="26"/>
        <v>42291.500243055561</v>
      </c>
      <c r="U348">
        <f t="shared" si="29"/>
        <v>2015</v>
      </c>
    </row>
    <row r="349" spans="1:21" ht="45" x14ac:dyDescent="0.25">
      <c r="A349">
        <v>347</v>
      </c>
      <c r="B349" s="3" t="s">
        <v>348</v>
      </c>
      <c r="C349" s="3" t="s">
        <v>4457</v>
      </c>
      <c r="D349" s="2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26" t="s">
        <v>8307</v>
      </c>
      <c r="P349" t="s">
        <v>8308</v>
      </c>
      <c r="Q349">
        <f t="shared" si="27"/>
        <v>112</v>
      </c>
      <c r="R349">
        <f t="shared" si="28"/>
        <v>117.77</v>
      </c>
      <c r="S349" s="11">
        <f t="shared" si="25"/>
        <v>42292.495474537034</v>
      </c>
      <c r="T349" s="11">
        <f t="shared" si="26"/>
        <v>42322.537141203706</v>
      </c>
      <c r="U349">
        <f t="shared" si="29"/>
        <v>2015</v>
      </c>
    </row>
    <row r="350" spans="1:21" ht="45" x14ac:dyDescent="0.25">
      <c r="A350">
        <v>348</v>
      </c>
      <c r="B350" s="3" t="s">
        <v>349</v>
      </c>
      <c r="C350" s="3" t="s">
        <v>4458</v>
      </c>
      <c r="D350" s="2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26" t="s">
        <v>8307</v>
      </c>
      <c r="P350" t="s">
        <v>8308</v>
      </c>
      <c r="Q350">
        <f t="shared" si="27"/>
        <v>103</v>
      </c>
      <c r="R350">
        <f t="shared" si="28"/>
        <v>86.55</v>
      </c>
      <c r="S350" s="11">
        <f t="shared" si="25"/>
        <v>42207.58699074074</v>
      </c>
      <c r="T350" s="11">
        <f t="shared" si="26"/>
        <v>42237.58699074074</v>
      </c>
      <c r="U350">
        <f t="shared" si="29"/>
        <v>2015</v>
      </c>
    </row>
    <row r="351" spans="1:21" ht="30" x14ac:dyDescent="0.25">
      <c r="A351">
        <v>349</v>
      </c>
      <c r="B351" s="3" t="s">
        <v>350</v>
      </c>
      <c r="C351" s="3" t="s">
        <v>4459</v>
      </c>
      <c r="D351" s="2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26" t="s">
        <v>8307</v>
      </c>
      <c r="P351" t="s">
        <v>8308</v>
      </c>
      <c r="Q351">
        <f t="shared" si="27"/>
        <v>107</v>
      </c>
      <c r="R351">
        <f t="shared" si="28"/>
        <v>71.900000000000006</v>
      </c>
      <c r="S351" s="11">
        <f t="shared" si="25"/>
        <v>42760.498935185184</v>
      </c>
      <c r="T351" s="11">
        <f t="shared" si="26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2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26" t="s">
        <v>8307</v>
      </c>
      <c r="P352" t="s">
        <v>8308</v>
      </c>
      <c r="Q352">
        <f t="shared" si="27"/>
        <v>115</v>
      </c>
      <c r="R352">
        <f t="shared" si="28"/>
        <v>129.82</v>
      </c>
      <c r="S352" s="11">
        <f t="shared" si="25"/>
        <v>42586.066076388888</v>
      </c>
      <c r="T352" s="11">
        <f t="shared" si="26"/>
        <v>42624.165972222225</v>
      </c>
      <c r="U352">
        <f t="shared" si="29"/>
        <v>2016</v>
      </c>
    </row>
    <row r="353" spans="1:21" ht="45" x14ac:dyDescent="0.25">
      <c r="A353">
        <v>351</v>
      </c>
      <c r="B353" s="3" t="s">
        <v>352</v>
      </c>
      <c r="C353" s="3" t="s">
        <v>4461</v>
      </c>
      <c r="D353" s="2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26" t="s">
        <v>8307</v>
      </c>
      <c r="P353" t="s">
        <v>8308</v>
      </c>
      <c r="Q353">
        <f t="shared" si="27"/>
        <v>127</v>
      </c>
      <c r="R353">
        <f t="shared" si="28"/>
        <v>44.91</v>
      </c>
      <c r="S353" s="11">
        <f t="shared" si="25"/>
        <v>42427.964745370366</v>
      </c>
      <c r="T353" s="11">
        <f t="shared" si="26"/>
        <v>42467.923078703709</v>
      </c>
      <c r="U353">
        <f t="shared" si="29"/>
        <v>2016</v>
      </c>
    </row>
    <row r="354" spans="1:21" ht="45" x14ac:dyDescent="0.25">
      <c r="A354">
        <v>352</v>
      </c>
      <c r="B354" s="3" t="s">
        <v>353</v>
      </c>
      <c r="C354" s="3" t="s">
        <v>4462</v>
      </c>
      <c r="D354" s="2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26" t="s">
        <v>8307</v>
      </c>
      <c r="P354" t="s">
        <v>8308</v>
      </c>
      <c r="Q354">
        <f t="shared" si="27"/>
        <v>117</v>
      </c>
      <c r="R354">
        <f t="shared" si="28"/>
        <v>40.76</v>
      </c>
      <c r="S354" s="11">
        <f t="shared" si="25"/>
        <v>41890.167453703703</v>
      </c>
      <c r="T354" s="11">
        <f t="shared" si="26"/>
        <v>41920.167453703703</v>
      </c>
      <c r="U354">
        <f t="shared" si="29"/>
        <v>2014</v>
      </c>
    </row>
    <row r="355" spans="1:21" ht="45" x14ac:dyDescent="0.25">
      <c r="A355">
        <v>353</v>
      </c>
      <c r="B355" s="3" t="s">
        <v>354</v>
      </c>
      <c r="C355" s="3" t="s">
        <v>4463</v>
      </c>
      <c r="D355" s="2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26" t="s">
        <v>8307</v>
      </c>
      <c r="P355" t="s">
        <v>8308</v>
      </c>
      <c r="Q355">
        <f t="shared" si="27"/>
        <v>109</v>
      </c>
      <c r="R355">
        <f t="shared" si="28"/>
        <v>103.52</v>
      </c>
      <c r="S355" s="11">
        <f t="shared" si="25"/>
        <v>42297.791886574079</v>
      </c>
      <c r="T355" s="11">
        <f t="shared" si="26"/>
        <v>42327.833553240736</v>
      </c>
      <c r="U355">
        <f t="shared" si="29"/>
        <v>2015</v>
      </c>
    </row>
    <row r="356" spans="1:21" ht="45" x14ac:dyDescent="0.25">
      <c r="A356">
        <v>354</v>
      </c>
      <c r="B356" s="3" t="s">
        <v>355</v>
      </c>
      <c r="C356" s="3" t="s">
        <v>4464</v>
      </c>
      <c r="D356" s="2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26" t="s">
        <v>8307</v>
      </c>
      <c r="P356" t="s">
        <v>8308</v>
      </c>
      <c r="Q356">
        <f t="shared" si="27"/>
        <v>104</v>
      </c>
      <c r="R356">
        <f t="shared" si="28"/>
        <v>125.45</v>
      </c>
      <c r="S356" s="11">
        <f t="shared" si="25"/>
        <v>42438.827789351853</v>
      </c>
      <c r="T356" s="11">
        <f t="shared" si="26"/>
        <v>42468.786122685182</v>
      </c>
      <c r="U356">
        <f t="shared" si="29"/>
        <v>2016</v>
      </c>
    </row>
    <row r="357" spans="1:21" ht="30" x14ac:dyDescent="0.25">
      <c r="A357">
        <v>355</v>
      </c>
      <c r="B357" s="3" t="s">
        <v>356</v>
      </c>
      <c r="C357" s="3" t="s">
        <v>4465</v>
      </c>
      <c r="D357" s="2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26" t="s">
        <v>8307</v>
      </c>
      <c r="P357" t="s">
        <v>8308</v>
      </c>
      <c r="Q357">
        <f t="shared" si="27"/>
        <v>116</v>
      </c>
      <c r="R357">
        <f t="shared" si="28"/>
        <v>246.61</v>
      </c>
      <c r="S357" s="11">
        <f t="shared" si="25"/>
        <v>41943.293912037036</v>
      </c>
      <c r="T357" s="11">
        <f t="shared" si="26"/>
        <v>41974.3355787037</v>
      </c>
      <c r="U357">
        <f t="shared" si="29"/>
        <v>2014</v>
      </c>
    </row>
    <row r="358" spans="1:21" ht="30" x14ac:dyDescent="0.25">
      <c r="A358">
        <v>356</v>
      </c>
      <c r="B358" s="3" t="s">
        <v>357</v>
      </c>
      <c r="C358" s="3" t="s">
        <v>4466</v>
      </c>
      <c r="D358" s="2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26" t="s">
        <v>8307</v>
      </c>
      <c r="P358" t="s">
        <v>8308</v>
      </c>
      <c r="Q358">
        <f t="shared" si="27"/>
        <v>103</v>
      </c>
      <c r="R358">
        <f t="shared" si="28"/>
        <v>79.400000000000006</v>
      </c>
      <c r="S358" s="11">
        <f t="shared" si="25"/>
        <v>42415.803159722222</v>
      </c>
      <c r="T358" s="11">
        <f t="shared" si="26"/>
        <v>42445.761493055557</v>
      </c>
      <c r="U358">
        <f t="shared" si="29"/>
        <v>2016</v>
      </c>
    </row>
    <row r="359" spans="1:21" ht="45" x14ac:dyDescent="0.25">
      <c r="A359">
        <v>357</v>
      </c>
      <c r="B359" s="3" t="s">
        <v>358</v>
      </c>
      <c r="C359" s="3" t="s">
        <v>4467</v>
      </c>
      <c r="D359" s="2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26" t="s">
        <v>8307</v>
      </c>
      <c r="P359" t="s">
        <v>8308</v>
      </c>
      <c r="Q359">
        <f t="shared" si="27"/>
        <v>174</v>
      </c>
      <c r="R359">
        <f t="shared" si="28"/>
        <v>86.14</v>
      </c>
      <c r="S359" s="11">
        <f t="shared" si="25"/>
        <v>42078.222187499996</v>
      </c>
      <c r="T359" s="11">
        <f t="shared" si="26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2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26" t="s">
        <v>8307</v>
      </c>
      <c r="P360" t="s">
        <v>8308</v>
      </c>
      <c r="Q360">
        <f t="shared" si="27"/>
        <v>103</v>
      </c>
      <c r="R360">
        <f t="shared" si="28"/>
        <v>193.05</v>
      </c>
      <c r="S360" s="11">
        <f t="shared" si="25"/>
        <v>42507.860196759255</v>
      </c>
      <c r="T360" s="11">
        <f t="shared" si="26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2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26" t="s">
        <v>8307</v>
      </c>
      <c r="P361" t="s">
        <v>8308</v>
      </c>
      <c r="Q361">
        <f t="shared" si="27"/>
        <v>105</v>
      </c>
      <c r="R361">
        <f t="shared" si="28"/>
        <v>84.02</v>
      </c>
      <c r="S361" s="11">
        <f t="shared" si="25"/>
        <v>41935.070486111108</v>
      </c>
      <c r="T361" s="11">
        <f t="shared" si="26"/>
        <v>41957.216666666667</v>
      </c>
      <c r="U361">
        <f t="shared" si="29"/>
        <v>2014</v>
      </c>
    </row>
    <row r="362" spans="1:21" ht="45" x14ac:dyDescent="0.25">
      <c r="A362">
        <v>360</v>
      </c>
      <c r="B362" s="3" t="s">
        <v>361</v>
      </c>
      <c r="C362" s="3" t="s">
        <v>4470</v>
      </c>
      <c r="D362" s="2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26" t="s">
        <v>8307</v>
      </c>
      <c r="P362" t="s">
        <v>8308</v>
      </c>
      <c r="Q362">
        <f t="shared" si="27"/>
        <v>101</v>
      </c>
      <c r="R362">
        <f t="shared" si="28"/>
        <v>139.83000000000001</v>
      </c>
      <c r="S362" s="11">
        <f t="shared" si="25"/>
        <v>42163.897916666669</v>
      </c>
      <c r="T362" s="11">
        <f t="shared" si="26"/>
        <v>42208.132638888885</v>
      </c>
      <c r="U362">
        <f t="shared" si="29"/>
        <v>2015</v>
      </c>
    </row>
    <row r="363" spans="1:21" ht="45" x14ac:dyDescent="0.25">
      <c r="A363">
        <v>361</v>
      </c>
      <c r="B363" s="3" t="s">
        <v>362</v>
      </c>
      <c r="C363" s="3" t="s">
        <v>4471</v>
      </c>
      <c r="D363" s="2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26" t="s">
        <v>8307</v>
      </c>
      <c r="P363" t="s">
        <v>8308</v>
      </c>
      <c r="Q363">
        <f t="shared" si="27"/>
        <v>111</v>
      </c>
      <c r="R363">
        <f t="shared" si="28"/>
        <v>109.82</v>
      </c>
      <c r="S363" s="11">
        <f t="shared" si="25"/>
        <v>41936.001226851848</v>
      </c>
      <c r="T363" s="11">
        <f t="shared" si="26"/>
        <v>41966.042893518519</v>
      </c>
      <c r="U363">
        <f t="shared" si="29"/>
        <v>2014</v>
      </c>
    </row>
    <row r="364" spans="1:21" ht="45" x14ac:dyDescent="0.25">
      <c r="A364">
        <v>362</v>
      </c>
      <c r="B364" s="3" t="s">
        <v>363</v>
      </c>
      <c r="C364" s="3" t="s">
        <v>4472</v>
      </c>
      <c r="D364" s="2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26" t="s">
        <v>8307</v>
      </c>
      <c r="P364" t="s">
        <v>8308</v>
      </c>
      <c r="Q364">
        <f t="shared" si="27"/>
        <v>124</v>
      </c>
      <c r="R364">
        <f t="shared" si="28"/>
        <v>139.53</v>
      </c>
      <c r="S364" s="11">
        <f t="shared" si="25"/>
        <v>41837.210543981484</v>
      </c>
      <c r="T364" s="11">
        <f t="shared" si="26"/>
        <v>41859</v>
      </c>
      <c r="U364">
        <f t="shared" si="29"/>
        <v>2014</v>
      </c>
    </row>
    <row r="365" spans="1:21" ht="45" x14ac:dyDescent="0.25">
      <c r="A365">
        <v>363</v>
      </c>
      <c r="B365" s="3" t="s">
        <v>364</v>
      </c>
      <c r="C365" s="3" t="s">
        <v>4473</v>
      </c>
      <c r="D365" s="2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26" t="s">
        <v>8307</v>
      </c>
      <c r="P365" t="s">
        <v>8308</v>
      </c>
      <c r="Q365">
        <f t="shared" si="27"/>
        <v>101</v>
      </c>
      <c r="R365">
        <f t="shared" si="28"/>
        <v>347.85</v>
      </c>
      <c r="S365" s="11">
        <f t="shared" si="25"/>
        <v>40255.744629629626</v>
      </c>
      <c r="T365" s="11">
        <f t="shared" si="26"/>
        <v>40300.806944444441</v>
      </c>
      <c r="U365">
        <f t="shared" si="29"/>
        <v>2010</v>
      </c>
    </row>
    <row r="366" spans="1:21" ht="45" x14ac:dyDescent="0.25">
      <c r="A366">
        <v>364</v>
      </c>
      <c r="B366" s="3" t="s">
        <v>365</v>
      </c>
      <c r="C366" s="3" t="s">
        <v>4474</v>
      </c>
      <c r="D366" s="2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26" t="s">
        <v>8307</v>
      </c>
      <c r="P366" t="s">
        <v>8308</v>
      </c>
      <c r="Q366">
        <f t="shared" si="27"/>
        <v>110</v>
      </c>
      <c r="R366">
        <f t="shared" si="28"/>
        <v>68.239999999999995</v>
      </c>
      <c r="S366" s="11">
        <f t="shared" si="25"/>
        <v>41780.859629629631</v>
      </c>
      <c r="T366" s="11">
        <f t="shared" si="26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2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26" t="s">
        <v>8307</v>
      </c>
      <c r="P367" t="s">
        <v>8308</v>
      </c>
      <c r="Q367">
        <f t="shared" si="27"/>
        <v>104</v>
      </c>
      <c r="R367">
        <f t="shared" si="28"/>
        <v>239.94</v>
      </c>
      <c r="S367" s="11">
        <f t="shared" si="25"/>
        <v>41668.606469907405</v>
      </c>
      <c r="T367" s="11">
        <f t="shared" si="26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2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26" t="s">
        <v>8307</v>
      </c>
      <c r="P368" t="s">
        <v>8308</v>
      </c>
      <c r="Q368">
        <f t="shared" si="27"/>
        <v>101</v>
      </c>
      <c r="R368">
        <f t="shared" si="28"/>
        <v>287.31</v>
      </c>
      <c r="S368" s="11">
        <f t="shared" si="25"/>
        <v>41019.793032407404</v>
      </c>
      <c r="T368" s="11">
        <f t="shared" si="26"/>
        <v>41049.793032407404</v>
      </c>
      <c r="U368">
        <f t="shared" si="29"/>
        <v>2012</v>
      </c>
    </row>
    <row r="369" spans="1:21" ht="45" x14ac:dyDescent="0.25">
      <c r="A369">
        <v>367</v>
      </c>
      <c r="B369" s="3" t="s">
        <v>368</v>
      </c>
      <c r="C369" s="3" t="s">
        <v>4477</v>
      </c>
      <c r="D369" s="2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26" t="s">
        <v>8307</v>
      </c>
      <c r="P369" t="s">
        <v>8308</v>
      </c>
      <c r="Q369">
        <f t="shared" si="27"/>
        <v>103</v>
      </c>
      <c r="R369">
        <f t="shared" si="28"/>
        <v>86.85</v>
      </c>
      <c r="S369" s="11">
        <f t="shared" si="25"/>
        <v>41355.577291666668</v>
      </c>
      <c r="T369" s="11">
        <f t="shared" si="26"/>
        <v>41395.207638888889</v>
      </c>
      <c r="U369">
        <f t="shared" si="29"/>
        <v>2013</v>
      </c>
    </row>
    <row r="370" spans="1:21" ht="45" x14ac:dyDescent="0.25">
      <c r="A370">
        <v>368</v>
      </c>
      <c r="B370" s="3" t="s">
        <v>369</v>
      </c>
      <c r="C370" s="3" t="s">
        <v>4478</v>
      </c>
      <c r="D370" s="2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26" t="s">
        <v>8307</v>
      </c>
      <c r="P370" t="s">
        <v>8308</v>
      </c>
      <c r="Q370">
        <f t="shared" si="27"/>
        <v>104</v>
      </c>
      <c r="R370">
        <f t="shared" si="28"/>
        <v>81.849999999999994</v>
      </c>
      <c r="S370" s="11">
        <f t="shared" si="25"/>
        <v>42043.605578703704</v>
      </c>
      <c r="T370" s="11">
        <f t="shared" si="26"/>
        <v>42078.563912037032</v>
      </c>
      <c r="U370">
        <f t="shared" si="29"/>
        <v>2015</v>
      </c>
    </row>
    <row r="371" spans="1:21" ht="45" x14ac:dyDescent="0.25">
      <c r="A371">
        <v>369</v>
      </c>
      <c r="B371" s="3" t="s">
        <v>370</v>
      </c>
      <c r="C371" s="3" t="s">
        <v>4479</v>
      </c>
      <c r="D371" s="2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26" t="s">
        <v>8307</v>
      </c>
      <c r="P371" t="s">
        <v>8308</v>
      </c>
      <c r="Q371">
        <f t="shared" si="27"/>
        <v>110</v>
      </c>
      <c r="R371">
        <f t="shared" si="28"/>
        <v>42.87</v>
      </c>
      <c r="S371" s="11">
        <f t="shared" si="25"/>
        <v>40893.551724537036</v>
      </c>
      <c r="T371" s="11">
        <f t="shared" si="26"/>
        <v>40923.551724537036</v>
      </c>
      <c r="U371">
        <f t="shared" si="29"/>
        <v>2011</v>
      </c>
    </row>
    <row r="372" spans="1:21" ht="45" x14ac:dyDescent="0.25">
      <c r="A372">
        <v>370</v>
      </c>
      <c r="B372" s="3" t="s">
        <v>371</v>
      </c>
      <c r="C372" s="3" t="s">
        <v>4480</v>
      </c>
      <c r="D372" s="2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26" t="s">
        <v>8307</v>
      </c>
      <c r="P372" t="s">
        <v>8308</v>
      </c>
      <c r="Q372">
        <f t="shared" si="27"/>
        <v>122</v>
      </c>
      <c r="R372">
        <f t="shared" si="28"/>
        <v>709.42</v>
      </c>
      <c r="S372" s="11">
        <f t="shared" si="25"/>
        <v>42711.795138888891</v>
      </c>
      <c r="T372" s="11">
        <f t="shared" si="26"/>
        <v>42741.795138888891</v>
      </c>
      <c r="U372">
        <f t="shared" si="29"/>
        <v>2016</v>
      </c>
    </row>
    <row r="373" spans="1:21" ht="45" x14ac:dyDescent="0.25">
      <c r="A373">
        <v>371</v>
      </c>
      <c r="B373" s="3" t="s">
        <v>372</v>
      </c>
      <c r="C373" s="3" t="s">
        <v>4481</v>
      </c>
      <c r="D373" s="2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26" t="s">
        <v>8307</v>
      </c>
      <c r="P373" t="s">
        <v>8308</v>
      </c>
      <c r="Q373">
        <f t="shared" si="27"/>
        <v>114</v>
      </c>
      <c r="R373">
        <f t="shared" si="28"/>
        <v>161.26</v>
      </c>
      <c r="S373" s="11">
        <f t="shared" si="25"/>
        <v>41261.767812500002</v>
      </c>
      <c r="T373" s="11">
        <f t="shared" si="26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2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26" t="s">
        <v>8307</v>
      </c>
      <c r="P374" t="s">
        <v>8308</v>
      </c>
      <c r="Q374">
        <f t="shared" si="27"/>
        <v>125</v>
      </c>
      <c r="R374">
        <f t="shared" si="28"/>
        <v>41.78</v>
      </c>
      <c r="S374" s="11">
        <f t="shared" si="25"/>
        <v>42425.576898148152</v>
      </c>
      <c r="T374" s="11">
        <f t="shared" si="26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2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26" t="s">
        <v>8307</v>
      </c>
      <c r="P375" t="s">
        <v>8308</v>
      </c>
      <c r="Q375">
        <f t="shared" si="27"/>
        <v>107</v>
      </c>
      <c r="R375">
        <f t="shared" si="28"/>
        <v>89.89</v>
      </c>
      <c r="S375" s="11">
        <f t="shared" si="25"/>
        <v>41078.91201388889</v>
      </c>
      <c r="T375" s="11">
        <f t="shared" si="26"/>
        <v>41108.91201388889</v>
      </c>
      <c r="U375">
        <f t="shared" si="29"/>
        <v>2012</v>
      </c>
    </row>
    <row r="376" spans="1:21" ht="45" x14ac:dyDescent="0.25">
      <c r="A376">
        <v>374</v>
      </c>
      <c r="B376" s="3" t="s">
        <v>375</v>
      </c>
      <c r="C376" s="3" t="s">
        <v>4484</v>
      </c>
      <c r="D376" s="2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26" t="s">
        <v>8307</v>
      </c>
      <c r="P376" t="s">
        <v>8308</v>
      </c>
      <c r="Q376">
        <f t="shared" si="27"/>
        <v>131</v>
      </c>
      <c r="R376">
        <f t="shared" si="28"/>
        <v>45.05</v>
      </c>
      <c r="S376" s="11">
        <f t="shared" si="25"/>
        <v>40757.889247685183</v>
      </c>
      <c r="T376" s="11">
        <f t="shared" si="26"/>
        <v>40802.889247685183</v>
      </c>
      <c r="U376">
        <f t="shared" si="29"/>
        <v>2011</v>
      </c>
    </row>
    <row r="377" spans="1:21" ht="45" x14ac:dyDescent="0.25">
      <c r="A377">
        <v>375</v>
      </c>
      <c r="B377" s="3" t="s">
        <v>376</v>
      </c>
      <c r="C377" s="3" t="s">
        <v>4485</v>
      </c>
      <c r="D377" s="2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26" t="s">
        <v>8307</v>
      </c>
      <c r="P377" t="s">
        <v>8308</v>
      </c>
      <c r="Q377">
        <f t="shared" si="27"/>
        <v>120</v>
      </c>
      <c r="R377">
        <f t="shared" si="28"/>
        <v>42.86</v>
      </c>
      <c r="S377" s="11">
        <f t="shared" si="25"/>
        <v>41657.985081018516</v>
      </c>
      <c r="T377" s="11">
        <f t="shared" si="26"/>
        <v>41699.720833333333</v>
      </c>
      <c r="U377">
        <f t="shared" si="29"/>
        <v>2014</v>
      </c>
    </row>
    <row r="378" spans="1:21" ht="45" x14ac:dyDescent="0.25">
      <c r="A378">
        <v>376</v>
      </c>
      <c r="B378" s="3" t="s">
        <v>377</v>
      </c>
      <c r="C378" s="3" t="s">
        <v>4486</v>
      </c>
      <c r="D378" s="2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26" t="s">
        <v>8307</v>
      </c>
      <c r="P378" t="s">
        <v>8308</v>
      </c>
      <c r="Q378">
        <f t="shared" si="27"/>
        <v>106</v>
      </c>
      <c r="R378">
        <f t="shared" si="28"/>
        <v>54.08</v>
      </c>
      <c r="S378" s="11">
        <f t="shared" si="25"/>
        <v>42576.452731481477</v>
      </c>
      <c r="T378" s="11">
        <f t="shared" si="26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2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26" t="s">
        <v>8307</v>
      </c>
      <c r="P379" t="s">
        <v>8308</v>
      </c>
      <c r="Q379">
        <f t="shared" si="27"/>
        <v>114</v>
      </c>
      <c r="R379">
        <f t="shared" si="28"/>
        <v>103.22</v>
      </c>
      <c r="S379" s="11">
        <f t="shared" si="25"/>
        <v>42292.250787037032</v>
      </c>
      <c r="T379" s="11">
        <f t="shared" si="26"/>
        <v>42322.292361111111</v>
      </c>
      <c r="U379">
        <f t="shared" si="29"/>
        <v>2015</v>
      </c>
    </row>
    <row r="380" spans="1:21" ht="45" x14ac:dyDescent="0.25">
      <c r="A380">
        <v>378</v>
      </c>
      <c r="B380" s="3" t="s">
        <v>379</v>
      </c>
      <c r="C380" s="3" t="s">
        <v>4488</v>
      </c>
      <c r="D380" s="2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26" t="s">
        <v>8307</v>
      </c>
      <c r="P380" t="s">
        <v>8308</v>
      </c>
      <c r="Q380">
        <f t="shared" si="27"/>
        <v>112</v>
      </c>
      <c r="R380">
        <f t="shared" si="28"/>
        <v>40.4</v>
      </c>
      <c r="S380" s="11">
        <f t="shared" si="25"/>
        <v>42370.571851851855</v>
      </c>
      <c r="T380" s="11">
        <f t="shared" si="26"/>
        <v>42394.994444444441</v>
      </c>
      <c r="U380">
        <f t="shared" si="29"/>
        <v>2016</v>
      </c>
    </row>
    <row r="381" spans="1:21" ht="45" x14ac:dyDescent="0.25">
      <c r="A381">
        <v>379</v>
      </c>
      <c r="B381" s="3" t="s">
        <v>380</v>
      </c>
      <c r="C381" s="3" t="s">
        <v>4489</v>
      </c>
      <c r="D381" s="2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26" t="s">
        <v>8307</v>
      </c>
      <c r="P381" t="s">
        <v>8308</v>
      </c>
      <c r="Q381">
        <f t="shared" si="27"/>
        <v>116</v>
      </c>
      <c r="R381">
        <f t="shared" si="28"/>
        <v>116.86</v>
      </c>
      <c r="S381" s="11">
        <f t="shared" si="25"/>
        <v>40987.688333333332</v>
      </c>
      <c r="T381" s="11">
        <f t="shared" si="26"/>
        <v>41032.688333333332</v>
      </c>
      <c r="U381">
        <f t="shared" si="29"/>
        <v>2012</v>
      </c>
    </row>
    <row r="382" spans="1:21" ht="45" x14ac:dyDescent="0.25">
      <c r="A382">
        <v>380</v>
      </c>
      <c r="B382" s="3" t="s">
        <v>381</v>
      </c>
      <c r="C382" s="3" t="s">
        <v>4490</v>
      </c>
      <c r="D382" s="2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26" t="s">
        <v>8307</v>
      </c>
      <c r="P382" t="s">
        <v>8308</v>
      </c>
      <c r="Q382">
        <f t="shared" si="27"/>
        <v>142</v>
      </c>
      <c r="R382">
        <f t="shared" si="28"/>
        <v>115.51</v>
      </c>
      <c r="S382" s="11">
        <f t="shared" si="25"/>
        <v>42367.719814814816</v>
      </c>
      <c r="T382" s="11">
        <f t="shared" si="26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2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26" t="s">
        <v>8307</v>
      </c>
      <c r="P383" t="s">
        <v>8308</v>
      </c>
      <c r="Q383">
        <f t="shared" si="27"/>
        <v>105</v>
      </c>
      <c r="R383">
        <f t="shared" si="28"/>
        <v>104.31</v>
      </c>
      <c r="S383" s="11">
        <f t="shared" si="25"/>
        <v>41085.698113425926</v>
      </c>
      <c r="T383" s="11">
        <f t="shared" si="26"/>
        <v>41120.208333333336</v>
      </c>
      <c r="U383">
        <f t="shared" si="29"/>
        <v>2012</v>
      </c>
    </row>
    <row r="384" spans="1:21" ht="45" x14ac:dyDescent="0.25">
      <c r="A384">
        <v>382</v>
      </c>
      <c r="B384" s="3" t="s">
        <v>383</v>
      </c>
      <c r="C384" s="3" t="s">
        <v>4492</v>
      </c>
      <c r="D384" s="2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26" t="s">
        <v>8307</v>
      </c>
      <c r="P384" t="s">
        <v>8308</v>
      </c>
      <c r="Q384">
        <f t="shared" si="27"/>
        <v>256</v>
      </c>
      <c r="R384">
        <f t="shared" si="28"/>
        <v>69.77</v>
      </c>
      <c r="S384" s="11">
        <f t="shared" si="25"/>
        <v>41144.709490740745</v>
      </c>
      <c r="T384" s="11">
        <f t="shared" si="26"/>
        <v>41158.709490740745</v>
      </c>
      <c r="U384">
        <f t="shared" si="29"/>
        <v>2012</v>
      </c>
    </row>
    <row r="385" spans="1:21" ht="45" x14ac:dyDescent="0.25">
      <c r="A385">
        <v>383</v>
      </c>
      <c r="B385" s="3" t="s">
        <v>384</v>
      </c>
      <c r="C385" s="3" t="s">
        <v>4493</v>
      </c>
      <c r="D385" s="2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26" t="s">
        <v>8307</v>
      </c>
      <c r="P385" t="s">
        <v>8308</v>
      </c>
      <c r="Q385">
        <f t="shared" si="27"/>
        <v>207</v>
      </c>
      <c r="R385">
        <f t="shared" si="28"/>
        <v>43.02</v>
      </c>
      <c r="S385" s="11">
        <f t="shared" si="25"/>
        <v>41755.117581018516</v>
      </c>
      <c r="T385" s="11">
        <f t="shared" si="26"/>
        <v>41778.117581018516</v>
      </c>
      <c r="U385">
        <f t="shared" si="29"/>
        <v>2014</v>
      </c>
    </row>
    <row r="386" spans="1:21" ht="45" x14ac:dyDescent="0.25">
      <c r="A386">
        <v>384</v>
      </c>
      <c r="B386" s="3" t="s">
        <v>385</v>
      </c>
      <c r="C386" s="3" t="s">
        <v>4494</v>
      </c>
      <c r="D386" s="2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26" t="s">
        <v>8307</v>
      </c>
      <c r="P386" t="s">
        <v>8308</v>
      </c>
      <c r="Q386">
        <f t="shared" si="27"/>
        <v>112</v>
      </c>
      <c r="R386">
        <f t="shared" si="28"/>
        <v>58.54</v>
      </c>
      <c r="S386" s="11">
        <f t="shared" ref="S386:S449" si="30">(((J386/60)/60)/24)+DATE(1970,1,1)</f>
        <v>41980.781793981485</v>
      </c>
      <c r="T386" s="11">
        <f t="shared" ref="T386:T449" si="31">(((I386/60)/60)/24)+DATE(1970,1,1)</f>
        <v>42010.781793981485</v>
      </c>
      <c r="U386">
        <f t="shared" si="29"/>
        <v>2014</v>
      </c>
    </row>
    <row r="387" spans="1:21" ht="45" x14ac:dyDescent="0.25">
      <c r="A387">
        <v>385</v>
      </c>
      <c r="B387" s="3" t="s">
        <v>386</v>
      </c>
      <c r="C387" s="3" t="s">
        <v>4495</v>
      </c>
      <c r="D387" s="2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26" t="s">
        <v>8307</v>
      </c>
      <c r="P387" t="s">
        <v>8308</v>
      </c>
      <c r="Q387">
        <f t="shared" ref="Q387:Q450" si="32">ROUND(E387/D387*100,0)</f>
        <v>106</v>
      </c>
      <c r="R387">
        <f t="shared" ref="R387:R450" si="33">IFERROR(ROUND(E387/L387,2),0)</f>
        <v>111.8</v>
      </c>
      <c r="S387" s="11">
        <f t="shared" si="30"/>
        <v>41934.584502314814</v>
      </c>
      <c r="T387" s="11">
        <f t="shared" si="31"/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3" t="s">
        <v>387</v>
      </c>
      <c r="C388" s="3" t="s">
        <v>4496</v>
      </c>
      <c r="D388" s="2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26" t="s">
        <v>8307</v>
      </c>
      <c r="P388" t="s">
        <v>8308</v>
      </c>
      <c r="Q388">
        <f t="shared" si="32"/>
        <v>100</v>
      </c>
      <c r="R388">
        <f t="shared" si="33"/>
        <v>46.23</v>
      </c>
      <c r="S388" s="11">
        <f t="shared" si="30"/>
        <v>42211.951284722221</v>
      </c>
      <c r="T388" s="11">
        <f t="shared" si="31"/>
        <v>42226.951284722221</v>
      </c>
      <c r="U388">
        <f t="shared" si="34"/>
        <v>2015</v>
      </c>
    </row>
    <row r="389" spans="1:21" ht="45" x14ac:dyDescent="0.25">
      <c r="A389">
        <v>387</v>
      </c>
      <c r="B389" s="3" t="s">
        <v>388</v>
      </c>
      <c r="C389" s="3" t="s">
        <v>4497</v>
      </c>
      <c r="D389" s="2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26" t="s">
        <v>8307</v>
      </c>
      <c r="P389" t="s">
        <v>8308</v>
      </c>
      <c r="Q389">
        <f t="shared" si="32"/>
        <v>214</v>
      </c>
      <c r="R389">
        <f t="shared" si="33"/>
        <v>144.69</v>
      </c>
      <c r="S389" s="11">
        <f t="shared" si="30"/>
        <v>42200.67659722222</v>
      </c>
      <c r="T389" s="11">
        <f t="shared" si="31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2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26" t="s">
        <v>8307</v>
      </c>
      <c r="P390" t="s">
        <v>8308</v>
      </c>
      <c r="Q390">
        <f t="shared" si="32"/>
        <v>126</v>
      </c>
      <c r="R390">
        <f t="shared" si="33"/>
        <v>88.85</v>
      </c>
      <c r="S390" s="11">
        <f t="shared" si="30"/>
        <v>42549.076157407413</v>
      </c>
      <c r="T390" s="11">
        <f t="shared" si="31"/>
        <v>42579.076157407413</v>
      </c>
      <c r="U390">
        <f t="shared" si="34"/>
        <v>2016</v>
      </c>
    </row>
    <row r="391" spans="1:21" ht="45" x14ac:dyDescent="0.25">
      <c r="A391">
        <v>389</v>
      </c>
      <c r="B391" s="3" t="s">
        <v>390</v>
      </c>
      <c r="C391" s="3" t="s">
        <v>4499</v>
      </c>
      <c r="D391" s="2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26" t="s">
        <v>8307</v>
      </c>
      <c r="P391" t="s">
        <v>8308</v>
      </c>
      <c r="Q391">
        <f t="shared" si="32"/>
        <v>182</v>
      </c>
      <c r="R391">
        <f t="shared" si="33"/>
        <v>81.75</v>
      </c>
      <c r="S391" s="11">
        <f t="shared" si="30"/>
        <v>41674.063078703701</v>
      </c>
      <c r="T391" s="11">
        <f t="shared" si="31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2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26" t="s">
        <v>8307</v>
      </c>
      <c r="P392" t="s">
        <v>8308</v>
      </c>
      <c r="Q392">
        <f t="shared" si="32"/>
        <v>100</v>
      </c>
      <c r="R392">
        <f t="shared" si="33"/>
        <v>71.430000000000007</v>
      </c>
      <c r="S392" s="11">
        <f t="shared" si="30"/>
        <v>42112.036712962959</v>
      </c>
      <c r="T392" s="11">
        <f t="shared" si="31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2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26" t="s">
        <v>8307</v>
      </c>
      <c r="P393" t="s">
        <v>8308</v>
      </c>
      <c r="Q393">
        <f t="shared" si="32"/>
        <v>101</v>
      </c>
      <c r="R393">
        <f t="shared" si="33"/>
        <v>104.26</v>
      </c>
      <c r="S393" s="11">
        <f t="shared" si="30"/>
        <v>40865.042256944449</v>
      </c>
      <c r="T393" s="11">
        <f t="shared" si="31"/>
        <v>40895.040972222225</v>
      </c>
      <c r="U393">
        <f t="shared" si="34"/>
        <v>2011</v>
      </c>
    </row>
    <row r="394" spans="1:21" ht="45" x14ac:dyDescent="0.25">
      <c r="A394">
        <v>392</v>
      </c>
      <c r="B394" s="3" t="s">
        <v>393</v>
      </c>
      <c r="C394" s="3" t="s">
        <v>4502</v>
      </c>
      <c r="D394" s="2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26" t="s">
        <v>8307</v>
      </c>
      <c r="P394" t="s">
        <v>8308</v>
      </c>
      <c r="Q394">
        <f t="shared" si="32"/>
        <v>101</v>
      </c>
      <c r="R394">
        <f t="shared" si="33"/>
        <v>90.62</v>
      </c>
      <c r="S394" s="11">
        <f t="shared" si="30"/>
        <v>40763.717256944445</v>
      </c>
      <c r="T394" s="11">
        <f t="shared" si="31"/>
        <v>40794.125</v>
      </c>
      <c r="U394">
        <f t="shared" si="34"/>
        <v>2011</v>
      </c>
    </row>
    <row r="395" spans="1:21" ht="30" x14ac:dyDescent="0.25">
      <c r="A395">
        <v>393</v>
      </c>
      <c r="B395" s="3" t="s">
        <v>394</v>
      </c>
      <c r="C395" s="3" t="s">
        <v>4503</v>
      </c>
      <c r="D395" s="2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26" t="s">
        <v>8307</v>
      </c>
      <c r="P395" t="s">
        <v>8308</v>
      </c>
      <c r="Q395">
        <f t="shared" si="32"/>
        <v>110</v>
      </c>
      <c r="R395">
        <f t="shared" si="33"/>
        <v>157.33000000000001</v>
      </c>
      <c r="S395" s="11">
        <f t="shared" si="30"/>
        <v>41526.708935185183</v>
      </c>
      <c r="T395" s="11">
        <f t="shared" si="31"/>
        <v>41557.708935185183</v>
      </c>
      <c r="U395">
        <f t="shared" si="34"/>
        <v>2013</v>
      </c>
    </row>
    <row r="396" spans="1:21" ht="45" x14ac:dyDescent="0.25">
      <c r="A396">
        <v>394</v>
      </c>
      <c r="B396" s="3" t="s">
        <v>395</v>
      </c>
      <c r="C396" s="3" t="s">
        <v>4504</v>
      </c>
      <c r="D396" s="2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26" t="s">
        <v>8307</v>
      </c>
      <c r="P396" t="s">
        <v>8308</v>
      </c>
      <c r="Q396">
        <f t="shared" si="32"/>
        <v>112</v>
      </c>
      <c r="R396">
        <f t="shared" si="33"/>
        <v>105.18</v>
      </c>
      <c r="S396" s="11">
        <f t="shared" si="30"/>
        <v>42417.818078703705</v>
      </c>
      <c r="T396" s="11">
        <f t="shared" si="31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2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26" t="s">
        <v>8307</v>
      </c>
      <c r="P397" t="s">
        <v>8308</v>
      </c>
      <c r="Q397">
        <f t="shared" si="32"/>
        <v>108</v>
      </c>
      <c r="R397">
        <f t="shared" si="33"/>
        <v>58.72</v>
      </c>
      <c r="S397" s="11">
        <f t="shared" si="30"/>
        <v>40990.909259259257</v>
      </c>
      <c r="T397" s="11">
        <f t="shared" si="31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2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26" t="s">
        <v>8307</v>
      </c>
      <c r="P398" t="s">
        <v>8308</v>
      </c>
      <c r="Q398">
        <f t="shared" si="32"/>
        <v>107</v>
      </c>
      <c r="R398">
        <f t="shared" si="33"/>
        <v>81.63</v>
      </c>
      <c r="S398" s="11">
        <f t="shared" si="30"/>
        <v>41082.564884259256</v>
      </c>
      <c r="T398" s="11">
        <f t="shared" si="31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2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26" t="s">
        <v>8307</v>
      </c>
      <c r="P399" t="s">
        <v>8308</v>
      </c>
      <c r="Q399">
        <f t="shared" si="32"/>
        <v>104</v>
      </c>
      <c r="R399">
        <f t="shared" si="33"/>
        <v>56.46</v>
      </c>
      <c r="S399" s="11">
        <f t="shared" si="30"/>
        <v>40379.776435185187</v>
      </c>
      <c r="T399" s="11">
        <f t="shared" si="31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2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26" t="s">
        <v>8307</v>
      </c>
      <c r="P400" t="s">
        <v>8308</v>
      </c>
      <c r="Q400">
        <f t="shared" si="32"/>
        <v>125</v>
      </c>
      <c r="R400">
        <f t="shared" si="33"/>
        <v>140.1</v>
      </c>
      <c r="S400" s="11">
        <f t="shared" si="30"/>
        <v>42078.793124999997</v>
      </c>
      <c r="T400" s="11">
        <f t="shared" si="31"/>
        <v>42123.793124999997</v>
      </c>
      <c r="U400">
        <f t="shared" si="34"/>
        <v>2015</v>
      </c>
    </row>
    <row r="401" spans="1:21" ht="45" x14ac:dyDescent="0.25">
      <c r="A401">
        <v>399</v>
      </c>
      <c r="B401" s="3" t="s">
        <v>400</v>
      </c>
      <c r="C401" s="3" t="s">
        <v>4509</v>
      </c>
      <c r="D401" s="2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26" t="s">
        <v>8307</v>
      </c>
      <c r="P401" t="s">
        <v>8308</v>
      </c>
      <c r="Q401">
        <f t="shared" si="32"/>
        <v>107</v>
      </c>
      <c r="R401">
        <f t="shared" si="33"/>
        <v>224.85</v>
      </c>
      <c r="S401" s="11">
        <f t="shared" si="30"/>
        <v>42687.875775462962</v>
      </c>
      <c r="T401" s="11">
        <f t="shared" si="31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2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26" t="s">
        <v>8307</v>
      </c>
      <c r="P402" t="s">
        <v>8308</v>
      </c>
      <c r="Q402">
        <f t="shared" si="32"/>
        <v>112</v>
      </c>
      <c r="R402">
        <f t="shared" si="33"/>
        <v>181.13</v>
      </c>
      <c r="S402" s="11">
        <f t="shared" si="30"/>
        <v>41745.635960648149</v>
      </c>
      <c r="T402" s="11">
        <f t="shared" si="31"/>
        <v>41776.145833333336</v>
      </c>
      <c r="U402">
        <f t="shared" si="34"/>
        <v>2014</v>
      </c>
    </row>
    <row r="403" spans="1:21" ht="45" x14ac:dyDescent="0.25">
      <c r="A403">
        <v>401</v>
      </c>
      <c r="B403" s="3" t="s">
        <v>402</v>
      </c>
      <c r="C403" s="3" t="s">
        <v>4511</v>
      </c>
      <c r="D403" s="2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26" t="s">
        <v>8307</v>
      </c>
      <c r="P403" t="s">
        <v>8308</v>
      </c>
      <c r="Q403">
        <f t="shared" si="32"/>
        <v>104</v>
      </c>
      <c r="R403">
        <f t="shared" si="33"/>
        <v>711.04</v>
      </c>
      <c r="S403" s="11">
        <f t="shared" si="30"/>
        <v>40732.842245370368</v>
      </c>
      <c r="T403" s="11">
        <f t="shared" si="31"/>
        <v>40762.842245370368</v>
      </c>
      <c r="U403">
        <f t="shared" si="34"/>
        <v>2011</v>
      </c>
    </row>
    <row r="404" spans="1:21" ht="45" x14ac:dyDescent="0.25">
      <c r="A404">
        <v>402</v>
      </c>
      <c r="B404" s="3" t="s">
        <v>403</v>
      </c>
      <c r="C404" s="3" t="s">
        <v>4512</v>
      </c>
      <c r="D404" s="2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26" t="s">
        <v>8307</v>
      </c>
      <c r="P404" t="s">
        <v>8308</v>
      </c>
      <c r="Q404">
        <f t="shared" si="32"/>
        <v>142</v>
      </c>
      <c r="R404">
        <f t="shared" si="33"/>
        <v>65.88</v>
      </c>
      <c r="S404" s="11">
        <f t="shared" si="30"/>
        <v>42292.539548611108</v>
      </c>
      <c r="T404" s="11">
        <f t="shared" si="31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2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26" t="s">
        <v>8307</v>
      </c>
      <c r="P405" t="s">
        <v>8308</v>
      </c>
      <c r="Q405">
        <f t="shared" si="32"/>
        <v>105</v>
      </c>
      <c r="R405">
        <f t="shared" si="33"/>
        <v>75.19</v>
      </c>
      <c r="S405" s="11">
        <f t="shared" si="30"/>
        <v>40718.310659722221</v>
      </c>
      <c r="T405" s="11">
        <f t="shared" si="31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2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26" t="s">
        <v>8307</v>
      </c>
      <c r="P406" t="s">
        <v>8308</v>
      </c>
      <c r="Q406">
        <f t="shared" si="32"/>
        <v>103</v>
      </c>
      <c r="R406">
        <f t="shared" si="33"/>
        <v>133.13999999999999</v>
      </c>
      <c r="S406" s="11">
        <f t="shared" si="30"/>
        <v>41646.628032407411</v>
      </c>
      <c r="T406" s="11">
        <f t="shared" si="31"/>
        <v>41675.961111111108</v>
      </c>
      <c r="U406">
        <f t="shared" si="34"/>
        <v>2014</v>
      </c>
    </row>
    <row r="407" spans="1:21" ht="30" x14ac:dyDescent="0.25">
      <c r="A407">
        <v>405</v>
      </c>
      <c r="B407" s="3" t="s">
        <v>406</v>
      </c>
      <c r="C407" s="3" t="s">
        <v>4515</v>
      </c>
      <c r="D407" s="2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26" t="s">
        <v>8307</v>
      </c>
      <c r="P407" t="s">
        <v>8308</v>
      </c>
      <c r="Q407">
        <f t="shared" si="32"/>
        <v>108</v>
      </c>
      <c r="R407">
        <f t="shared" si="33"/>
        <v>55.2</v>
      </c>
      <c r="S407" s="11">
        <f t="shared" si="30"/>
        <v>41674.08494212963</v>
      </c>
      <c r="T407" s="11">
        <f t="shared" si="31"/>
        <v>41704.08494212963</v>
      </c>
      <c r="U407">
        <f t="shared" si="34"/>
        <v>2014</v>
      </c>
    </row>
    <row r="408" spans="1:21" ht="45" x14ac:dyDescent="0.25">
      <c r="A408">
        <v>406</v>
      </c>
      <c r="B408" s="3" t="s">
        <v>407</v>
      </c>
      <c r="C408" s="3" t="s">
        <v>4516</v>
      </c>
      <c r="D408" s="2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26" t="s">
        <v>8307</v>
      </c>
      <c r="P408" t="s">
        <v>8308</v>
      </c>
      <c r="Q408">
        <f t="shared" si="32"/>
        <v>108</v>
      </c>
      <c r="R408">
        <f t="shared" si="33"/>
        <v>86.16</v>
      </c>
      <c r="S408" s="11">
        <f t="shared" si="30"/>
        <v>40638.162465277775</v>
      </c>
      <c r="T408" s="11">
        <f t="shared" si="31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2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26" t="s">
        <v>8307</v>
      </c>
      <c r="P409" t="s">
        <v>8308</v>
      </c>
      <c r="Q409">
        <f t="shared" si="32"/>
        <v>102</v>
      </c>
      <c r="R409">
        <f t="shared" si="33"/>
        <v>92.32</v>
      </c>
      <c r="S409" s="11">
        <f t="shared" si="30"/>
        <v>40806.870949074073</v>
      </c>
      <c r="T409" s="11">
        <f t="shared" si="31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2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26" t="s">
        <v>8307</v>
      </c>
      <c r="P410" t="s">
        <v>8308</v>
      </c>
      <c r="Q410">
        <f t="shared" si="32"/>
        <v>101</v>
      </c>
      <c r="R410">
        <f t="shared" si="33"/>
        <v>160.16</v>
      </c>
      <c r="S410" s="11">
        <f t="shared" si="30"/>
        <v>41543.735995370371</v>
      </c>
      <c r="T410" s="11">
        <f t="shared" si="31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2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26" t="s">
        <v>8307</v>
      </c>
      <c r="P411" t="s">
        <v>8308</v>
      </c>
      <c r="Q411">
        <f t="shared" si="32"/>
        <v>137</v>
      </c>
      <c r="R411">
        <f t="shared" si="33"/>
        <v>45.6</v>
      </c>
      <c r="S411" s="11">
        <f t="shared" si="30"/>
        <v>42543.862777777773</v>
      </c>
      <c r="T411" s="11">
        <f t="shared" si="31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2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26" t="s">
        <v>8307</v>
      </c>
      <c r="P412" t="s">
        <v>8308</v>
      </c>
      <c r="Q412">
        <f t="shared" si="32"/>
        <v>128</v>
      </c>
      <c r="R412">
        <f t="shared" si="33"/>
        <v>183.29</v>
      </c>
      <c r="S412" s="11">
        <f t="shared" si="30"/>
        <v>42113.981446759266</v>
      </c>
      <c r="T412" s="11">
        <f t="shared" si="31"/>
        <v>42173.981446759266</v>
      </c>
      <c r="U412">
        <f t="shared" si="34"/>
        <v>2015</v>
      </c>
    </row>
    <row r="413" spans="1:21" ht="45" x14ac:dyDescent="0.25">
      <c r="A413">
        <v>411</v>
      </c>
      <c r="B413" s="3" t="s">
        <v>412</v>
      </c>
      <c r="C413" s="3" t="s">
        <v>4521</v>
      </c>
      <c r="D413" s="2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26" t="s">
        <v>8307</v>
      </c>
      <c r="P413" t="s">
        <v>8308</v>
      </c>
      <c r="Q413">
        <f t="shared" si="32"/>
        <v>101</v>
      </c>
      <c r="R413">
        <f t="shared" si="33"/>
        <v>125.79</v>
      </c>
      <c r="S413" s="11">
        <f t="shared" si="30"/>
        <v>41598.17597222222</v>
      </c>
      <c r="T413" s="11">
        <f t="shared" si="31"/>
        <v>41630.208333333336</v>
      </c>
      <c r="U413">
        <f t="shared" si="34"/>
        <v>2013</v>
      </c>
    </row>
    <row r="414" spans="1:21" ht="45" x14ac:dyDescent="0.25">
      <c r="A414">
        <v>412</v>
      </c>
      <c r="B414" s="3" t="s">
        <v>413</v>
      </c>
      <c r="C414" s="3" t="s">
        <v>4522</v>
      </c>
      <c r="D414" s="2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26" t="s">
        <v>8307</v>
      </c>
      <c r="P414" t="s">
        <v>8308</v>
      </c>
      <c r="Q414">
        <f t="shared" si="32"/>
        <v>127</v>
      </c>
      <c r="R414">
        <f t="shared" si="33"/>
        <v>57.65</v>
      </c>
      <c r="S414" s="11">
        <f t="shared" si="30"/>
        <v>41099.742800925924</v>
      </c>
      <c r="T414" s="11">
        <f t="shared" si="31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2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26" t="s">
        <v>8307</v>
      </c>
      <c r="P415" t="s">
        <v>8308</v>
      </c>
      <c r="Q415">
        <f t="shared" si="32"/>
        <v>105</v>
      </c>
      <c r="R415">
        <f t="shared" si="33"/>
        <v>78.66</v>
      </c>
      <c r="S415" s="11">
        <f t="shared" si="30"/>
        <v>41079.877442129626</v>
      </c>
      <c r="T415" s="11">
        <f t="shared" si="31"/>
        <v>41109.877442129626</v>
      </c>
      <c r="U415">
        <f t="shared" si="34"/>
        <v>2012</v>
      </c>
    </row>
    <row r="416" spans="1:21" ht="45" x14ac:dyDescent="0.25">
      <c r="A416">
        <v>414</v>
      </c>
      <c r="B416" s="3" t="s">
        <v>415</v>
      </c>
      <c r="C416" s="3" t="s">
        <v>4524</v>
      </c>
      <c r="D416" s="2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26" t="s">
        <v>8307</v>
      </c>
      <c r="P416" t="s">
        <v>8308</v>
      </c>
      <c r="Q416">
        <f t="shared" si="32"/>
        <v>103</v>
      </c>
      <c r="R416">
        <f t="shared" si="33"/>
        <v>91.48</v>
      </c>
      <c r="S416" s="11">
        <f t="shared" si="30"/>
        <v>41529.063252314816</v>
      </c>
      <c r="T416" s="11">
        <f t="shared" si="31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2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26" t="s">
        <v>8307</v>
      </c>
      <c r="P417" t="s">
        <v>8308</v>
      </c>
      <c r="Q417">
        <f t="shared" si="32"/>
        <v>102</v>
      </c>
      <c r="R417">
        <f t="shared" si="33"/>
        <v>68.099999999999994</v>
      </c>
      <c r="S417" s="11">
        <f t="shared" si="30"/>
        <v>41904.851875</v>
      </c>
      <c r="T417" s="11">
        <f t="shared" si="31"/>
        <v>41929.5</v>
      </c>
      <c r="U417">
        <f t="shared" si="34"/>
        <v>2014</v>
      </c>
    </row>
    <row r="418" spans="1:21" ht="30" x14ac:dyDescent="0.25">
      <c r="A418">
        <v>416</v>
      </c>
      <c r="B418" s="3" t="s">
        <v>417</v>
      </c>
      <c r="C418" s="3" t="s">
        <v>4526</v>
      </c>
      <c r="D418" s="2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26" t="s">
        <v>8307</v>
      </c>
      <c r="P418" t="s">
        <v>8308</v>
      </c>
      <c r="Q418">
        <f t="shared" si="32"/>
        <v>120</v>
      </c>
      <c r="R418">
        <f t="shared" si="33"/>
        <v>48.09</v>
      </c>
      <c r="S418" s="11">
        <f t="shared" si="30"/>
        <v>41648.396192129629</v>
      </c>
      <c r="T418" s="11">
        <f t="shared" si="31"/>
        <v>41678.396192129629</v>
      </c>
      <c r="U418">
        <f t="shared" si="34"/>
        <v>2014</v>
      </c>
    </row>
    <row r="419" spans="1:21" ht="45" x14ac:dyDescent="0.25">
      <c r="A419">
        <v>417</v>
      </c>
      <c r="B419" s="3" t="s">
        <v>418</v>
      </c>
      <c r="C419" s="3" t="s">
        <v>4527</v>
      </c>
      <c r="D419" s="2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26" t="s">
        <v>8307</v>
      </c>
      <c r="P419" t="s">
        <v>8308</v>
      </c>
      <c r="Q419">
        <f t="shared" si="32"/>
        <v>100</v>
      </c>
      <c r="R419">
        <f t="shared" si="33"/>
        <v>202.42</v>
      </c>
      <c r="S419" s="11">
        <f t="shared" si="30"/>
        <v>41360.970601851855</v>
      </c>
      <c r="T419" s="11">
        <f t="shared" si="31"/>
        <v>41372.189583333333</v>
      </c>
      <c r="U419">
        <f t="shared" si="34"/>
        <v>2013</v>
      </c>
    </row>
    <row r="420" spans="1:21" ht="45" x14ac:dyDescent="0.25">
      <c r="A420">
        <v>418</v>
      </c>
      <c r="B420" s="3" t="s">
        <v>419</v>
      </c>
      <c r="C420" s="3" t="s">
        <v>4528</v>
      </c>
      <c r="D420" s="2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26" t="s">
        <v>8307</v>
      </c>
      <c r="P420" t="s">
        <v>8308</v>
      </c>
      <c r="Q420">
        <f t="shared" si="32"/>
        <v>101</v>
      </c>
      <c r="R420">
        <f t="shared" si="33"/>
        <v>216.75</v>
      </c>
      <c r="S420" s="11">
        <f t="shared" si="30"/>
        <v>42178.282372685186</v>
      </c>
      <c r="T420" s="11">
        <f t="shared" si="31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2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26" t="s">
        <v>8307</v>
      </c>
      <c r="P421" t="s">
        <v>8308</v>
      </c>
      <c r="Q421">
        <f t="shared" si="32"/>
        <v>100</v>
      </c>
      <c r="R421">
        <f t="shared" si="33"/>
        <v>110.07</v>
      </c>
      <c r="S421" s="11">
        <f t="shared" si="30"/>
        <v>41394.842442129629</v>
      </c>
      <c r="T421" s="11">
        <f t="shared" si="31"/>
        <v>41454.842442129629</v>
      </c>
      <c r="U421">
        <f t="shared" si="34"/>
        <v>2013</v>
      </c>
    </row>
    <row r="422" spans="1:21" ht="45" x14ac:dyDescent="0.25">
      <c r="A422">
        <v>420</v>
      </c>
      <c r="B422" s="3" t="s">
        <v>421</v>
      </c>
      <c r="C422" s="3" t="s">
        <v>4530</v>
      </c>
      <c r="D422" s="2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26" t="s">
        <v>8307</v>
      </c>
      <c r="P422" t="s">
        <v>8356</v>
      </c>
      <c r="Q422">
        <f t="shared" si="32"/>
        <v>0</v>
      </c>
      <c r="R422">
        <f t="shared" si="33"/>
        <v>4.83</v>
      </c>
      <c r="S422" s="11">
        <f t="shared" si="30"/>
        <v>41682.23646990741</v>
      </c>
      <c r="T422" s="11">
        <f t="shared" si="31"/>
        <v>41712.194803240738</v>
      </c>
      <c r="U422">
        <f t="shared" si="34"/>
        <v>2014</v>
      </c>
    </row>
    <row r="423" spans="1:21" ht="45" x14ac:dyDescent="0.25">
      <c r="A423">
        <v>421</v>
      </c>
      <c r="B423" s="3" t="s">
        <v>422</v>
      </c>
      <c r="C423" s="3" t="s">
        <v>4531</v>
      </c>
      <c r="D423" s="2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26" t="s">
        <v>8307</v>
      </c>
      <c r="P423" t="s">
        <v>8356</v>
      </c>
      <c r="Q423">
        <f t="shared" si="32"/>
        <v>2</v>
      </c>
      <c r="R423">
        <f t="shared" si="33"/>
        <v>50.17</v>
      </c>
      <c r="S423" s="11">
        <f t="shared" si="30"/>
        <v>42177.491388888884</v>
      </c>
      <c r="T423" s="11">
        <f t="shared" si="31"/>
        <v>42237.491388888884</v>
      </c>
      <c r="U423">
        <f t="shared" si="34"/>
        <v>2015</v>
      </c>
    </row>
    <row r="424" spans="1:21" ht="45" x14ac:dyDescent="0.25">
      <c r="A424">
        <v>422</v>
      </c>
      <c r="B424" s="3" t="s">
        <v>423</v>
      </c>
      <c r="C424" s="3" t="s">
        <v>4532</v>
      </c>
      <c r="D424" s="2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26" t="s">
        <v>8307</v>
      </c>
      <c r="P424" t="s">
        <v>8356</v>
      </c>
      <c r="Q424">
        <f t="shared" si="32"/>
        <v>1</v>
      </c>
      <c r="R424">
        <f t="shared" si="33"/>
        <v>35.83</v>
      </c>
      <c r="S424" s="11">
        <f t="shared" si="30"/>
        <v>41863.260381944441</v>
      </c>
      <c r="T424" s="11">
        <f t="shared" si="31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2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26" t="s">
        <v>8307</v>
      </c>
      <c r="P425" t="s">
        <v>8356</v>
      </c>
      <c r="Q425">
        <f t="shared" si="32"/>
        <v>1</v>
      </c>
      <c r="R425">
        <f t="shared" si="33"/>
        <v>11.77</v>
      </c>
      <c r="S425" s="11">
        <f t="shared" si="30"/>
        <v>41400.92627314815</v>
      </c>
      <c r="T425" s="11">
        <f t="shared" si="31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2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26" t="s">
        <v>8307</v>
      </c>
      <c r="P426" t="s">
        <v>8356</v>
      </c>
      <c r="Q426">
        <f t="shared" si="32"/>
        <v>7</v>
      </c>
      <c r="R426">
        <f t="shared" si="33"/>
        <v>40.78</v>
      </c>
      <c r="S426" s="11">
        <f t="shared" si="30"/>
        <v>40934.376145833332</v>
      </c>
      <c r="T426" s="11">
        <f t="shared" si="31"/>
        <v>40994.334479166668</v>
      </c>
      <c r="U426">
        <f t="shared" si="34"/>
        <v>2012</v>
      </c>
    </row>
    <row r="427" spans="1:21" ht="45" x14ac:dyDescent="0.25">
      <c r="A427">
        <v>425</v>
      </c>
      <c r="B427" s="3" t="s">
        <v>426</v>
      </c>
      <c r="C427" s="3" t="s">
        <v>4535</v>
      </c>
      <c r="D427" s="2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26" t="s">
        <v>8307</v>
      </c>
      <c r="P427" t="s">
        <v>8356</v>
      </c>
      <c r="Q427">
        <f t="shared" si="32"/>
        <v>0</v>
      </c>
      <c r="R427">
        <f t="shared" si="33"/>
        <v>3</v>
      </c>
      <c r="S427" s="11">
        <f t="shared" si="30"/>
        <v>42275.861157407402</v>
      </c>
      <c r="T427" s="11">
        <f t="shared" si="31"/>
        <v>42335.902824074074</v>
      </c>
      <c r="U427">
        <f t="shared" si="34"/>
        <v>2015</v>
      </c>
    </row>
    <row r="428" spans="1:21" ht="45" x14ac:dyDescent="0.25">
      <c r="A428">
        <v>426</v>
      </c>
      <c r="B428" s="3" t="s">
        <v>427</v>
      </c>
      <c r="C428" s="3" t="s">
        <v>4536</v>
      </c>
      <c r="D428" s="2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26" t="s">
        <v>8307</v>
      </c>
      <c r="P428" t="s">
        <v>8356</v>
      </c>
      <c r="Q428">
        <f t="shared" si="32"/>
        <v>1</v>
      </c>
      <c r="R428">
        <f t="shared" si="33"/>
        <v>16.63</v>
      </c>
      <c r="S428" s="11">
        <f t="shared" si="30"/>
        <v>42400.711967592593</v>
      </c>
      <c r="T428" s="11">
        <f t="shared" si="31"/>
        <v>42430.711967592593</v>
      </c>
      <c r="U428">
        <f t="shared" si="34"/>
        <v>2016</v>
      </c>
    </row>
    <row r="429" spans="1:21" ht="45" x14ac:dyDescent="0.25">
      <c r="A429">
        <v>427</v>
      </c>
      <c r="B429" s="3" t="s">
        <v>428</v>
      </c>
      <c r="C429" s="3" t="s">
        <v>4537</v>
      </c>
      <c r="D429" s="2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26" t="s">
        <v>8307</v>
      </c>
      <c r="P429" t="s">
        <v>8356</v>
      </c>
      <c r="Q429">
        <f t="shared" si="32"/>
        <v>0</v>
      </c>
      <c r="R429">
        <f t="shared" si="33"/>
        <v>0</v>
      </c>
      <c r="S429" s="11">
        <f t="shared" si="30"/>
        <v>42285.909027777772</v>
      </c>
      <c r="T429" s="11">
        <f t="shared" si="31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2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26" t="s">
        <v>8307</v>
      </c>
      <c r="P430" t="s">
        <v>8356</v>
      </c>
      <c r="Q430">
        <f t="shared" si="32"/>
        <v>6</v>
      </c>
      <c r="R430">
        <f t="shared" si="33"/>
        <v>52</v>
      </c>
      <c r="S430" s="11">
        <f t="shared" si="30"/>
        <v>41778.766724537039</v>
      </c>
      <c r="T430" s="11">
        <f t="shared" si="31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2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26" t="s">
        <v>8307</v>
      </c>
      <c r="P431" t="s">
        <v>8356</v>
      </c>
      <c r="Q431">
        <f t="shared" si="32"/>
        <v>0</v>
      </c>
      <c r="R431">
        <f t="shared" si="33"/>
        <v>0</v>
      </c>
      <c r="S431" s="11">
        <f t="shared" si="30"/>
        <v>40070.901412037041</v>
      </c>
      <c r="T431" s="11">
        <f t="shared" si="31"/>
        <v>40144.207638888889</v>
      </c>
      <c r="U431">
        <f t="shared" si="34"/>
        <v>2009</v>
      </c>
    </row>
    <row r="432" spans="1:21" ht="30" x14ac:dyDescent="0.25">
      <c r="A432">
        <v>430</v>
      </c>
      <c r="B432" s="3" t="s">
        <v>431</v>
      </c>
      <c r="C432" s="3" t="s">
        <v>4540</v>
      </c>
      <c r="D432" s="2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26" t="s">
        <v>8307</v>
      </c>
      <c r="P432" t="s">
        <v>8356</v>
      </c>
      <c r="Q432">
        <f t="shared" si="32"/>
        <v>2</v>
      </c>
      <c r="R432">
        <f t="shared" si="33"/>
        <v>4.8</v>
      </c>
      <c r="S432" s="11">
        <f t="shared" si="30"/>
        <v>41513.107256944444</v>
      </c>
      <c r="T432" s="11">
        <f t="shared" si="31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2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26" t="s">
        <v>8307</v>
      </c>
      <c r="P433" t="s">
        <v>8356</v>
      </c>
      <c r="Q433">
        <f t="shared" si="32"/>
        <v>14</v>
      </c>
      <c r="R433">
        <f t="shared" si="33"/>
        <v>51.88</v>
      </c>
      <c r="S433" s="11">
        <f t="shared" si="30"/>
        <v>42526.871331018512</v>
      </c>
      <c r="T433" s="11">
        <f t="shared" si="31"/>
        <v>42556.871331018512</v>
      </c>
      <c r="U433">
        <f t="shared" si="34"/>
        <v>2016</v>
      </c>
    </row>
    <row r="434" spans="1:21" ht="45" x14ac:dyDescent="0.25">
      <c r="A434">
        <v>432</v>
      </c>
      <c r="B434" s="3" t="s">
        <v>433</v>
      </c>
      <c r="C434" s="3" t="s">
        <v>4542</v>
      </c>
      <c r="D434" s="2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26" t="s">
        <v>8307</v>
      </c>
      <c r="P434" t="s">
        <v>8356</v>
      </c>
      <c r="Q434">
        <f t="shared" si="32"/>
        <v>10</v>
      </c>
      <c r="R434">
        <f t="shared" si="33"/>
        <v>71.25</v>
      </c>
      <c r="S434" s="11">
        <f t="shared" si="30"/>
        <v>42238.726631944446</v>
      </c>
      <c r="T434" s="11">
        <f t="shared" si="31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2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26" t="s">
        <v>8307</v>
      </c>
      <c r="P435" t="s">
        <v>8356</v>
      </c>
      <c r="Q435">
        <f t="shared" si="32"/>
        <v>0</v>
      </c>
      <c r="R435">
        <f t="shared" si="33"/>
        <v>0</v>
      </c>
      <c r="S435" s="11">
        <f t="shared" si="30"/>
        <v>42228.629884259266</v>
      </c>
      <c r="T435" s="11">
        <f t="shared" si="31"/>
        <v>42288.629884259266</v>
      </c>
      <c r="U435">
        <f t="shared" si="34"/>
        <v>2015</v>
      </c>
    </row>
    <row r="436" spans="1:21" ht="45" x14ac:dyDescent="0.25">
      <c r="A436">
        <v>434</v>
      </c>
      <c r="B436" s="3" t="s">
        <v>435</v>
      </c>
      <c r="C436" s="3" t="s">
        <v>4544</v>
      </c>
      <c r="D436" s="2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26" t="s">
        <v>8307</v>
      </c>
      <c r="P436" t="s">
        <v>8356</v>
      </c>
      <c r="Q436">
        <f t="shared" si="32"/>
        <v>5</v>
      </c>
      <c r="R436">
        <f t="shared" si="33"/>
        <v>62.5</v>
      </c>
      <c r="S436" s="11">
        <f t="shared" si="30"/>
        <v>41576.834513888891</v>
      </c>
      <c r="T436" s="11">
        <f t="shared" si="31"/>
        <v>41609.876180555555</v>
      </c>
      <c r="U436">
        <f t="shared" si="34"/>
        <v>2013</v>
      </c>
    </row>
    <row r="437" spans="1:21" ht="45" x14ac:dyDescent="0.25">
      <c r="A437">
        <v>435</v>
      </c>
      <c r="B437" s="3" t="s">
        <v>436</v>
      </c>
      <c r="C437" s="3" t="s">
        <v>4545</v>
      </c>
      <c r="D437" s="2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26" t="s">
        <v>8307</v>
      </c>
      <c r="P437" t="s">
        <v>8356</v>
      </c>
      <c r="Q437">
        <f t="shared" si="32"/>
        <v>0</v>
      </c>
      <c r="R437">
        <f t="shared" si="33"/>
        <v>1</v>
      </c>
      <c r="S437" s="11">
        <f t="shared" si="30"/>
        <v>41500.747453703705</v>
      </c>
      <c r="T437" s="11">
        <f t="shared" si="31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2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26" t="s">
        <v>8307</v>
      </c>
      <c r="P438" t="s">
        <v>8356</v>
      </c>
      <c r="Q438">
        <f t="shared" si="32"/>
        <v>0</v>
      </c>
      <c r="R438">
        <f t="shared" si="33"/>
        <v>0</v>
      </c>
      <c r="S438" s="11">
        <f t="shared" si="30"/>
        <v>41456.36241898148</v>
      </c>
      <c r="T438" s="11">
        <f t="shared" si="31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2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26" t="s">
        <v>8307</v>
      </c>
      <c r="P439" t="s">
        <v>8356</v>
      </c>
      <c r="Q439">
        <f t="shared" si="32"/>
        <v>0</v>
      </c>
      <c r="R439">
        <f t="shared" si="33"/>
        <v>0</v>
      </c>
      <c r="S439" s="11">
        <f t="shared" si="30"/>
        <v>42591.31858796296</v>
      </c>
      <c r="T439" s="11">
        <f t="shared" si="31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2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26" t="s">
        <v>8307</v>
      </c>
      <c r="P440" t="s">
        <v>8356</v>
      </c>
      <c r="Q440">
        <f t="shared" si="32"/>
        <v>9</v>
      </c>
      <c r="R440">
        <f t="shared" si="33"/>
        <v>170.55</v>
      </c>
      <c r="S440" s="11">
        <f t="shared" si="30"/>
        <v>42296.261087962965</v>
      </c>
      <c r="T440" s="11">
        <f t="shared" si="31"/>
        <v>42326.302754629629</v>
      </c>
      <c r="U440">
        <f t="shared" si="34"/>
        <v>2015</v>
      </c>
    </row>
    <row r="441" spans="1:21" ht="45" x14ac:dyDescent="0.25">
      <c r="A441">
        <v>439</v>
      </c>
      <c r="B441" s="3" t="s">
        <v>440</v>
      </c>
      <c r="C441" s="3" t="s">
        <v>4549</v>
      </c>
      <c r="D441" s="2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26" t="s">
        <v>8307</v>
      </c>
      <c r="P441" t="s">
        <v>8356</v>
      </c>
      <c r="Q441">
        <f t="shared" si="32"/>
        <v>0</v>
      </c>
      <c r="R441">
        <f t="shared" si="33"/>
        <v>0</v>
      </c>
      <c r="S441" s="11">
        <f t="shared" si="30"/>
        <v>41919.761782407404</v>
      </c>
      <c r="T441" s="11">
        <f t="shared" si="31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2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26" t="s">
        <v>8307</v>
      </c>
      <c r="P442" t="s">
        <v>8356</v>
      </c>
      <c r="Q442">
        <f t="shared" si="32"/>
        <v>0</v>
      </c>
      <c r="R442">
        <f t="shared" si="33"/>
        <v>5</v>
      </c>
      <c r="S442" s="11">
        <f t="shared" si="30"/>
        <v>42423.985567129625</v>
      </c>
      <c r="T442" s="11">
        <f t="shared" si="31"/>
        <v>42453.943900462968</v>
      </c>
      <c r="U442">
        <f t="shared" si="34"/>
        <v>2016</v>
      </c>
    </row>
    <row r="443" spans="1:21" ht="45" x14ac:dyDescent="0.25">
      <c r="A443">
        <v>441</v>
      </c>
      <c r="B443" s="3" t="s">
        <v>442</v>
      </c>
      <c r="C443" s="3" t="s">
        <v>4551</v>
      </c>
      <c r="D443" s="2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26" t="s">
        <v>8307</v>
      </c>
      <c r="P443" t="s">
        <v>8356</v>
      </c>
      <c r="Q443">
        <f t="shared" si="32"/>
        <v>0</v>
      </c>
      <c r="R443">
        <f t="shared" si="33"/>
        <v>0</v>
      </c>
      <c r="S443" s="11">
        <f t="shared" si="30"/>
        <v>41550.793935185182</v>
      </c>
      <c r="T443" s="11">
        <f t="shared" si="31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2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26" t="s">
        <v>8307</v>
      </c>
      <c r="P444" t="s">
        <v>8356</v>
      </c>
      <c r="Q444">
        <f t="shared" si="32"/>
        <v>39</v>
      </c>
      <c r="R444">
        <f t="shared" si="33"/>
        <v>393.59</v>
      </c>
      <c r="S444" s="11">
        <f t="shared" si="30"/>
        <v>42024.888692129629</v>
      </c>
      <c r="T444" s="11">
        <f t="shared" si="31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2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26" t="s">
        <v>8307</v>
      </c>
      <c r="P445" t="s">
        <v>8356</v>
      </c>
      <c r="Q445">
        <f t="shared" si="32"/>
        <v>0</v>
      </c>
      <c r="R445">
        <f t="shared" si="33"/>
        <v>5</v>
      </c>
      <c r="S445" s="11">
        <f t="shared" si="30"/>
        <v>41650.015057870369</v>
      </c>
      <c r="T445" s="11">
        <f t="shared" si="31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2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26" t="s">
        <v>8307</v>
      </c>
      <c r="P446" t="s">
        <v>8356</v>
      </c>
      <c r="Q446">
        <f t="shared" si="32"/>
        <v>5</v>
      </c>
      <c r="R446">
        <f t="shared" si="33"/>
        <v>50</v>
      </c>
      <c r="S446" s="11">
        <f t="shared" si="30"/>
        <v>40894.906956018516</v>
      </c>
      <c r="T446" s="11">
        <f t="shared" si="31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2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26" t="s">
        <v>8307</v>
      </c>
      <c r="P447" t="s">
        <v>8356</v>
      </c>
      <c r="Q447">
        <f t="shared" si="32"/>
        <v>0</v>
      </c>
      <c r="R447">
        <f t="shared" si="33"/>
        <v>1</v>
      </c>
      <c r="S447" s="11">
        <f t="shared" si="30"/>
        <v>42130.335358796292</v>
      </c>
      <c r="T447" s="11">
        <f t="shared" si="31"/>
        <v>42145.335358796292</v>
      </c>
      <c r="U447">
        <f t="shared" si="34"/>
        <v>2015</v>
      </c>
    </row>
    <row r="448" spans="1:21" ht="45" x14ac:dyDescent="0.25">
      <c r="A448">
        <v>446</v>
      </c>
      <c r="B448" s="3" t="s">
        <v>447</v>
      </c>
      <c r="C448" s="3" t="s">
        <v>4556</v>
      </c>
      <c r="D448" s="2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26" t="s">
        <v>8307</v>
      </c>
      <c r="P448" t="s">
        <v>8356</v>
      </c>
      <c r="Q448">
        <f t="shared" si="32"/>
        <v>7</v>
      </c>
      <c r="R448">
        <f t="shared" si="33"/>
        <v>47.88</v>
      </c>
      <c r="S448" s="11">
        <f t="shared" si="30"/>
        <v>42037.083564814813</v>
      </c>
      <c r="T448" s="11">
        <f t="shared" si="31"/>
        <v>42067.083564814813</v>
      </c>
      <c r="U448">
        <f t="shared" si="34"/>
        <v>2015</v>
      </c>
    </row>
    <row r="449" spans="1:21" ht="45" x14ac:dyDescent="0.25">
      <c r="A449">
        <v>447</v>
      </c>
      <c r="B449" s="3" t="s">
        <v>448</v>
      </c>
      <c r="C449" s="3" t="s">
        <v>4557</v>
      </c>
      <c r="D449" s="2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26" t="s">
        <v>8307</v>
      </c>
      <c r="P449" t="s">
        <v>8356</v>
      </c>
      <c r="Q449">
        <f t="shared" si="32"/>
        <v>0</v>
      </c>
      <c r="R449">
        <f t="shared" si="33"/>
        <v>5</v>
      </c>
      <c r="S449" s="11">
        <f t="shared" si="30"/>
        <v>41331.555127314816</v>
      </c>
      <c r="T449" s="11">
        <f t="shared" si="31"/>
        <v>41356.513460648144</v>
      </c>
      <c r="U449">
        <f t="shared" si="34"/>
        <v>2013</v>
      </c>
    </row>
    <row r="450" spans="1:21" ht="45" x14ac:dyDescent="0.25">
      <c r="A450">
        <v>448</v>
      </c>
      <c r="B450" s="3" t="s">
        <v>449</v>
      </c>
      <c r="C450" s="3" t="s">
        <v>4558</v>
      </c>
      <c r="D450" s="2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26" t="s">
        <v>8307</v>
      </c>
      <c r="P450" t="s">
        <v>8356</v>
      </c>
      <c r="Q450">
        <f t="shared" si="32"/>
        <v>3</v>
      </c>
      <c r="R450">
        <f t="shared" si="33"/>
        <v>20.5</v>
      </c>
      <c r="S450" s="11">
        <f t="shared" ref="S450:S513" si="35">(((J450/60)/60)/24)+DATE(1970,1,1)</f>
        <v>41753.758043981477</v>
      </c>
      <c r="T450" s="11">
        <f t="shared" ref="T450:T513" si="36">(((I450/60)/60)/24)+DATE(1970,1,1)</f>
        <v>41773.758043981477</v>
      </c>
      <c r="U450">
        <f t="shared" si="34"/>
        <v>2014</v>
      </c>
    </row>
    <row r="451" spans="1:21" ht="45" x14ac:dyDescent="0.25">
      <c r="A451">
        <v>449</v>
      </c>
      <c r="B451" s="3" t="s">
        <v>450</v>
      </c>
      <c r="C451" s="3" t="s">
        <v>4559</v>
      </c>
      <c r="D451" s="2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26" t="s">
        <v>8307</v>
      </c>
      <c r="P451" t="s">
        <v>8356</v>
      </c>
      <c r="Q451">
        <f t="shared" ref="Q451:Q514" si="37">ROUND(E451/D451*100,0)</f>
        <v>2</v>
      </c>
      <c r="R451">
        <f t="shared" ref="R451:R514" si="38">IFERROR(ROUND(E451/L451,2),0)</f>
        <v>9</v>
      </c>
      <c r="S451" s="11">
        <f t="shared" si="35"/>
        <v>41534.568113425928</v>
      </c>
      <c r="T451" s="11">
        <f t="shared" si="36"/>
        <v>41564.568113425928</v>
      </c>
      <c r="U451">
        <f t="shared" ref="U451:U514" si="39">YEAR(S451)</f>
        <v>2013</v>
      </c>
    </row>
    <row r="452" spans="1:21" ht="45" x14ac:dyDescent="0.25">
      <c r="A452">
        <v>450</v>
      </c>
      <c r="B452" s="3" t="s">
        <v>451</v>
      </c>
      <c r="C452" s="3" t="s">
        <v>4560</v>
      </c>
      <c r="D452" s="2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26" t="s">
        <v>8307</v>
      </c>
      <c r="P452" t="s">
        <v>8356</v>
      </c>
      <c r="Q452">
        <f t="shared" si="37"/>
        <v>1</v>
      </c>
      <c r="R452">
        <f t="shared" si="38"/>
        <v>56.57</v>
      </c>
      <c r="S452" s="11">
        <f t="shared" si="35"/>
        <v>41654.946759259255</v>
      </c>
      <c r="T452" s="11">
        <f t="shared" si="36"/>
        <v>41684.946759259255</v>
      </c>
      <c r="U452">
        <f t="shared" si="39"/>
        <v>2014</v>
      </c>
    </row>
    <row r="453" spans="1:21" ht="45" x14ac:dyDescent="0.25">
      <c r="A453">
        <v>451</v>
      </c>
      <c r="B453" s="3" t="s">
        <v>452</v>
      </c>
      <c r="C453" s="3" t="s">
        <v>4561</v>
      </c>
      <c r="D453" s="2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26" t="s">
        <v>8307</v>
      </c>
      <c r="P453" t="s">
        <v>8356</v>
      </c>
      <c r="Q453">
        <f t="shared" si="37"/>
        <v>0</v>
      </c>
      <c r="R453">
        <f t="shared" si="38"/>
        <v>0</v>
      </c>
      <c r="S453" s="11">
        <f t="shared" si="35"/>
        <v>41634.715173611112</v>
      </c>
      <c r="T453" s="11">
        <f t="shared" si="36"/>
        <v>41664.715173611112</v>
      </c>
      <c r="U453">
        <f t="shared" si="39"/>
        <v>2013</v>
      </c>
    </row>
    <row r="454" spans="1:21" ht="30" x14ac:dyDescent="0.25">
      <c r="A454">
        <v>452</v>
      </c>
      <c r="B454" s="3" t="s">
        <v>453</v>
      </c>
      <c r="C454" s="3" t="s">
        <v>4562</v>
      </c>
      <c r="D454" s="2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26" t="s">
        <v>8307</v>
      </c>
      <c r="P454" t="s">
        <v>8356</v>
      </c>
      <c r="Q454">
        <f t="shared" si="37"/>
        <v>64</v>
      </c>
      <c r="R454">
        <f t="shared" si="38"/>
        <v>40</v>
      </c>
      <c r="S454" s="11">
        <f t="shared" si="35"/>
        <v>42107.703877314809</v>
      </c>
      <c r="T454" s="11">
        <f t="shared" si="36"/>
        <v>42137.703877314809</v>
      </c>
      <c r="U454">
        <f t="shared" si="39"/>
        <v>2015</v>
      </c>
    </row>
    <row r="455" spans="1:21" ht="45" x14ac:dyDescent="0.25">
      <c r="A455">
        <v>453</v>
      </c>
      <c r="B455" s="3" t="s">
        <v>454</v>
      </c>
      <c r="C455" s="3" t="s">
        <v>4563</v>
      </c>
      <c r="D455" s="2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26" t="s">
        <v>8307</v>
      </c>
      <c r="P455" t="s">
        <v>8356</v>
      </c>
      <c r="Q455">
        <f t="shared" si="37"/>
        <v>0</v>
      </c>
      <c r="R455">
        <f t="shared" si="38"/>
        <v>13</v>
      </c>
      <c r="S455" s="11">
        <f t="shared" si="35"/>
        <v>42038.824988425928</v>
      </c>
      <c r="T455" s="11">
        <f t="shared" si="36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2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26" t="s">
        <v>8307</v>
      </c>
      <c r="P456" t="s">
        <v>8356</v>
      </c>
      <c r="Q456">
        <f t="shared" si="37"/>
        <v>1</v>
      </c>
      <c r="R456">
        <f t="shared" si="38"/>
        <v>16.399999999999999</v>
      </c>
      <c r="S456" s="11">
        <f t="shared" si="35"/>
        <v>41938.717256944445</v>
      </c>
      <c r="T456" s="11">
        <f t="shared" si="36"/>
        <v>41969.551388888889</v>
      </c>
      <c r="U456">
        <f t="shared" si="39"/>
        <v>2014</v>
      </c>
    </row>
    <row r="457" spans="1:21" ht="45" x14ac:dyDescent="0.25">
      <c r="A457">
        <v>455</v>
      </c>
      <c r="B457" s="3" t="s">
        <v>456</v>
      </c>
      <c r="C457" s="3" t="s">
        <v>4565</v>
      </c>
      <c r="D457" s="2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26" t="s">
        <v>8307</v>
      </c>
      <c r="P457" t="s">
        <v>8356</v>
      </c>
      <c r="Q457">
        <f t="shared" si="37"/>
        <v>0</v>
      </c>
      <c r="R457">
        <f t="shared" si="38"/>
        <v>22.5</v>
      </c>
      <c r="S457" s="11">
        <f t="shared" si="35"/>
        <v>40971.002569444441</v>
      </c>
      <c r="T457" s="11">
        <f t="shared" si="36"/>
        <v>41016.021527777775</v>
      </c>
      <c r="U457">
        <f t="shared" si="39"/>
        <v>2012</v>
      </c>
    </row>
    <row r="458" spans="1:21" ht="45" x14ac:dyDescent="0.25">
      <c r="A458">
        <v>456</v>
      </c>
      <c r="B458" s="3" t="s">
        <v>457</v>
      </c>
      <c r="C458" s="3" t="s">
        <v>4566</v>
      </c>
      <c r="D458" s="2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26" t="s">
        <v>8307</v>
      </c>
      <c r="P458" t="s">
        <v>8356</v>
      </c>
      <c r="Q458">
        <f t="shared" si="37"/>
        <v>1</v>
      </c>
      <c r="R458">
        <f t="shared" si="38"/>
        <v>20.329999999999998</v>
      </c>
      <c r="S458" s="11">
        <f t="shared" si="35"/>
        <v>41547.694456018515</v>
      </c>
      <c r="T458" s="11">
        <f t="shared" si="36"/>
        <v>41569.165972222225</v>
      </c>
      <c r="U458">
        <f t="shared" si="39"/>
        <v>2013</v>
      </c>
    </row>
    <row r="459" spans="1:21" ht="45" x14ac:dyDescent="0.25">
      <c r="A459">
        <v>457</v>
      </c>
      <c r="B459" s="3" t="s">
        <v>458</v>
      </c>
      <c r="C459" s="3" t="s">
        <v>4567</v>
      </c>
      <c r="D459" s="2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26" t="s">
        <v>8307</v>
      </c>
      <c r="P459" t="s">
        <v>8356</v>
      </c>
      <c r="Q459">
        <f t="shared" si="37"/>
        <v>0</v>
      </c>
      <c r="R459">
        <f t="shared" si="38"/>
        <v>0</v>
      </c>
      <c r="S459" s="11">
        <f t="shared" si="35"/>
        <v>41837.767500000002</v>
      </c>
      <c r="T459" s="11">
        <f t="shared" si="36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2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26" t="s">
        <v>8307</v>
      </c>
      <c r="P460" t="s">
        <v>8356</v>
      </c>
      <c r="Q460">
        <f t="shared" si="37"/>
        <v>8</v>
      </c>
      <c r="R460">
        <f t="shared" si="38"/>
        <v>16.760000000000002</v>
      </c>
      <c r="S460" s="11">
        <f t="shared" si="35"/>
        <v>41378.69976851852</v>
      </c>
      <c r="T460" s="11">
        <f t="shared" si="36"/>
        <v>41408.69976851852</v>
      </c>
      <c r="U460">
        <f t="shared" si="39"/>
        <v>2013</v>
      </c>
    </row>
    <row r="461" spans="1:21" ht="45" x14ac:dyDescent="0.25">
      <c r="A461">
        <v>459</v>
      </c>
      <c r="B461" s="3" t="s">
        <v>460</v>
      </c>
      <c r="C461" s="3" t="s">
        <v>4569</v>
      </c>
      <c r="D461" s="2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26" t="s">
        <v>8307</v>
      </c>
      <c r="P461" t="s">
        <v>8356</v>
      </c>
      <c r="Q461">
        <f t="shared" si="37"/>
        <v>0</v>
      </c>
      <c r="R461">
        <f t="shared" si="38"/>
        <v>25</v>
      </c>
      <c r="S461" s="11">
        <f t="shared" si="35"/>
        <v>40800.6403587963</v>
      </c>
      <c r="T461" s="11">
        <f t="shared" si="36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2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26" t="s">
        <v>8307</v>
      </c>
      <c r="P462" t="s">
        <v>8356</v>
      </c>
      <c r="Q462">
        <f t="shared" si="37"/>
        <v>0</v>
      </c>
      <c r="R462">
        <f t="shared" si="38"/>
        <v>12.5</v>
      </c>
      <c r="S462" s="11">
        <f t="shared" si="35"/>
        <v>41759.542534722219</v>
      </c>
      <c r="T462" s="11">
        <f t="shared" si="36"/>
        <v>41791.166666666664</v>
      </c>
      <c r="U462">
        <f t="shared" si="39"/>
        <v>2014</v>
      </c>
    </row>
    <row r="463" spans="1:21" ht="45" x14ac:dyDescent="0.25">
      <c r="A463">
        <v>461</v>
      </c>
      <c r="B463" s="3" t="s">
        <v>462</v>
      </c>
      <c r="C463" s="3" t="s">
        <v>4571</v>
      </c>
      <c r="D463" s="2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26" t="s">
        <v>8307</v>
      </c>
      <c r="P463" t="s">
        <v>8356</v>
      </c>
      <c r="Q463">
        <f t="shared" si="37"/>
        <v>0</v>
      </c>
      <c r="R463">
        <f t="shared" si="38"/>
        <v>0</v>
      </c>
      <c r="S463" s="11">
        <f t="shared" si="35"/>
        <v>41407.84684027778</v>
      </c>
      <c r="T463" s="11">
        <f t="shared" si="36"/>
        <v>41427.84684027778</v>
      </c>
      <c r="U463">
        <f t="shared" si="39"/>
        <v>2013</v>
      </c>
    </row>
    <row r="464" spans="1:21" ht="45" x14ac:dyDescent="0.25">
      <c r="A464">
        <v>462</v>
      </c>
      <c r="B464" s="3" t="s">
        <v>463</v>
      </c>
      <c r="C464" s="3" t="s">
        <v>4572</v>
      </c>
      <c r="D464" s="2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26" t="s">
        <v>8307</v>
      </c>
      <c r="P464" t="s">
        <v>8356</v>
      </c>
      <c r="Q464">
        <f t="shared" si="37"/>
        <v>0</v>
      </c>
      <c r="R464">
        <f t="shared" si="38"/>
        <v>0</v>
      </c>
      <c r="S464" s="11">
        <f t="shared" si="35"/>
        <v>40705.126631944448</v>
      </c>
      <c r="T464" s="11">
        <f t="shared" si="36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2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26" t="s">
        <v>8307</v>
      </c>
      <c r="P465" t="s">
        <v>8356</v>
      </c>
      <c r="Q465">
        <f t="shared" si="37"/>
        <v>2</v>
      </c>
      <c r="R465">
        <f t="shared" si="38"/>
        <v>113.64</v>
      </c>
      <c r="S465" s="11">
        <f t="shared" si="35"/>
        <v>40750.710104166668</v>
      </c>
      <c r="T465" s="11">
        <f t="shared" si="36"/>
        <v>40810.710104166668</v>
      </c>
      <c r="U465">
        <f t="shared" si="39"/>
        <v>2011</v>
      </c>
    </row>
    <row r="466" spans="1:21" ht="30" x14ac:dyDescent="0.25">
      <c r="A466">
        <v>464</v>
      </c>
      <c r="B466" s="3" t="s">
        <v>465</v>
      </c>
      <c r="C466" s="3" t="s">
        <v>4574</v>
      </c>
      <c r="D466" s="2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26" t="s">
        <v>8307</v>
      </c>
      <c r="P466" t="s">
        <v>8356</v>
      </c>
      <c r="Q466">
        <f t="shared" si="37"/>
        <v>0</v>
      </c>
      <c r="R466">
        <f t="shared" si="38"/>
        <v>1</v>
      </c>
      <c r="S466" s="11">
        <f t="shared" si="35"/>
        <v>42488.848784722228</v>
      </c>
      <c r="T466" s="11">
        <f t="shared" si="36"/>
        <v>42508.848784722228</v>
      </c>
      <c r="U466">
        <f t="shared" si="39"/>
        <v>2016</v>
      </c>
    </row>
    <row r="467" spans="1:21" x14ac:dyDescent="0.25">
      <c r="A467">
        <v>465</v>
      </c>
      <c r="B467" s="3" t="s">
        <v>466</v>
      </c>
      <c r="C467" s="3" t="s">
        <v>4575</v>
      </c>
      <c r="D467" s="2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26" t="s">
        <v>8307</v>
      </c>
      <c r="P467" t="s">
        <v>8356</v>
      </c>
      <c r="Q467">
        <f t="shared" si="37"/>
        <v>27</v>
      </c>
      <c r="R467">
        <f t="shared" si="38"/>
        <v>17.25</v>
      </c>
      <c r="S467" s="11">
        <f t="shared" si="35"/>
        <v>41801.120069444441</v>
      </c>
      <c r="T467" s="11">
        <f t="shared" si="36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2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26" t="s">
        <v>8307</v>
      </c>
      <c r="P468" t="s">
        <v>8356</v>
      </c>
      <c r="Q468">
        <f t="shared" si="37"/>
        <v>1</v>
      </c>
      <c r="R468">
        <f t="shared" si="38"/>
        <v>15.2</v>
      </c>
      <c r="S468" s="11">
        <f t="shared" si="35"/>
        <v>41129.942870370374</v>
      </c>
      <c r="T468" s="11">
        <f t="shared" si="36"/>
        <v>41159.942870370374</v>
      </c>
      <c r="U468">
        <f t="shared" si="39"/>
        <v>2012</v>
      </c>
    </row>
    <row r="469" spans="1:21" ht="45" x14ac:dyDescent="0.25">
      <c r="A469">
        <v>467</v>
      </c>
      <c r="B469" s="3" t="s">
        <v>468</v>
      </c>
      <c r="C469" s="3" t="s">
        <v>4577</v>
      </c>
      <c r="D469" s="2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26" t="s">
        <v>8307</v>
      </c>
      <c r="P469" t="s">
        <v>8356</v>
      </c>
      <c r="Q469">
        <f t="shared" si="37"/>
        <v>22</v>
      </c>
      <c r="R469">
        <f t="shared" si="38"/>
        <v>110.64</v>
      </c>
      <c r="S469" s="11">
        <f t="shared" si="35"/>
        <v>41135.679791666669</v>
      </c>
      <c r="T469" s="11">
        <f t="shared" si="36"/>
        <v>41180.679791666669</v>
      </c>
      <c r="U469">
        <f t="shared" si="39"/>
        <v>2012</v>
      </c>
    </row>
    <row r="470" spans="1:21" ht="45" x14ac:dyDescent="0.25">
      <c r="A470">
        <v>468</v>
      </c>
      <c r="B470" s="3" t="s">
        <v>469</v>
      </c>
      <c r="C470" s="3" t="s">
        <v>4578</v>
      </c>
      <c r="D470" s="2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26" t="s">
        <v>8307</v>
      </c>
      <c r="P470" t="s">
        <v>8356</v>
      </c>
      <c r="Q470">
        <f t="shared" si="37"/>
        <v>0</v>
      </c>
      <c r="R470">
        <f t="shared" si="38"/>
        <v>0</v>
      </c>
      <c r="S470" s="11">
        <f t="shared" si="35"/>
        <v>41041.167627314811</v>
      </c>
      <c r="T470" s="11">
        <f t="shared" si="36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2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26" t="s">
        <v>8307</v>
      </c>
      <c r="P471" t="s">
        <v>8356</v>
      </c>
      <c r="Q471">
        <f t="shared" si="37"/>
        <v>0</v>
      </c>
      <c r="R471">
        <f t="shared" si="38"/>
        <v>0</v>
      </c>
      <c r="S471" s="11">
        <f t="shared" si="35"/>
        <v>41827.989861111113</v>
      </c>
      <c r="T471" s="11">
        <f t="shared" si="36"/>
        <v>41887.989861111113</v>
      </c>
      <c r="U471">
        <f t="shared" si="39"/>
        <v>2014</v>
      </c>
    </row>
    <row r="472" spans="1:21" ht="45" x14ac:dyDescent="0.25">
      <c r="A472">
        <v>470</v>
      </c>
      <c r="B472" s="3" t="s">
        <v>471</v>
      </c>
      <c r="C472" s="3" t="s">
        <v>4580</v>
      </c>
      <c r="D472" s="2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26" t="s">
        <v>8307</v>
      </c>
      <c r="P472" t="s">
        <v>8356</v>
      </c>
      <c r="Q472">
        <f t="shared" si="37"/>
        <v>1</v>
      </c>
      <c r="R472">
        <f t="shared" si="38"/>
        <v>25.5</v>
      </c>
      <c r="S472" s="11">
        <f t="shared" si="35"/>
        <v>41605.167696759258</v>
      </c>
      <c r="T472" s="11">
        <f t="shared" si="36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2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26" t="s">
        <v>8307</v>
      </c>
      <c r="P473" t="s">
        <v>8356</v>
      </c>
      <c r="Q473">
        <f t="shared" si="37"/>
        <v>12</v>
      </c>
      <c r="R473">
        <f t="shared" si="38"/>
        <v>38.479999999999997</v>
      </c>
      <c r="S473" s="11">
        <f t="shared" si="35"/>
        <v>41703.721979166665</v>
      </c>
      <c r="T473" s="11">
        <f t="shared" si="36"/>
        <v>41748.680312500001</v>
      </c>
      <c r="U473">
        <f t="shared" si="39"/>
        <v>2014</v>
      </c>
    </row>
    <row r="474" spans="1:21" ht="45" x14ac:dyDescent="0.25">
      <c r="A474">
        <v>472</v>
      </c>
      <c r="B474" s="3" t="s">
        <v>473</v>
      </c>
      <c r="C474" s="3" t="s">
        <v>4582</v>
      </c>
      <c r="D474" s="2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26" t="s">
        <v>8307</v>
      </c>
      <c r="P474" t="s">
        <v>8356</v>
      </c>
      <c r="Q474">
        <f t="shared" si="37"/>
        <v>18</v>
      </c>
      <c r="R474">
        <f t="shared" si="38"/>
        <v>28.2</v>
      </c>
      <c r="S474" s="11">
        <f t="shared" si="35"/>
        <v>41844.922662037039</v>
      </c>
      <c r="T474" s="11">
        <f t="shared" si="36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2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26" t="s">
        <v>8307</v>
      </c>
      <c r="P475" t="s">
        <v>8356</v>
      </c>
      <c r="Q475">
        <f t="shared" si="37"/>
        <v>3</v>
      </c>
      <c r="R475">
        <f t="shared" si="38"/>
        <v>61.5</v>
      </c>
      <c r="S475" s="11">
        <f t="shared" si="35"/>
        <v>41869.698136574072</v>
      </c>
      <c r="T475" s="11">
        <f t="shared" si="36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2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26" t="s">
        <v>8307</v>
      </c>
      <c r="P476" t="s">
        <v>8356</v>
      </c>
      <c r="Q476">
        <f t="shared" si="37"/>
        <v>0</v>
      </c>
      <c r="R476">
        <f t="shared" si="38"/>
        <v>1</v>
      </c>
      <c r="S476" s="11">
        <f t="shared" si="35"/>
        <v>42753.329039351855</v>
      </c>
      <c r="T476" s="11">
        <f t="shared" si="36"/>
        <v>42783.329039351855</v>
      </c>
      <c r="U476">
        <f t="shared" si="39"/>
        <v>2017</v>
      </c>
    </row>
    <row r="477" spans="1:21" ht="45" x14ac:dyDescent="0.25">
      <c r="A477">
        <v>475</v>
      </c>
      <c r="B477" s="3" t="s">
        <v>476</v>
      </c>
      <c r="C477" s="3" t="s">
        <v>4585</v>
      </c>
      <c r="D477" s="2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26" t="s">
        <v>8307</v>
      </c>
      <c r="P477" t="s">
        <v>8356</v>
      </c>
      <c r="Q477">
        <f t="shared" si="37"/>
        <v>0</v>
      </c>
      <c r="R477">
        <f t="shared" si="38"/>
        <v>0</v>
      </c>
      <c r="S477" s="11">
        <f t="shared" si="35"/>
        <v>42100.086145833338</v>
      </c>
      <c r="T477" s="11">
        <f t="shared" si="36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2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26" t="s">
        <v>8307</v>
      </c>
      <c r="P478" t="s">
        <v>8356</v>
      </c>
      <c r="Q478">
        <f t="shared" si="37"/>
        <v>2</v>
      </c>
      <c r="R478">
        <f t="shared" si="38"/>
        <v>39.57</v>
      </c>
      <c r="S478" s="11">
        <f t="shared" si="35"/>
        <v>41757.975011574075</v>
      </c>
      <c r="T478" s="11">
        <f t="shared" si="36"/>
        <v>41793.165972222225</v>
      </c>
      <c r="U478">
        <f t="shared" si="39"/>
        <v>2014</v>
      </c>
    </row>
    <row r="479" spans="1:21" ht="45" x14ac:dyDescent="0.25">
      <c r="A479">
        <v>477</v>
      </c>
      <c r="B479" s="3" t="s">
        <v>478</v>
      </c>
      <c r="C479" s="3" t="s">
        <v>4587</v>
      </c>
      <c r="D479" s="2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26" t="s">
        <v>8307</v>
      </c>
      <c r="P479" t="s">
        <v>8356</v>
      </c>
      <c r="Q479">
        <f t="shared" si="37"/>
        <v>0</v>
      </c>
      <c r="R479">
        <f t="shared" si="38"/>
        <v>0</v>
      </c>
      <c r="S479" s="11">
        <f t="shared" si="35"/>
        <v>40987.83488425926</v>
      </c>
      <c r="T479" s="11">
        <f t="shared" si="36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2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26" t="s">
        <v>8307</v>
      </c>
      <c r="P480" t="s">
        <v>8356</v>
      </c>
      <c r="Q480">
        <f t="shared" si="37"/>
        <v>0</v>
      </c>
      <c r="R480">
        <f t="shared" si="38"/>
        <v>0</v>
      </c>
      <c r="S480" s="11">
        <f t="shared" si="35"/>
        <v>42065.910983796297</v>
      </c>
      <c r="T480" s="11">
        <f t="shared" si="36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2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26" t="s">
        <v>8307</v>
      </c>
      <c r="P481" t="s">
        <v>8356</v>
      </c>
      <c r="Q481">
        <f t="shared" si="37"/>
        <v>33</v>
      </c>
      <c r="R481">
        <f t="shared" si="38"/>
        <v>88.8</v>
      </c>
      <c r="S481" s="11">
        <f t="shared" si="35"/>
        <v>41904.407812500001</v>
      </c>
      <c r="T481" s="11">
        <f t="shared" si="36"/>
        <v>41964.449479166666</v>
      </c>
      <c r="U481">
        <f t="shared" si="39"/>
        <v>2014</v>
      </c>
    </row>
    <row r="482" spans="1:21" ht="45" x14ac:dyDescent="0.25">
      <c r="A482">
        <v>480</v>
      </c>
      <c r="B482" s="3" t="s">
        <v>481</v>
      </c>
      <c r="C482" s="3" t="s">
        <v>4590</v>
      </c>
      <c r="D482" s="2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26" t="s">
        <v>8307</v>
      </c>
      <c r="P482" t="s">
        <v>8356</v>
      </c>
      <c r="Q482">
        <f t="shared" si="37"/>
        <v>19</v>
      </c>
      <c r="R482">
        <f t="shared" si="38"/>
        <v>55.46</v>
      </c>
      <c r="S482" s="11">
        <f t="shared" si="35"/>
        <v>41465.500173611108</v>
      </c>
      <c r="T482" s="11">
        <f t="shared" si="36"/>
        <v>41495.500173611108</v>
      </c>
      <c r="U482">
        <f t="shared" si="39"/>
        <v>2013</v>
      </c>
    </row>
    <row r="483" spans="1:21" ht="45" x14ac:dyDescent="0.25">
      <c r="A483">
        <v>481</v>
      </c>
      <c r="B483" s="3" t="s">
        <v>482</v>
      </c>
      <c r="C483" s="3" t="s">
        <v>4591</v>
      </c>
      <c r="D483" s="2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26" t="s">
        <v>8307</v>
      </c>
      <c r="P483" t="s">
        <v>8356</v>
      </c>
      <c r="Q483">
        <f t="shared" si="37"/>
        <v>6</v>
      </c>
      <c r="R483">
        <f t="shared" si="38"/>
        <v>87.14</v>
      </c>
      <c r="S483" s="11">
        <f t="shared" si="35"/>
        <v>41162.672326388885</v>
      </c>
      <c r="T483" s="11">
        <f t="shared" si="36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2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26" t="s">
        <v>8307</v>
      </c>
      <c r="P484" t="s">
        <v>8356</v>
      </c>
      <c r="Q484">
        <f t="shared" si="37"/>
        <v>0</v>
      </c>
      <c r="R484">
        <f t="shared" si="38"/>
        <v>10</v>
      </c>
      <c r="S484" s="11">
        <f t="shared" si="35"/>
        <v>42447.896875000006</v>
      </c>
      <c r="T484" s="11">
        <f t="shared" si="36"/>
        <v>42474.606944444444</v>
      </c>
      <c r="U484">
        <f t="shared" si="39"/>
        <v>2016</v>
      </c>
    </row>
    <row r="485" spans="1:21" ht="45" x14ac:dyDescent="0.25">
      <c r="A485">
        <v>483</v>
      </c>
      <c r="B485" s="3" t="s">
        <v>484</v>
      </c>
      <c r="C485" s="3" t="s">
        <v>4593</v>
      </c>
      <c r="D485" s="2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26" t="s">
        <v>8307</v>
      </c>
      <c r="P485" t="s">
        <v>8356</v>
      </c>
      <c r="Q485">
        <f t="shared" si="37"/>
        <v>50</v>
      </c>
      <c r="R485">
        <f t="shared" si="38"/>
        <v>51.22</v>
      </c>
      <c r="S485" s="11">
        <f t="shared" si="35"/>
        <v>41243.197592592594</v>
      </c>
      <c r="T485" s="11">
        <f t="shared" si="36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2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26" t="s">
        <v>8307</v>
      </c>
      <c r="P486" t="s">
        <v>8356</v>
      </c>
      <c r="Q486">
        <f t="shared" si="37"/>
        <v>0</v>
      </c>
      <c r="R486">
        <f t="shared" si="38"/>
        <v>13.55</v>
      </c>
      <c r="S486" s="11">
        <f t="shared" si="35"/>
        <v>42272.93949074074</v>
      </c>
      <c r="T486" s="11">
        <f t="shared" si="36"/>
        <v>42313.981157407412</v>
      </c>
      <c r="U486">
        <f t="shared" si="39"/>
        <v>2015</v>
      </c>
    </row>
    <row r="487" spans="1:21" ht="30" x14ac:dyDescent="0.25">
      <c r="A487">
        <v>485</v>
      </c>
      <c r="B487" s="3" t="s">
        <v>486</v>
      </c>
      <c r="C487" s="3" t="s">
        <v>4595</v>
      </c>
      <c r="D487" s="2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26" t="s">
        <v>8307</v>
      </c>
      <c r="P487" t="s">
        <v>8356</v>
      </c>
      <c r="Q487">
        <f t="shared" si="37"/>
        <v>22</v>
      </c>
      <c r="R487">
        <f t="shared" si="38"/>
        <v>66.52</v>
      </c>
      <c r="S487" s="11">
        <f t="shared" si="35"/>
        <v>41381.50577546296</v>
      </c>
      <c r="T487" s="11">
        <f t="shared" si="36"/>
        <v>41411.50577546296</v>
      </c>
      <c r="U487">
        <f t="shared" si="39"/>
        <v>2013</v>
      </c>
    </row>
    <row r="488" spans="1:21" ht="45" x14ac:dyDescent="0.25">
      <c r="A488">
        <v>486</v>
      </c>
      <c r="B488" s="3" t="s">
        <v>487</v>
      </c>
      <c r="C488" s="3" t="s">
        <v>4596</v>
      </c>
      <c r="D488" s="2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26" t="s">
        <v>8307</v>
      </c>
      <c r="P488" t="s">
        <v>8356</v>
      </c>
      <c r="Q488">
        <f t="shared" si="37"/>
        <v>0</v>
      </c>
      <c r="R488">
        <f t="shared" si="38"/>
        <v>50</v>
      </c>
      <c r="S488" s="11">
        <f t="shared" si="35"/>
        <v>41761.94258101852</v>
      </c>
      <c r="T488" s="11">
        <f t="shared" si="36"/>
        <v>41791.94258101852</v>
      </c>
      <c r="U488">
        <f t="shared" si="39"/>
        <v>2014</v>
      </c>
    </row>
    <row r="489" spans="1:21" ht="45" x14ac:dyDescent="0.25">
      <c r="A489">
        <v>487</v>
      </c>
      <c r="B489" s="3" t="s">
        <v>488</v>
      </c>
      <c r="C489" s="3" t="s">
        <v>4597</v>
      </c>
      <c r="D489" s="2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26" t="s">
        <v>8307</v>
      </c>
      <c r="P489" t="s">
        <v>8356</v>
      </c>
      <c r="Q489">
        <f t="shared" si="37"/>
        <v>0</v>
      </c>
      <c r="R489">
        <f t="shared" si="38"/>
        <v>0</v>
      </c>
      <c r="S489" s="11">
        <f t="shared" si="35"/>
        <v>42669.594837962963</v>
      </c>
      <c r="T489" s="11">
        <f t="shared" si="36"/>
        <v>42729.636504629627</v>
      </c>
      <c r="U489">
        <f t="shared" si="39"/>
        <v>2016</v>
      </c>
    </row>
    <row r="490" spans="1:21" ht="30" x14ac:dyDescent="0.25">
      <c r="A490">
        <v>488</v>
      </c>
      <c r="B490" s="3" t="s">
        <v>489</v>
      </c>
      <c r="C490" s="3" t="s">
        <v>4598</v>
      </c>
      <c r="D490" s="2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26" t="s">
        <v>8307</v>
      </c>
      <c r="P490" t="s">
        <v>8356</v>
      </c>
      <c r="Q490">
        <f t="shared" si="37"/>
        <v>0</v>
      </c>
      <c r="R490">
        <f t="shared" si="38"/>
        <v>0</v>
      </c>
      <c r="S490" s="11">
        <f t="shared" si="35"/>
        <v>42714.054398148146</v>
      </c>
      <c r="T490" s="11">
        <f t="shared" si="36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2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26" t="s">
        <v>8307</v>
      </c>
      <c r="P491" t="s">
        <v>8356</v>
      </c>
      <c r="Q491">
        <f t="shared" si="37"/>
        <v>0</v>
      </c>
      <c r="R491">
        <f t="shared" si="38"/>
        <v>71.67</v>
      </c>
      <c r="S491" s="11">
        <f t="shared" si="35"/>
        <v>40882.481666666667</v>
      </c>
      <c r="T491" s="11">
        <f t="shared" si="36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2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26" t="s">
        <v>8307</v>
      </c>
      <c r="P492" t="s">
        <v>8356</v>
      </c>
      <c r="Q492">
        <f t="shared" si="37"/>
        <v>0</v>
      </c>
      <c r="R492">
        <f t="shared" si="38"/>
        <v>0</v>
      </c>
      <c r="S492" s="11">
        <f t="shared" si="35"/>
        <v>41113.968576388892</v>
      </c>
      <c r="T492" s="11">
        <f t="shared" si="36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2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26" t="s">
        <v>8307</v>
      </c>
      <c r="P493" t="s">
        <v>8356</v>
      </c>
      <c r="Q493">
        <f t="shared" si="37"/>
        <v>0</v>
      </c>
      <c r="R493">
        <f t="shared" si="38"/>
        <v>0</v>
      </c>
      <c r="S493" s="11">
        <f t="shared" si="35"/>
        <v>42366.982627314821</v>
      </c>
      <c r="T493" s="11">
        <f t="shared" si="36"/>
        <v>42396.982627314821</v>
      </c>
      <c r="U493">
        <f t="shared" si="39"/>
        <v>2015</v>
      </c>
    </row>
    <row r="494" spans="1:21" ht="45" x14ac:dyDescent="0.25">
      <c r="A494">
        <v>492</v>
      </c>
      <c r="B494" s="3" t="s">
        <v>493</v>
      </c>
      <c r="C494" s="3" t="s">
        <v>4602</v>
      </c>
      <c r="D494" s="2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26" t="s">
        <v>8307</v>
      </c>
      <c r="P494" t="s">
        <v>8356</v>
      </c>
      <c r="Q494">
        <f t="shared" si="37"/>
        <v>0</v>
      </c>
      <c r="R494">
        <f t="shared" si="38"/>
        <v>0</v>
      </c>
      <c r="S494" s="11">
        <f t="shared" si="35"/>
        <v>42596.03506944445</v>
      </c>
      <c r="T494" s="11">
        <f t="shared" si="36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2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26" t="s">
        <v>8307</v>
      </c>
      <c r="P495" t="s">
        <v>8356</v>
      </c>
      <c r="Q495">
        <f t="shared" si="37"/>
        <v>0</v>
      </c>
      <c r="R495">
        <f t="shared" si="38"/>
        <v>0</v>
      </c>
      <c r="S495" s="11">
        <f t="shared" si="35"/>
        <v>42114.726134259254</v>
      </c>
      <c r="T495" s="11">
        <f t="shared" si="36"/>
        <v>42144.726134259254</v>
      </c>
      <c r="U495">
        <f t="shared" si="39"/>
        <v>2015</v>
      </c>
    </row>
    <row r="496" spans="1:21" ht="45" x14ac:dyDescent="0.25">
      <c r="A496">
        <v>494</v>
      </c>
      <c r="B496" s="3" t="s">
        <v>495</v>
      </c>
      <c r="C496" s="3" t="s">
        <v>4604</v>
      </c>
      <c r="D496" s="2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26" t="s">
        <v>8307</v>
      </c>
      <c r="P496" t="s">
        <v>8356</v>
      </c>
      <c r="Q496">
        <f t="shared" si="37"/>
        <v>0</v>
      </c>
      <c r="R496">
        <f t="shared" si="38"/>
        <v>10.33</v>
      </c>
      <c r="S496" s="11">
        <f t="shared" si="35"/>
        <v>41799.830613425926</v>
      </c>
      <c r="T496" s="11">
        <f t="shared" si="36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2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26" t="s">
        <v>8307</v>
      </c>
      <c r="P497" t="s">
        <v>8356</v>
      </c>
      <c r="Q497">
        <f t="shared" si="37"/>
        <v>0</v>
      </c>
      <c r="R497">
        <f t="shared" si="38"/>
        <v>0</v>
      </c>
      <c r="S497" s="11">
        <f t="shared" si="35"/>
        <v>42171.827604166669</v>
      </c>
      <c r="T497" s="11">
        <f t="shared" si="36"/>
        <v>42201.827604166669</v>
      </c>
      <c r="U497">
        <f t="shared" si="39"/>
        <v>2015</v>
      </c>
    </row>
    <row r="498" spans="1:21" ht="30" x14ac:dyDescent="0.25">
      <c r="A498">
        <v>496</v>
      </c>
      <c r="B498" s="3" t="s">
        <v>497</v>
      </c>
      <c r="C498" s="3" t="s">
        <v>4606</v>
      </c>
      <c r="D498" s="2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26" t="s">
        <v>8307</v>
      </c>
      <c r="P498" t="s">
        <v>8356</v>
      </c>
      <c r="Q498">
        <f t="shared" si="37"/>
        <v>0</v>
      </c>
      <c r="R498">
        <f t="shared" si="38"/>
        <v>1</v>
      </c>
      <c r="S498" s="11">
        <f t="shared" si="35"/>
        <v>41620.93141203704</v>
      </c>
      <c r="T498" s="11">
        <f t="shared" si="36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2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26" t="s">
        <v>8307</v>
      </c>
      <c r="P499" t="s">
        <v>8356</v>
      </c>
      <c r="Q499">
        <f t="shared" si="37"/>
        <v>1</v>
      </c>
      <c r="R499">
        <f t="shared" si="38"/>
        <v>10</v>
      </c>
      <c r="S499" s="11">
        <f t="shared" si="35"/>
        <v>41945.037789351853</v>
      </c>
      <c r="T499" s="11">
        <f t="shared" si="36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2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26" t="s">
        <v>8307</v>
      </c>
      <c r="P500" t="s">
        <v>8356</v>
      </c>
      <c r="Q500">
        <f t="shared" si="37"/>
        <v>5</v>
      </c>
      <c r="R500">
        <f t="shared" si="38"/>
        <v>136.09</v>
      </c>
      <c r="S500" s="11">
        <f t="shared" si="35"/>
        <v>40858.762141203704</v>
      </c>
      <c r="T500" s="11">
        <f t="shared" si="36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2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26" t="s">
        <v>8307</v>
      </c>
      <c r="P501" t="s">
        <v>8356</v>
      </c>
      <c r="Q501">
        <f t="shared" si="37"/>
        <v>10</v>
      </c>
      <c r="R501">
        <f t="shared" si="38"/>
        <v>73.459999999999994</v>
      </c>
      <c r="S501" s="11">
        <f t="shared" si="35"/>
        <v>40043.895462962959</v>
      </c>
      <c r="T501" s="11">
        <f t="shared" si="36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2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26" t="s">
        <v>8307</v>
      </c>
      <c r="P502" t="s">
        <v>8356</v>
      </c>
      <c r="Q502">
        <f t="shared" si="37"/>
        <v>3</v>
      </c>
      <c r="R502">
        <f t="shared" si="38"/>
        <v>53.75</v>
      </c>
      <c r="S502" s="11">
        <f t="shared" si="35"/>
        <v>40247.886006944449</v>
      </c>
      <c r="T502" s="11">
        <f t="shared" si="36"/>
        <v>40306.927777777775</v>
      </c>
      <c r="U502">
        <f t="shared" si="39"/>
        <v>2010</v>
      </c>
    </row>
    <row r="503" spans="1:21" ht="45" x14ac:dyDescent="0.25">
      <c r="A503">
        <v>501</v>
      </c>
      <c r="B503" s="3" t="s">
        <v>502</v>
      </c>
      <c r="C503" s="3" t="s">
        <v>4611</v>
      </c>
      <c r="D503" s="2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26" t="s">
        <v>8307</v>
      </c>
      <c r="P503" t="s">
        <v>8356</v>
      </c>
      <c r="Q503">
        <f t="shared" si="37"/>
        <v>0</v>
      </c>
      <c r="R503">
        <f t="shared" si="38"/>
        <v>0</v>
      </c>
      <c r="S503" s="11">
        <f t="shared" si="35"/>
        <v>40703.234386574077</v>
      </c>
      <c r="T503" s="11">
        <f t="shared" si="36"/>
        <v>40733.234386574077</v>
      </c>
      <c r="U503">
        <f t="shared" si="39"/>
        <v>2011</v>
      </c>
    </row>
    <row r="504" spans="1:21" ht="45" x14ac:dyDescent="0.25">
      <c r="A504">
        <v>502</v>
      </c>
      <c r="B504" s="3" t="s">
        <v>503</v>
      </c>
      <c r="C504" s="3" t="s">
        <v>4612</v>
      </c>
      <c r="D504" s="2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26" t="s">
        <v>8307</v>
      </c>
      <c r="P504" t="s">
        <v>8356</v>
      </c>
      <c r="Q504">
        <f t="shared" si="37"/>
        <v>1</v>
      </c>
      <c r="R504">
        <f t="shared" si="38"/>
        <v>57.5</v>
      </c>
      <c r="S504" s="11">
        <f t="shared" si="35"/>
        <v>40956.553530092591</v>
      </c>
      <c r="T504" s="11">
        <f t="shared" si="36"/>
        <v>40986.511863425927</v>
      </c>
      <c r="U504">
        <f t="shared" si="39"/>
        <v>2012</v>
      </c>
    </row>
    <row r="505" spans="1:21" ht="45" x14ac:dyDescent="0.25">
      <c r="A505">
        <v>503</v>
      </c>
      <c r="B505" s="3" t="s">
        <v>504</v>
      </c>
      <c r="C505" s="3" t="s">
        <v>4613</v>
      </c>
      <c r="D505" s="2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26" t="s">
        <v>8307</v>
      </c>
      <c r="P505" t="s">
        <v>8356</v>
      </c>
      <c r="Q505">
        <f t="shared" si="37"/>
        <v>2</v>
      </c>
      <c r="R505">
        <f t="shared" si="38"/>
        <v>12.67</v>
      </c>
      <c r="S505" s="11">
        <f t="shared" si="35"/>
        <v>41991.526655092588</v>
      </c>
      <c r="T505" s="11">
        <f t="shared" si="36"/>
        <v>42021.526655092588</v>
      </c>
      <c r="U505">
        <f t="shared" si="39"/>
        <v>2014</v>
      </c>
    </row>
    <row r="506" spans="1:21" ht="45" x14ac:dyDescent="0.25">
      <c r="A506">
        <v>504</v>
      </c>
      <c r="B506" s="3" t="s">
        <v>505</v>
      </c>
      <c r="C506" s="3" t="s">
        <v>4614</v>
      </c>
      <c r="D506" s="2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26" t="s">
        <v>8307</v>
      </c>
      <c r="P506" t="s">
        <v>8356</v>
      </c>
      <c r="Q506">
        <f t="shared" si="37"/>
        <v>1</v>
      </c>
      <c r="R506">
        <f t="shared" si="38"/>
        <v>67</v>
      </c>
      <c r="S506" s="11">
        <f t="shared" si="35"/>
        <v>40949.98364583333</v>
      </c>
      <c r="T506" s="11">
        <f t="shared" si="36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2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26" t="s">
        <v>8307</v>
      </c>
      <c r="P507" t="s">
        <v>8356</v>
      </c>
      <c r="Q507">
        <f t="shared" si="37"/>
        <v>0</v>
      </c>
      <c r="R507">
        <f t="shared" si="38"/>
        <v>3.71</v>
      </c>
      <c r="S507" s="11">
        <f t="shared" si="35"/>
        <v>42318.098217592589</v>
      </c>
      <c r="T507" s="11">
        <f t="shared" si="36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2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26" t="s">
        <v>8307</v>
      </c>
      <c r="P508" t="s">
        <v>8356</v>
      </c>
      <c r="Q508">
        <f t="shared" si="37"/>
        <v>0</v>
      </c>
      <c r="R508">
        <f t="shared" si="38"/>
        <v>250</v>
      </c>
      <c r="S508" s="11">
        <f t="shared" si="35"/>
        <v>41466.552314814813</v>
      </c>
      <c r="T508" s="11">
        <f t="shared" si="36"/>
        <v>41496.552314814813</v>
      </c>
      <c r="U508">
        <f t="shared" si="39"/>
        <v>2013</v>
      </c>
    </row>
    <row r="509" spans="1:21" ht="45" x14ac:dyDescent="0.25">
      <c r="A509">
        <v>507</v>
      </c>
      <c r="B509" s="3" t="s">
        <v>508</v>
      </c>
      <c r="C509" s="3" t="s">
        <v>4617</v>
      </c>
      <c r="D509" s="2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26" t="s">
        <v>8307</v>
      </c>
      <c r="P509" t="s">
        <v>8356</v>
      </c>
      <c r="Q509">
        <f t="shared" si="37"/>
        <v>3</v>
      </c>
      <c r="R509">
        <f t="shared" si="38"/>
        <v>64</v>
      </c>
      <c r="S509" s="11">
        <f t="shared" si="35"/>
        <v>41156.958993055552</v>
      </c>
      <c r="T509" s="11">
        <f t="shared" si="36"/>
        <v>41201.958993055552</v>
      </c>
      <c r="U509">
        <f t="shared" si="39"/>
        <v>2012</v>
      </c>
    </row>
    <row r="510" spans="1:21" ht="45" x14ac:dyDescent="0.25">
      <c r="A510">
        <v>508</v>
      </c>
      <c r="B510" s="3" t="s">
        <v>509</v>
      </c>
      <c r="C510" s="3" t="s">
        <v>4618</v>
      </c>
      <c r="D510" s="2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26" t="s">
        <v>8307</v>
      </c>
      <c r="P510" t="s">
        <v>8356</v>
      </c>
      <c r="Q510">
        <f t="shared" si="37"/>
        <v>1</v>
      </c>
      <c r="R510">
        <f t="shared" si="38"/>
        <v>133.33000000000001</v>
      </c>
      <c r="S510" s="11">
        <f t="shared" si="35"/>
        <v>40995.024317129632</v>
      </c>
      <c r="T510" s="11">
        <f t="shared" si="36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2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26" t="s">
        <v>8307</v>
      </c>
      <c r="P511" t="s">
        <v>8356</v>
      </c>
      <c r="Q511">
        <f t="shared" si="37"/>
        <v>0</v>
      </c>
      <c r="R511">
        <f t="shared" si="38"/>
        <v>10</v>
      </c>
      <c r="S511" s="11">
        <f t="shared" si="35"/>
        <v>42153.631597222222</v>
      </c>
      <c r="T511" s="11">
        <f t="shared" si="36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2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26" t="s">
        <v>8307</v>
      </c>
      <c r="P512" t="s">
        <v>8356</v>
      </c>
      <c r="Q512">
        <f t="shared" si="37"/>
        <v>0</v>
      </c>
      <c r="R512">
        <f t="shared" si="38"/>
        <v>0</v>
      </c>
      <c r="S512" s="11">
        <f t="shared" si="35"/>
        <v>42400.176377314812</v>
      </c>
      <c r="T512" s="11">
        <f t="shared" si="36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2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26" t="s">
        <v>8307</v>
      </c>
      <c r="P513" t="s">
        <v>8356</v>
      </c>
      <c r="Q513">
        <f t="shared" si="37"/>
        <v>3</v>
      </c>
      <c r="R513">
        <f t="shared" si="38"/>
        <v>30</v>
      </c>
      <c r="S513" s="11">
        <f t="shared" si="35"/>
        <v>41340.303032407406</v>
      </c>
      <c r="T513" s="11">
        <f t="shared" si="36"/>
        <v>41370.261365740742</v>
      </c>
      <c r="U513">
        <f t="shared" si="39"/>
        <v>2013</v>
      </c>
    </row>
    <row r="514" spans="1:21" ht="45" x14ac:dyDescent="0.25">
      <c r="A514">
        <v>512</v>
      </c>
      <c r="B514" s="3" t="s">
        <v>513</v>
      </c>
      <c r="C514" s="3" t="s">
        <v>4622</v>
      </c>
      <c r="D514" s="2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26" t="s">
        <v>8307</v>
      </c>
      <c r="P514" t="s">
        <v>8356</v>
      </c>
      <c r="Q514">
        <f t="shared" si="37"/>
        <v>0</v>
      </c>
      <c r="R514">
        <f t="shared" si="38"/>
        <v>5.5</v>
      </c>
      <c r="S514" s="11">
        <f t="shared" ref="S514:S577" si="40">(((J514/60)/60)/24)+DATE(1970,1,1)</f>
        <v>42649.742210648154</v>
      </c>
      <c r="T514" s="11">
        <f t="shared" ref="T514:T577" si="41">(((I514/60)/60)/24)+DATE(1970,1,1)</f>
        <v>42694.783877314811</v>
      </c>
      <c r="U514">
        <f t="shared" si="39"/>
        <v>2016</v>
      </c>
    </row>
    <row r="515" spans="1:21" ht="30" x14ac:dyDescent="0.25">
      <c r="A515">
        <v>513</v>
      </c>
      <c r="B515" s="3" t="s">
        <v>514</v>
      </c>
      <c r="C515" s="3" t="s">
        <v>4623</v>
      </c>
      <c r="D515" s="2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26" t="s">
        <v>8307</v>
      </c>
      <c r="P515" t="s">
        <v>8356</v>
      </c>
      <c r="Q515">
        <f t="shared" ref="Q515:Q578" si="42">ROUND(E515/D515*100,0)</f>
        <v>14</v>
      </c>
      <c r="R515">
        <f t="shared" ref="R515:R578" si="43">IFERROR(ROUND(E515/L515,2),0)</f>
        <v>102.38</v>
      </c>
      <c r="S515" s="11">
        <f t="shared" si="40"/>
        <v>42552.653993055559</v>
      </c>
      <c r="T515" s="11">
        <f t="shared" si="41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2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26" t="s">
        <v>8307</v>
      </c>
      <c r="P516" t="s">
        <v>8356</v>
      </c>
      <c r="Q516">
        <f t="shared" si="42"/>
        <v>3</v>
      </c>
      <c r="R516">
        <f t="shared" si="43"/>
        <v>16.670000000000002</v>
      </c>
      <c r="S516" s="11">
        <f t="shared" si="40"/>
        <v>41830.613969907405</v>
      </c>
      <c r="T516" s="11">
        <f t="shared" si="41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2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26" t="s">
        <v>8307</v>
      </c>
      <c r="P517" t="s">
        <v>8356</v>
      </c>
      <c r="Q517">
        <f t="shared" si="42"/>
        <v>25</v>
      </c>
      <c r="R517">
        <f t="shared" si="43"/>
        <v>725.03</v>
      </c>
      <c r="S517" s="11">
        <f t="shared" si="40"/>
        <v>42327.490752314814</v>
      </c>
      <c r="T517" s="11">
        <f t="shared" si="41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2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26" t="s">
        <v>8307</v>
      </c>
      <c r="P518" t="s">
        <v>8356</v>
      </c>
      <c r="Q518">
        <f t="shared" si="42"/>
        <v>0</v>
      </c>
      <c r="R518">
        <f t="shared" si="43"/>
        <v>0</v>
      </c>
      <c r="S518" s="11">
        <f t="shared" si="40"/>
        <v>42091.778703703705</v>
      </c>
      <c r="T518" s="11">
        <f t="shared" si="41"/>
        <v>42151.778703703705</v>
      </c>
      <c r="U518">
        <f t="shared" si="44"/>
        <v>2015</v>
      </c>
    </row>
    <row r="519" spans="1:21" ht="45" x14ac:dyDescent="0.25">
      <c r="A519">
        <v>517</v>
      </c>
      <c r="B519" s="3" t="s">
        <v>518</v>
      </c>
      <c r="C519" s="3" t="s">
        <v>4627</v>
      </c>
      <c r="D519" s="2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26" t="s">
        <v>8307</v>
      </c>
      <c r="P519" t="s">
        <v>8356</v>
      </c>
      <c r="Q519">
        <f t="shared" si="42"/>
        <v>1</v>
      </c>
      <c r="R519">
        <f t="shared" si="43"/>
        <v>68.33</v>
      </c>
      <c r="S519" s="11">
        <f t="shared" si="40"/>
        <v>42738.615289351852</v>
      </c>
      <c r="T519" s="11">
        <f t="shared" si="41"/>
        <v>42768.615289351852</v>
      </c>
      <c r="U519">
        <f t="shared" si="44"/>
        <v>2017</v>
      </c>
    </row>
    <row r="520" spans="1:21" ht="45" x14ac:dyDescent="0.25">
      <c r="A520">
        <v>518</v>
      </c>
      <c r="B520" s="3" t="s">
        <v>519</v>
      </c>
      <c r="C520" s="3" t="s">
        <v>4628</v>
      </c>
      <c r="D520" s="2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26" t="s">
        <v>8307</v>
      </c>
      <c r="P520" t="s">
        <v>8356</v>
      </c>
      <c r="Q520">
        <f t="shared" si="42"/>
        <v>0</v>
      </c>
      <c r="R520">
        <f t="shared" si="43"/>
        <v>0</v>
      </c>
      <c r="S520" s="11">
        <f t="shared" si="40"/>
        <v>42223.616018518514</v>
      </c>
      <c r="T520" s="11">
        <f t="shared" si="41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2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26" t="s">
        <v>8307</v>
      </c>
      <c r="P521" t="s">
        <v>8356</v>
      </c>
      <c r="Q521">
        <f t="shared" si="42"/>
        <v>23</v>
      </c>
      <c r="R521">
        <f t="shared" si="43"/>
        <v>39.229999999999997</v>
      </c>
      <c r="S521" s="11">
        <f t="shared" si="40"/>
        <v>41218.391446759262</v>
      </c>
      <c r="T521" s="11">
        <f t="shared" si="41"/>
        <v>41248.391446759262</v>
      </c>
      <c r="U521">
        <f t="shared" si="44"/>
        <v>2012</v>
      </c>
    </row>
    <row r="522" spans="1:21" ht="45" x14ac:dyDescent="0.25">
      <c r="A522">
        <v>520</v>
      </c>
      <c r="B522" s="3" t="s">
        <v>521</v>
      </c>
      <c r="C522" s="3" t="s">
        <v>4630</v>
      </c>
      <c r="D522" s="2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26" t="s">
        <v>8309</v>
      </c>
      <c r="P522" t="s">
        <v>8311</v>
      </c>
      <c r="Q522">
        <f t="shared" si="42"/>
        <v>102</v>
      </c>
      <c r="R522">
        <f t="shared" si="43"/>
        <v>150.15</v>
      </c>
      <c r="S522" s="11">
        <f t="shared" si="40"/>
        <v>42318.702094907407</v>
      </c>
      <c r="T522" s="11">
        <f t="shared" si="41"/>
        <v>42348.702094907407</v>
      </c>
      <c r="U522">
        <f t="shared" si="44"/>
        <v>2015</v>
      </c>
    </row>
    <row r="523" spans="1:21" ht="45" x14ac:dyDescent="0.25">
      <c r="A523">
        <v>521</v>
      </c>
      <c r="B523" s="3" t="s">
        <v>522</v>
      </c>
      <c r="C523" s="3" t="s">
        <v>4631</v>
      </c>
      <c r="D523" s="2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26" t="s">
        <v>8309</v>
      </c>
      <c r="P523" t="s">
        <v>8311</v>
      </c>
      <c r="Q523">
        <f t="shared" si="42"/>
        <v>105</v>
      </c>
      <c r="R523">
        <f t="shared" si="43"/>
        <v>93.43</v>
      </c>
      <c r="S523" s="11">
        <f t="shared" si="40"/>
        <v>42646.092812499999</v>
      </c>
      <c r="T523" s="11">
        <f t="shared" si="41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2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26" t="s">
        <v>8309</v>
      </c>
      <c r="P524" t="s">
        <v>8311</v>
      </c>
      <c r="Q524">
        <f t="shared" si="42"/>
        <v>115</v>
      </c>
      <c r="R524">
        <f t="shared" si="43"/>
        <v>110.97</v>
      </c>
      <c r="S524" s="11">
        <f t="shared" si="40"/>
        <v>42430.040798611109</v>
      </c>
      <c r="T524" s="11">
        <f t="shared" si="41"/>
        <v>42449.999131944445</v>
      </c>
      <c r="U524">
        <f t="shared" si="44"/>
        <v>2016</v>
      </c>
    </row>
    <row r="525" spans="1:21" ht="45" x14ac:dyDescent="0.25">
      <c r="A525">
        <v>523</v>
      </c>
      <c r="B525" s="3" t="s">
        <v>524</v>
      </c>
      <c r="C525" s="3" t="s">
        <v>4633</v>
      </c>
      <c r="D525" s="2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26" t="s">
        <v>8309</v>
      </c>
      <c r="P525" t="s">
        <v>8311</v>
      </c>
      <c r="Q525">
        <f t="shared" si="42"/>
        <v>121</v>
      </c>
      <c r="R525">
        <f t="shared" si="43"/>
        <v>71.790000000000006</v>
      </c>
      <c r="S525" s="11">
        <f t="shared" si="40"/>
        <v>42238.13282407407</v>
      </c>
      <c r="T525" s="11">
        <f t="shared" si="41"/>
        <v>42268.13282407407</v>
      </c>
      <c r="U525">
        <f t="shared" si="44"/>
        <v>2015</v>
      </c>
    </row>
    <row r="526" spans="1:21" ht="45" x14ac:dyDescent="0.25">
      <c r="A526">
        <v>524</v>
      </c>
      <c r="B526" s="3" t="s">
        <v>525</v>
      </c>
      <c r="C526" s="3" t="s">
        <v>4634</v>
      </c>
      <c r="D526" s="2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26" t="s">
        <v>8309</v>
      </c>
      <c r="P526" t="s">
        <v>8311</v>
      </c>
      <c r="Q526">
        <f t="shared" si="42"/>
        <v>109</v>
      </c>
      <c r="R526">
        <f t="shared" si="43"/>
        <v>29.26</v>
      </c>
      <c r="S526" s="11">
        <f t="shared" si="40"/>
        <v>42492.717233796298</v>
      </c>
      <c r="T526" s="11">
        <f t="shared" si="41"/>
        <v>42522.717233796298</v>
      </c>
      <c r="U526">
        <f t="shared" si="44"/>
        <v>2016</v>
      </c>
    </row>
    <row r="527" spans="1:21" ht="45" x14ac:dyDescent="0.25">
      <c r="A527">
        <v>525</v>
      </c>
      <c r="B527" s="3" t="s">
        <v>526</v>
      </c>
      <c r="C527" s="3" t="s">
        <v>4635</v>
      </c>
      <c r="D527" s="2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26" t="s">
        <v>8309</v>
      </c>
      <c r="P527" t="s">
        <v>8311</v>
      </c>
      <c r="Q527">
        <f t="shared" si="42"/>
        <v>100</v>
      </c>
      <c r="R527">
        <f t="shared" si="43"/>
        <v>1000</v>
      </c>
      <c r="S527" s="11">
        <f t="shared" si="40"/>
        <v>41850.400937500002</v>
      </c>
      <c r="T527" s="11">
        <f t="shared" si="41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2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26" t="s">
        <v>8309</v>
      </c>
      <c r="P528" t="s">
        <v>8311</v>
      </c>
      <c r="Q528">
        <f t="shared" si="42"/>
        <v>114</v>
      </c>
      <c r="R528">
        <f t="shared" si="43"/>
        <v>74.349999999999994</v>
      </c>
      <c r="S528" s="11">
        <f t="shared" si="40"/>
        <v>42192.591944444444</v>
      </c>
      <c r="T528" s="11">
        <f t="shared" si="41"/>
        <v>42223.708333333328</v>
      </c>
      <c r="U528">
        <f t="shared" si="44"/>
        <v>2015</v>
      </c>
    </row>
    <row r="529" spans="1:21" ht="45" x14ac:dyDescent="0.25">
      <c r="A529">
        <v>527</v>
      </c>
      <c r="B529" s="3" t="s">
        <v>528</v>
      </c>
      <c r="C529" s="3" t="s">
        <v>4637</v>
      </c>
      <c r="D529" s="2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26" t="s">
        <v>8309</v>
      </c>
      <c r="P529" t="s">
        <v>8311</v>
      </c>
      <c r="Q529">
        <f t="shared" si="42"/>
        <v>101</v>
      </c>
      <c r="R529">
        <f t="shared" si="43"/>
        <v>63.83</v>
      </c>
      <c r="S529" s="11">
        <f t="shared" si="40"/>
        <v>42753.205625000002</v>
      </c>
      <c r="T529" s="11">
        <f t="shared" si="41"/>
        <v>42783.670138888891</v>
      </c>
      <c r="U529">
        <f t="shared" si="44"/>
        <v>2017</v>
      </c>
    </row>
    <row r="530" spans="1:21" x14ac:dyDescent="0.25">
      <c r="A530">
        <v>528</v>
      </c>
      <c r="B530" s="3" t="s">
        <v>529</v>
      </c>
      <c r="C530" s="3" t="s">
        <v>4638</v>
      </c>
      <c r="D530" s="2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26" t="s">
        <v>8309</v>
      </c>
      <c r="P530" t="s">
        <v>8311</v>
      </c>
      <c r="Q530">
        <f t="shared" si="42"/>
        <v>116</v>
      </c>
      <c r="R530">
        <f t="shared" si="43"/>
        <v>44.33</v>
      </c>
      <c r="S530" s="11">
        <f t="shared" si="40"/>
        <v>42155.920219907406</v>
      </c>
      <c r="T530" s="11">
        <f t="shared" si="41"/>
        <v>42176.888888888891</v>
      </c>
      <c r="U530">
        <f t="shared" si="44"/>
        <v>2015</v>
      </c>
    </row>
    <row r="531" spans="1:21" ht="45" x14ac:dyDescent="0.25">
      <c r="A531">
        <v>529</v>
      </c>
      <c r="B531" s="3" t="s">
        <v>530</v>
      </c>
      <c r="C531" s="3" t="s">
        <v>4639</v>
      </c>
      <c r="D531" s="2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26" t="s">
        <v>8309</v>
      </c>
      <c r="P531" t="s">
        <v>8311</v>
      </c>
      <c r="Q531">
        <f t="shared" si="42"/>
        <v>130</v>
      </c>
      <c r="R531">
        <f t="shared" si="43"/>
        <v>86.94</v>
      </c>
      <c r="S531" s="11">
        <f t="shared" si="40"/>
        <v>42725.031180555554</v>
      </c>
      <c r="T531" s="11">
        <f t="shared" si="41"/>
        <v>42746.208333333328</v>
      </c>
      <c r="U531">
        <f t="shared" si="44"/>
        <v>2016</v>
      </c>
    </row>
    <row r="532" spans="1:21" ht="45" x14ac:dyDescent="0.25">
      <c r="A532">
        <v>530</v>
      </c>
      <c r="B532" s="3" t="s">
        <v>531</v>
      </c>
      <c r="C532" s="3" t="s">
        <v>4640</v>
      </c>
      <c r="D532" s="2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26" t="s">
        <v>8309</v>
      </c>
      <c r="P532" t="s">
        <v>8311</v>
      </c>
      <c r="Q532">
        <f t="shared" si="42"/>
        <v>108</v>
      </c>
      <c r="R532">
        <f t="shared" si="43"/>
        <v>126.55</v>
      </c>
      <c r="S532" s="11">
        <f t="shared" si="40"/>
        <v>42157.591064814813</v>
      </c>
      <c r="T532" s="11">
        <f t="shared" si="41"/>
        <v>42179.083333333328</v>
      </c>
      <c r="U532">
        <f t="shared" si="44"/>
        <v>2015</v>
      </c>
    </row>
    <row r="533" spans="1:21" ht="45" x14ac:dyDescent="0.25">
      <c r="A533">
        <v>531</v>
      </c>
      <c r="B533" s="3" t="s">
        <v>532</v>
      </c>
      <c r="C533" s="3" t="s">
        <v>4641</v>
      </c>
      <c r="D533" s="2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26" t="s">
        <v>8309</v>
      </c>
      <c r="P533" t="s">
        <v>8311</v>
      </c>
      <c r="Q533">
        <f t="shared" si="42"/>
        <v>100</v>
      </c>
      <c r="R533">
        <f t="shared" si="43"/>
        <v>129.03</v>
      </c>
      <c r="S533" s="11">
        <f t="shared" si="40"/>
        <v>42676.065150462964</v>
      </c>
      <c r="T533" s="11">
        <f t="shared" si="41"/>
        <v>42721.290972222225</v>
      </c>
      <c r="U533">
        <f t="shared" si="44"/>
        <v>2016</v>
      </c>
    </row>
    <row r="534" spans="1:21" ht="45" x14ac:dyDescent="0.25">
      <c r="A534">
        <v>532</v>
      </c>
      <c r="B534" s="3" t="s">
        <v>533</v>
      </c>
      <c r="C534" s="3" t="s">
        <v>4642</v>
      </c>
      <c r="D534" s="2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26" t="s">
        <v>8309</v>
      </c>
      <c r="P534" t="s">
        <v>8311</v>
      </c>
      <c r="Q534">
        <f t="shared" si="42"/>
        <v>123</v>
      </c>
      <c r="R534">
        <f t="shared" si="43"/>
        <v>71.239999999999995</v>
      </c>
      <c r="S534" s="11">
        <f t="shared" si="40"/>
        <v>42473.007037037038</v>
      </c>
      <c r="T534" s="11">
        <f t="shared" si="41"/>
        <v>42503.007037037038</v>
      </c>
      <c r="U534">
        <f t="shared" si="44"/>
        <v>2016</v>
      </c>
    </row>
    <row r="535" spans="1:21" ht="45" x14ac:dyDescent="0.25">
      <c r="A535">
        <v>533</v>
      </c>
      <c r="B535" s="3" t="s">
        <v>534</v>
      </c>
      <c r="C535" s="3" t="s">
        <v>4643</v>
      </c>
      <c r="D535" s="2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26" t="s">
        <v>8309</v>
      </c>
      <c r="P535" t="s">
        <v>8311</v>
      </c>
      <c r="Q535">
        <f t="shared" si="42"/>
        <v>100</v>
      </c>
      <c r="R535">
        <f t="shared" si="43"/>
        <v>117.88</v>
      </c>
      <c r="S535" s="11">
        <f t="shared" si="40"/>
        <v>42482.43478009259</v>
      </c>
      <c r="T535" s="11">
        <f t="shared" si="41"/>
        <v>42506.43478009259</v>
      </c>
      <c r="U535">
        <f t="shared" si="44"/>
        <v>2016</v>
      </c>
    </row>
    <row r="536" spans="1:21" ht="45" x14ac:dyDescent="0.25">
      <c r="A536">
        <v>534</v>
      </c>
      <c r="B536" s="3" t="s">
        <v>535</v>
      </c>
      <c r="C536" s="3" t="s">
        <v>4644</v>
      </c>
      <c r="D536" s="2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26" t="s">
        <v>8309</v>
      </c>
      <c r="P536" t="s">
        <v>8311</v>
      </c>
      <c r="Q536">
        <f t="shared" si="42"/>
        <v>105</v>
      </c>
      <c r="R536">
        <f t="shared" si="43"/>
        <v>327.08</v>
      </c>
      <c r="S536" s="11">
        <f t="shared" si="40"/>
        <v>42270.810995370368</v>
      </c>
      <c r="T536" s="11">
        <f t="shared" si="41"/>
        <v>42309.958333333328</v>
      </c>
      <c r="U536">
        <f t="shared" si="44"/>
        <v>2015</v>
      </c>
    </row>
    <row r="537" spans="1:21" ht="30" x14ac:dyDescent="0.25">
      <c r="A537">
        <v>535</v>
      </c>
      <c r="B537" s="3" t="s">
        <v>536</v>
      </c>
      <c r="C537" s="3" t="s">
        <v>4645</v>
      </c>
      <c r="D537" s="2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26" t="s">
        <v>8309</v>
      </c>
      <c r="P537" t="s">
        <v>8311</v>
      </c>
      <c r="Q537">
        <f t="shared" si="42"/>
        <v>103</v>
      </c>
      <c r="R537">
        <f t="shared" si="43"/>
        <v>34.75</v>
      </c>
      <c r="S537" s="11">
        <f t="shared" si="40"/>
        <v>42711.545196759253</v>
      </c>
      <c r="T537" s="11">
        <f t="shared" si="41"/>
        <v>42741.545196759253</v>
      </c>
      <c r="U537">
        <f t="shared" si="44"/>
        <v>2016</v>
      </c>
    </row>
    <row r="538" spans="1:21" ht="45" x14ac:dyDescent="0.25">
      <c r="A538">
        <v>536</v>
      </c>
      <c r="B538" s="3" t="s">
        <v>537</v>
      </c>
      <c r="C538" s="3" t="s">
        <v>4646</v>
      </c>
      <c r="D538" s="2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26" t="s">
        <v>8309</v>
      </c>
      <c r="P538" t="s">
        <v>8311</v>
      </c>
      <c r="Q538">
        <f t="shared" si="42"/>
        <v>118</v>
      </c>
      <c r="R538">
        <f t="shared" si="43"/>
        <v>100.06</v>
      </c>
      <c r="S538" s="11">
        <f t="shared" si="40"/>
        <v>42179.344988425932</v>
      </c>
      <c r="T538" s="11">
        <f t="shared" si="41"/>
        <v>42219.75</v>
      </c>
      <c r="U538">
        <f t="shared" si="44"/>
        <v>2015</v>
      </c>
    </row>
    <row r="539" spans="1:21" ht="45" x14ac:dyDescent="0.25">
      <c r="A539">
        <v>537</v>
      </c>
      <c r="B539" s="3" t="s">
        <v>538</v>
      </c>
      <c r="C539" s="3" t="s">
        <v>4647</v>
      </c>
      <c r="D539" s="2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26" t="s">
        <v>8309</v>
      </c>
      <c r="P539" t="s">
        <v>8311</v>
      </c>
      <c r="Q539">
        <f t="shared" si="42"/>
        <v>121</v>
      </c>
      <c r="R539">
        <f t="shared" si="43"/>
        <v>40.85</v>
      </c>
      <c r="S539" s="11">
        <f t="shared" si="40"/>
        <v>42282.768414351856</v>
      </c>
      <c r="T539" s="11">
        <f t="shared" si="41"/>
        <v>42312.810081018513</v>
      </c>
      <c r="U539">
        <f t="shared" si="44"/>
        <v>2015</v>
      </c>
    </row>
    <row r="540" spans="1:21" ht="45" x14ac:dyDescent="0.25">
      <c r="A540">
        <v>538</v>
      </c>
      <c r="B540" s="3" t="s">
        <v>539</v>
      </c>
      <c r="C540" s="3" t="s">
        <v>4648</v>
      </c>
      <c r="D540" s="2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26" t="s">
        <v>8309</v>
      </c>
      <c r="P540" t="s">
        <v>8311</v>
      </c>
      <c r="Q540">
        <f t="shared" si="42"/>
        <v>302</v>
      </c>
      <c r="R540">
        <f t="shared" si="43"/>
        <v>252.02</v>
      </c>
      <c r="S540" s="11">
        <f t="shared" si="40"/>
        <v>42473.794710648144</v>
      </c>
      <c r="T540" s="11">
        <f t="shared" si="41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2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26" t="s">
        <v>8309</v>
      </c>
      <c r="P541" t="s">
        <v>8311</v>
      </c>
      <c r="Q541">
        <f t="shared" si="42"/>
        <v>101</v>
      </c>
      <c r="R541">
        <f t="shared" si="43"/>
        <v>25.16</v>
      </c>
      <c r="S541" s="11">
        <f t="shared" si="40"/>
        <v>42535.049849537041</v>
      </c>
      <c r="T541" s="11">
        <f t="shared" si="41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2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26" t="s">
        <v>8313</v>
      </c>
      <c r="P542" t="s">
        <v>8314</v>
      </c>
      <c r="Q542">
        <f t="shared" si="42"/>
        <v>0</v>
      </c>
      <c r="R542">
        <f t="shared" si="43"/>
        <v>1</v>
      </c>
      <c r="S542" s="11">
        <f t="shared" si="40"/>
        <v>42009.817199074074</v>
      </c>
      <c r="T542" s="11">
        <f t="shared" si="41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2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26" t="s">
        <v>8313</v>
      </c>
      <c r="P543" t="s">
        <v>8314</v>
      </c>
      <c r="Q543">
        <f t="shared" si="42"/>
        <v>1</v>
      </c>
      <c r="R543">
        <f t="shared" si="43"/>
        <v>25</v>
      </c>
      <c r="S543" s="11">
        <f t="shared" si="40"/>
        <v>42276.046689814815</v>
      </c>
      <c r="T543" s="11">
        <f t="shared" si="41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2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26" t="s">
        <v>8313</v>
      </c>
      <c r="P544" t="s">
        <v>8314</v>
      </c>
      <c r="Q544">
        <f t="shared" si="42"/>
        <v>0</v>
      </c>
      <c r="R544">
        <f t="shared" si="43"/>
        <v>1</v>
      </c>
      <c r="S544" s="11">
        <f t="shared" si="40"/>
        <v>42433.737453703703</v>
      </c>
      <c r="T544" s="11">
        <f t="shared" si="41"/>
        <v>42493.695787037039</v>
      </c>
      <c r="U544">
        <f t="shared" si="44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2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26" t="s">
        <v>8313</v>
      </c>
      <c r="P545" t="s">
        <v>8314</v>
      </c>
      <c r="Q545">
        <f t="shared" si="42"/>
        <v>0</v>
      </c>
      <c r="R545">
        <f t="shared" si="43"/>
        <v>35</v>
      </c>
      <c r="S545" s="11">
        <f t="shared" si="40"/>
        <v>41914.092152777775</v>
      </c>
      <c r="T545" s="11">
        <f t="shared" si="41"/>
        <v>41944.092152777775</v>
      </c>
      <c r="U545">
        <f t="shared" si="44"/>
        <v>2014</v>
      </c>
    </row>
    <row r="546" spans="1:21" ht="45" x14ac:dyDescent="0.25">
      <c r="A546">
        <v>544</v>
      </c>
      <c r="B546" s="3" t="s">
        <v>545</v>
      </c>
      <c r="C546" s="3" t="s">
        <v>4654</v>
      </c>
      <c r="D546" s="2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26" t="s">
        <v>8313</v>
      </c>
      <c r="P546" t="s">
        <v>8314</v>
      </c>
      <c r="Q546">
        <f t="shared" si="42"/>
        <v>1</v>
      </c>
      <c r="R546">
        <f t="shared" si="43"/>
        <v>3</v>
      </c>
      <c r="S546" s="11">
        <f t="shared" si="40"/>
        <v>42525.656944444447</v>
      </c>
      <c r="T546" s="11">
        <f t="shared" si="41"/>
        <v>42555.656944444447</v>
      </c>
      <c r="U546">
        <f t="shared" si="44"/>
        <v>2016</v>
      </c>
    </row>
    <row r="547" spans="1:21" ht="45" x14ac:dyDescent="0.25">
      <c r="A547">
        <v>545</v>
      </c>
      <c r="B547" s="3" t="s">
        <v>546</v>
      </c>
      <c r="C547" s="3" t="s">
        <v>4655</v>
      </c>
      <c r="D547" s="2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26" t="s">
        <v>8313</v>
      </c>
      <c r="P547" t="s">
        <v>8314</v>
      </c>
      <c r="Q547">
        <f t="shared" si="42"/>
        <v>27</v>
      </c>
      <c r="R547">
        <f t="shared" si="43"/>
        <v>402.71</v>
      </c>
      <c r="S547" s="11">
        <f t="shared" si="40"/>
        <v>42283.592465277776</v>
      </c>
      <c r="T547" s="11">
        <f t="shared" si="41"/>
        <v>42323.634131944447</v>
      </c>
      <c r="U547">
        <f t="shared" si="44"/>
        <v>2015</v>
      </c>
    </row>
    <row r="548" spans="1:21" ht="45" x14ac:dyDescent="0.25">
      <c r="A548">
        <v>546</v>
      </c>
      <c r="B548" s="3" t="s">
        <v>547</v>
      </c>
      <c r="C548" s="3" t="s">
        <v>4656</v>
      </c>
      <c r="D548" s="2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26" t="s">
        <v>8313</v>
      </c>
      <c r="P548" t="s">
        <v>8314</v>
      </c>
      <c r="Q548">
        <f t="shared" si="42"/>
        <v>0</v>
      </c>
      <c r="R548">
        <f t="shared" si="43"/>
        <v>26</v>
      </c>
      <c r="S548" s="11">
        <f t="shared" si="40"/>
        <v>42249.667997685188</v>
      </c>
      <c r="T548" s="11">
        <f t="shared" si="41"/>
        <v>42294.667997685188</v>
      </c>
      <c r="U548">
        <f t="shared" si="44"/>
        <v>2015</v>
      </c>
    </row>
    <row r="549" spans="1:21" ht="45" x14ac:dyDescent="0.25">
      <c r="A549">
        <v>547</v>
      </c>
      <c r="B549" s="3" t="s">
        <v>548</v>
      </c>
      <c r="C549" s="3" t="s">
        <v>4657</v>
      </c>
      <c r="D549" s="2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26" t="s">
        <v>8313</v>
      </c>
      <c r="P549" t="s">
        <v>8314</v>
      </c>
      <c r="Q549">
        <f t="shared" si="42"/>
        <v>0</v>
      </c>
      <c r="R549">
        <f t="shared" si="43"/>
        <v>0</v>
      </c>
      <c r="S549" s="11">
        <f t="shared" si="40"/>
        <v>42380.696342592593</v>
      </c>
      <c r="T549" s="11">
        <f t="shared" si="41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2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26" t="s">
        <v>8313</v>
      </c>
      <c r="P550" t="s">
        <v>8314</v>
      </c>
      <c r="Q550">
        <f t="shared" si="42"/>
        <v>0</v>
      </c>
      <c r="R550">
        <f t="shared" si="43"/>
        <v>9</v>
      </c>
      <c r="S550" s="11">
        <f t="shared" si="40"/>
        <v>42276.903333333335</v>
      </c>
      <c r="T550" s="11">
        <f t="shared" si="41"/>
        <v>42306.903333333335</v>
      </c>
      <c r="U550">
        <f t="shared" si="44"/>
        <v>2015</v>
      </c>
    </row>
    <row r="551" spans="1:21" ht="45" x14ac:dyDescent="0.25">
      <c r="A551">
        <v>549</v>
      </c>
      <c r="B551" s="3" t="s">
        <v>550</v>
      </c>
      <c r="C551" s="3" t="s">
        <v>4659</v>
      </c>
      <c r="D551" s="2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26" t="s">
        <v>8313</v>
      </c>
      <c r="P551" t="s">
        <v>8314</v>
      </c>
      <c r="Q551">
        <f t="shared" si="42"/>
        <v>3</v>
      </c>
      <c r="R551">
        <f t="shared" si="43"/>
        <v>8.5</v>
      </c>
      <c r="S551" s="11">
        <f t="shared" si="40"/>
        <v>42163.636828703704</v>
      </c>
      <c r="T551" s="11">
        <f t="shared" si="41"/>
        <v>42193.636828703704</v>
      </c>
      <c r="U551">
        <f t="shared" si="44"/>
        <v>2015</v>
      </c>
    </row>
    <row r="552" spans="1:21" ht="45" x14ac:dyDescent="0.25">
      <c r="A552">
        <v>550</v>
      </c>
      <c r="B552" s="3" t="s">
        <v>551</v>
      </c>
      <c r="C552" s="3" t="s">
        <v>4660</v>
      </c>
      <c r="D552" s="2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26" t="s">
        <v>8313</v>
      </c>
      <c r="P552" t="s">
        <v>8314</v>
      </c>
      <c r="Q552">
        <f t="shared" si="42"/>
        <v>1</v>
      </c>
      <c r="R552">
        <f t="shared" si="43"/>
        <v>8.75</v>
      </c>
      <c r="S552" s="11">
        <f t="shared" si="40"/>
        <v>42753.678761574076</v>
      </c>
      <c r="T552" s="11">
        <f t="shared" si="41"/>
        <v>42766.208333333328</v>
      </c>
      <c r="U552">
        <f t="shared" si="44"/>
        <v>2017</v>
      </c>
    </row>
    <row r="553" spans="1:21" ht="45" x14ac:dyDescent="0.25">
      <c r="A553">
        <v>551</v>
      </c>
      <c r="B553" s="3" t="s">
        <v>552</v>
      </c>
      <c r="C553" s="3" t="s">
        <v>4661</v>
      </c>
      <c r="D553" s="2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26" t="s">
        <v>8313</v>
      </c>
      <c r="P553" t="s">
        <v>8314</v>
      </c>
      <c r="Q553">
        <f t="shared" si="42"/>
        <v>5</v>
      </c>
      <c r="R553">
        <f t="shared" si="43"/>
        <v>135.04</v>
      </c>
      <c r="S553" s="11">
        <f t="shared" si="40"/>
        <v>42173.275740740741</v>
      </c>
      <c r="T553" s="11">
        <f t="shared" si="41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2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26" t="s">
        <v>8313</v>
      </c>
      <c r="P554" t="s">
        <v>8314</v>
      </c>
      <c r="Q554">
        <f t="shared" si="42"/>
        <v>0</v>
      </c>
      <c r="R554">
        <f t="shared" si="43"/>
        <v>0</v>
      </c>
      <c r="S554" s="11">
        <f t="shared" si="40"/>
        <v>42318.616851851853</v>
      </c>
      <c r="T554" s="11">
        <f t="shared" si="41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2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26" t="s">
        <v>8313</v>
      </c>
      <c r="P555" t="s">
        <v>8314</v>
      </c>
      <c r="Q555">
        <f t="shared" si="42"/>
        <v>0</v>
      </c>
      <c r="R555">
        <f t="shared" si="43"/>
        <v>20.5</v>
      </c>
      <c r="S555" s="11">
        <f t="shared" si="40"/>
        <v>41927.71980324074</v>
      </c>
      <c r="T555" s="11">
        <f t="shared" si="41"/>
        <v>41957.761469907404</v>
      </c>
      <c r="U555">
        <f t="shared" si="44"/>
        <v>2014</v>
      </c>
    </row>
    <row r="556" spans="1:21" ht="45" x14ac:dyDescent="0.25">
      <c r="A556">
        <v>554</v>
      </c>
      <c r="B556" s="3" t="s">
        <v>555</v>
      </c>
      <c r="C556" s="3" t="s">
        <v>4664</v>
      </c>
      <c r="D556" s="2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26" t="s">
        <v>8313</v>
      </c>
      <c r="P556" t="s">
        <v>8314</v>
      </c>
      <c r="Q556">
        <f t="shared" si="42"/>
        <v>37</v>
      </c>
      <c r="R556">
        <f t="shared" si="43"/>
        <v>64.36</v>
      </c>
      <c r="S556" s="11">
        <f t="shared" si="40"/>
        <v>41901.684861111113</v>
      </c>
      <c r="T556" s="11">
        <f t="shared" si="41"/>
        <v>41931.684861111113</v>
      </c>
      <c r="U556">
        <f t="shared" si="44"/>
        <v>2014</v>
      </c>
    </row>
    <row r="557" spans="1:21" ht="45" x14ac:dyDescent="0.25">
      <c r="A557">
        <v>555</v>
      </c>
      <c r="B557" s="3" t="s">
        <v>556</v>
      </c>
      <c r="C557" s="3" t="s">
        <v>4665</v>
      </c>
      <c r="D557" s="2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26" t="s">
        <v>8313</v>
      </c>
      <c r="P557" t="s">
        <v>8314</v>
      </c>
      <c r="Q557">
        <f t="shared" si="42"/>
        <v>0</v>
      </c>
      <c r="R557">
        <f t="shared" si="43"/>
        <v>0</v>
      </c>
      <c r="S557" s="11">
        <f t="shared" si="40"/>
        <v>42503.353506944448</v>
      </c>
      <c r="T557" s="11">
        <f t="shared" si="41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2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26" t="s">
        <v>8313</v>
      </c>
      <c r="P558" t="s">
        <v>8314</v>
      </c>
      <c r="Q558">
        <f t="shared" si="42"/>
        <v>3</v>
      </c>
      <c r="R558">
        <f t="shared" si="43"/>
        <v>200</v>
      </c>
      <c r="S558" s="11">
        <f t="shared" si="40"/>
        <v>42345.860150462962</v>
      </c>
      <c r="T558" s="11">
        <f t="shared" si="41"/>
        <v>42375.860150462962</v>
      </c>
      <c r="U558">
        <f t="shared" si="44"/>
        <v>2015</v>
      </c>
    </row>
    <row r="559" spans="1:21" ht="45" x14ac:dyDescent="0.25">
      <c r="A559">
        <v>557</v>
      </c>
      <c r="B559" s="3" t="s">
        <v>558</v>
      </c>
      <c r="C559" s="3" t="s">
        <v>4667</v>
      </c>
      <c r="D559" s="2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26" t="s">
        <v>8313</v>
      </c>
      <c r="P559" t="s">
        <v>8314</v>
      </c>
      <c r="Q559">
        <f t="shared" si="42"/>
        <v>1</v>
      </c>
      <c r="R559">
        <f t="shared" si="43"/>
        <v>68.3</v>
      </c>
      <c r="S559" s="11">
        <f t="shared" si="40"/>
        <v>42676.942164351851</v>
      </c>
      <c r="T559" s="11">
        <f t="shared" si="41"/>
        <v>42706.983831018515</v>
      </c>
      <c r="U559">
        <f t="shared" si="44"/>
        <v>2016</v>
      </c>
    </row>
    <row r="560" spans="1:21" ht="45" x14ac:dyDescent="0.25">
      <c r="A560">
        <v>558</v>
      </c>
      <c r="B560" s="3" t="s">
        <v>559</v>
      </c>
      <c r="C560" s="3" t="s">
        <v>4668</v>
      </c>
      <c r="D560" s="2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26" t="s">
        <v>8313</v>
      </c>
      <c r="P560" t="s">
        <v>8314</v>
      </c>
      <c r="Q560">
        <f t="shared" si="42"/>
        <v>0</v>
      </c>
      <c r="R560">
        <f t="shared" si="43"/>
        <v>0</v>
      </c>
      <c r="S560" s="11">
        <f t="shared" si="40"/>
        <v>42057.883159722223</v>
      </c>
      <c r="T560" s="11">
        <f t="shared" si="41"/>
        <v>42087.841493055559</v>
      </c>
      <c r="U560">
        <f t="shared" si="44"/>
        <v>2015</v>
      </c>
    </row>
    <row r="561" spans="1:21" ht="45" x14ac:dyDescent="0.25">
      <c r="A561">
        <v>559</v>
      </c>
      <c r="B561" s="3" t="s">
        <v>560</v>
      </c>
      <c r="C561" s="3" t="s">
        <v>4669</v>
      </c>
      <c r="D561" s="2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26" t="s">
        <v>8313</v>
      </c>
      <c r="P561" t="s">
        <v>8314</v>
      </c>
      <c r="Q561">
        <f t="shared" si="42"/>
        <v>0</v>
      </c>
      <c r="R561">
        <f t="shared" si="43"/>
        <v>50</v>
      </c>
      <c r="S561" s="11">
        <f t="shared" si="40"/>
        <v>42321.283101851848</v>
      </c>
      <c r="T561" s="11">
        <f t="shared" si="41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2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26" t="s">
        <v>8313</v>
      </c>
      <c r="P562" t="s">
        <v>8314</v>
      </c>
      <c r="Q562">
        <f t="shared" si="42"/>
        <v>0</v>
      </c>
      <c r="R562">
        <f t="shared" si="43"/>
        <v>4</v>
      </c>
      <c r="S562" s="11">
        <f t="shared" si="40"/>
        <v>41960.771354166667</v>
      </c>
      <c r="T562" s="11">
        <f t="shared" si="41"/>
        <v>41990.771354166667</v>
      </c>
      <c r="U562">
        <f t="shared" si="44"/>
        <v>2014</v>
      </c>
    </row>
    <row r="563" spans="1:21" ht="45" x14ac:dyDescent="0.25">
      <c r="A563">
        <v>561</v>
      </c>
      <c r="B563" s="3" t="s">
        <v>562</v>
      </c>
      <c r="C563" s="3" t="s">
        <v>4671</v>
      </c>
      <c r="D563" s="2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26" t="s">
        <v>8313</v>
      </c>
      <c r="P563" t="s">
        <v>8314</v>
      </c>
      <c r="Q563">
        <f t="shared" si="42"/>
        <v>0</v>
      </c>
      <c r="R563">
        <f t="shared" si="43"/>
        <v>27.5</v>
      </c>
      <c r="S563" s="11">
        <f t="shared" si="40"/>
        <v>42268.658715277779</v>
      </c>
      <c r="T563" s="11">
        <f t="shared" si="41"/>
        <v>42303.658715277779</v>
      </c>
      <c r="U563">
        <f t="shared" si="44"/>
        <v>2015</v>
      </c>
    </row>
    <row r="564" spans="1:21" ht="45" x14ac:dyDescent="0.25">
      <c r="A564">
        <v>562</v>
      </c>
      <c r="B564" s="3" t="s">
        <v>563</v>
      </c>
      <c r="C564" s="3" t="s">
        <v>4672</v>
      </c>
      <c r="D564" s="2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26" t="s">
        <v>8313</v>
      </c>
      <c r="P564" t="s">
        <v>8314</v>
      </c>
      <c r="Q564">
        <f t="shared" si="42"/>
        <v>0</v>
      </c>
      <c r="R564">
        <f t="shared" si="43"/>
        <v>0</v>
      </c>
      <c r="S564" s="11">
        <f t="shared" si="40"/>
        <v>42692.389062500006</v>
      </c>
      <c r="T564" s="11">
        <f t="shared" si="41"/>
        <v>42722.389062500006</v>
      </c>
      <c r="U564">
        <f t="shared" si="44"/>
        <v>2016</v>
      </c>
    </row>
    <row r="565" spans="1:21" ht="45" x14ac:dyDescent="0.25">
      <c r="A565">
        <v>563</v>
      </c>
      <c r="B565" s="3" t="s">
        <v>564</v>
      </c>
      <c r="C565" s="3" t="s">
        <v>4673</v>
      </c>
      <c r="D565" s="2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26" t="s">
        <v>8313</v>
      </c>
      <c r="P565" t="s">
        <v>8314</v>
      </c>
      <c r="Q565">
        <f t="shared" si="42"/>
        <v>0</v>
      </c>
      <c r="R565">
        <f t="shared" si="43"/>
        <v>34</v>
      </c>
      <c r="S565" s="11">
        <f t="shared" si="40"/>
        <v>42022.069988425923</v>
      </c>
      <c r="T565" s="11">
        <f t="shared" si="41"/>
        <v>42052.069988425923</v>
      </c>
      <c r="U565">
        <f t="shared" si="44"/>
        <v>2015</v>
      </c>
    </row>
    <row r="566" spans="1:21" ht="45" x14ac:dyDescent="0.25">
      <c r="A566">
        <v>564</v>
      </c>
      <c r="B566" s="3" t="s">
        <v>565</v>
      </c>
      <c r="C566" s="3" t="s">
        <v>4674</v>
      </c>
      <c r="D566" s="2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26" t="s">
        <v>8313</v>
      </c>
      <c r="P566" t="s">
        <v>8314</v>
      </c>
      <c r="Q566">
        <f t="shared" si="42"/>
        <v>0</v>
      </c>
      <c r="R566">
        <f t="shared" si="43"/>
        <v>1</v>
      </c>
      <c r="S566" s="11">
        <f t="shared" si="40"/>
        <v>42411.942997685182</v>
      </c>
      <c r="T566" s="11">
        <f t="shared" si="41"/>
        <v>42441.942997685182</v>
      </c>
      <c r="U566">
        <f t="shared" si="44"/>
        <v>2016</v>
      </c>
    </row>
    <row r="567" spans="1:21" ht="45" x14ac:dyDescent="0.25">
      <c r="A567">
        <v>565</v>
      </c>
      <c r="B567" s="3" t="s">
        <v>566</v>
      </c>
      <c r="C567" s="3" t="s">
        <v>4675</v>
      </c>
      <c r="D567" s="2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26" t="s">
        <v>8313</v>
      </c>
      <c r="P567" t="s">
        <v>8314</v>
      </c>
      <c r="Q567">
        <f t="shared" si="42"/>
        <v>0</v>
      </c>
      <c r="R567">
        <f t="shared" si="43"/>
        <v>0</v>
      </c>
      <c r="S567" s="11">
        <f t="shared" si="40"/>
        <v>42165.785289351858</v>
      </c>
      <c r="T567" s="11">
        <f t="shared" si="41"/>
        <v>42195.785289351858</v>
      </c>
      <c r="U567">
        <f t="shared" si="44"/>
        <v>2015</v>
      </c>
    </row>
    <row r="568" spans="1:21" ht="45" x14ac:dyDescent="0.25">
      <c r="A568">
        <v>566</v>
      </c>
      <c r="B568" s="3" t="s">
        <v>567</v>
      </c>
      <c r="C568" s="3" t="s">
        <v>4676</v>
      </c>
      <c r="D568" s="2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26" t="s">
        <v>8313</v>
      </c>
      <c r="P568" t="s">
        <v>8314</v>
      </c>
      <c r="Q568">
        <f t="shared" si="42"/>
        <v>0</v>
      </c>
      <c r="R568">
        <f t="shared" si="43"/>
        <v>1</v>
      </c>
      <c r="S568" s="11">
        <f t="shared" si="40"/>
        <v>42535.68440972222</v>
      </c>
      <c r="T568" s="11">
        <f t="shared" si="41"/>
        <v>42565.68440972222</v>
      </c>
      <c r="U568">
        <f t="shared" si="44"/>
        <v>2016</v>
      </c>
    </row>
    <row r="569" spans="1:21" ht="45" x14ac:dyDescent="0.25">
      <c r="A569">
        <v>567</v>
      </c>
      <c r="B569" s="3" t="s">
        <v>568</v>
      </c>
      <c r="C569" s="3" t="s">
        <v>4677</v>
      </c>
      <c r="D569" s="2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26" t="s">
        <v>8313</v>
      </c>
      <c r="P569" t="s">
        <v>8314</v>
      </c>
      <c r="Q569">
        <f t="shared" si="42"/>
        <v>0</v>
      </c>
      <c r="R569">
        <f t="shared" si="43"/>
        <v>0</v>
      </c>
      <c r="S569" s="11">
        <f t="shared" si="40"/>
        <v>41975.842523148152</v>
      </c>
      <c r="T569" s="11">
        <f t="shared" si="41"/>
        <v>42005.842523148152</v>
      </c>
      <c r="U569">
        <f t="shared" si="44"/>
        <v>2014</v>
      </c>
    </row>
    <row r="570" spans="1:21" ht="60" x14ac:dyDescent="0.25">
      <c r="A570">
        <v>568</v>
      </c>
      <c r="B570" s="3" t="s">
        <v>569</v>
      </c>
      <c r="C570" s="3" t="s">
        <v>4678</v>
      </c>
      <c r="D570" s="2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26" t="s">
        <v>8313</v>
      </c>
      <c r="P570" t="s">
        <v>8314</v>
      </c>
      <c r="Q570">
        <f t="shared" si="42"/>
        <v>1</v>
      </c>
      <c r="R570">
        <f t="shared" si="43"/>
        <v>49</v>
      </c>
      <c r="S570" s="11">
        <f t="shared" si="40"/>
        <v>42348.9215625</v>
      </c>
      <c r="T570" s="11">
        <f t="shared" si="41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2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26" t="s">
        <v>8313</v>
      </c>
      <c r="P571" t="s">
        <v>8314</v>
      </c>
      <c r="Q571">
        <f t="shared" si="42"/>
        <v>1</v>
      </c>
      <c r="R571">
        <f t="shared" si="43"/>
        <v>20</v>
      </c>
      <c r="S571" s="11">
        <f t="shared" si="40"/>
        <v>42340.847361111111</v>
      </c>
      <c r="T571" s="11">
        <f t="shared" si="41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2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26" t="s">
        <v>8313</v>
      </c>
      <c r="P572" t="s">
        <v>8314</v>
      </c>
      <c r="Q572">
        <f t="shared" si="42"/>
        <v>0</v>
      </c>
      <c r="R572">
        <f t="shared" si="43"/>
        <v>142</v>
      </c>
      <c r="S572" s="11">
        <f t="shared" si="40"/>
        <v>42388.798252314817</v>
      </c>
      <c r="T572" s="11">
        <f t="shared" si="41"/>
        <v>42418.798252314817</v>
      </c>
      <c r="U572">
        <f t="shared" si="44"/>
        <v>2016</v>
      </c>
    </row>
    <row r="573" spans="1:21" ht="45" x14ac:dyDescent="0.25">
      <c r="A573">
        <v>571</v>
      </c>
      <c r="B573" s="3" t="s">
        <v>572</v>
      </c>
      <c r="C573" s="3" t="s">
        <v>4681</v>
      </c>
      <c r="D573" s="2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26" t="s">
        <v>8313</v>
      </c>
      <c r="P573" t="s">
        <v>8314</v>
      </c>
      <c r="Q573">
        <f t="shared" si="42"/>
        <v>0</v>
      </c>
      <c r="R573">
        <f t="shared" si="43"/>
        <v>53</v>
      </c>
      <c r="S573" s="11">
        <f t="shared" si="40"/>
        <v>42192.816238425927</v>
      </c>
      <c r="T573" s="11">
        <f t="shared" si="41"/>
        <v>42212.165972222225</v>
      </c>
      <c r="U573">
        <f t="shared" si="44"/>
        <v>2015</v>
      </c>
    </row>
    <row r="574" spans="1:21" ht="45" x14ac:dyDescent="0.25">
      <c r="A574">
        <v>572</v>
      </c>
      <c r="B574" s="3" t="s">
        <v>573</v>
      </c>
      <c r="C574" s="3" t="s">
        <v>4682</v>
      </c>
      <c r="D574" s="2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26" t="s">
        <v>8313</v>
      </c>
      <c r="P574" t="s">
        <v>8314</v>
      </c>
      <c r="Q574">
        <f t="shared" si="42"/>
        <v>0</v>
      </c>
      <c r="R574">
        <f t="shared" si="43"/>
        <v>0</v>
      </c>
      <c r="S574" s="11">
        <f t="shared" si="40"/>
        <v>42282.71629629629</v>
      </c>
      <c r="T574" s="11">
        <f t="shared" si="41"/>
        <v>42312.757962962962</v>
      </c>
      <c r="U574">
        <f t="shared" si="44"/>
        <v>2015</v>
      </c>
    </row>
    <row r="575" spans="1:21" ht="45" x14ac:dyDescent="0.25">
      <c r="A575">
        <v>573</v>
      </c>
      <c r="B575" s="3" t="s">
        <v>574</v>
      </c>
      <c r="C575" s="3" t="s">
        <v>4683</v>
      </c>
      <c r="D575" s="2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26" t="s">
        <v>8313</v>
      </c>
      <c r="P575" t="s">
        <v>8314</v>
      </c>
      <c r="Q575">
        <f t="shared" si="42"/>
        <v>0</v>
      </c>
      <c r="R575">
        <f t="shared" si="43"/>
        <v>38.44</v>
      </c>
      <c r="S575" s="11">
        <f t="shared" si="40"/>
        <v>41963.050127314811</v>
      </c>
      <c r="T575" s="11">
        <f t="shared" si="41"/>
        <v>42022.05</v>
      </c>
      <c r="U575">
        <f t="shared" si="44"/>
        <v>2014</v>
      </c>
    </row>
    <row r="576" spans="1:21" ht="45" x14ac:dyDescent="0.25">
      <c r="A576">
        <v>574</v>
      </c>
      <c r="B576" s="3" t="s">
        <v>575</v>
      </c>
      <c r="C576" s="3" t="s">
        <v>4684</v>
      </c>
      <c r="D576" s="2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26" t="s">
        <v>8313</v>
      </c>
      <c r="P576" t="s">
        <v>8314</v>
      </c>
      <c r="Q576">
        <f t="shared" si="42"/>
        <v>1</v>
      </c>
      <c r="R576">
        <f t="shared" si="43"/>
        <v>20</v>
      </c>
      <c r="S576" s="11">
        <f t="shared" si="40"/>
        <v>42632.443368055552</v>
      </c>
      <c r="T576" s="11">
        <f t="shared" si="41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2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26" t="s">
        <v>8313</v>
      </c>
      <c r="P577" t="s">
        <v>8314</v>
      </c>
      <c r="Q577">
        <f t="shared" si="42"/>
        <v>0</v>
      </c>
      <c r="R577">
        <f t="shared" si="43"/>
        <v>64.75</v>
      </c>
      <c r="S577" s="11">
        <f t="shared" si="40"/>
        <v>42138.692627314813</v>
      </c>
      <c r="T577" s="11">
        <f t="shared" si="41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2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26" t="s">
        <v>8313</v>
      </c>
      <c r="P578" t="s">
        <v>8314</v>
      </c>
      <c r="Q578">
        <f t="shared" si="42"/>
        <v>0</v>
      </c>
      <c r="R578">
        <f t="shared" si="43"/>
        <v>1</v>
      </c>
      <c r="S578" s="11">
        <f t="shared" ref="S578:S641" si="45">(((J578/60)/60)/24)+DATE(1970,1,1)</f>
        <v>42031.471666666665</v>
      </c>
      <c r="T578" s="11">
        <f t="shared" ref="T578:T641" si="46">(((I578/60)/60)/24)+DATE(1970,1,1)</f>
        <v>42091.43</v>
      </c>
      <c r="U578">
        <f t="shared" si="44"/>
        <v>2015</v>
      </c>
    </row>
    <row r="579" spans="1:21" ht="45" x14ac:dyDescent="0.25">
      <c r="A579">
        <v>577</v>
      </c>
      <c r="B579" s="3" t="s">
        <v>578</v>
      </c>
      <c r="C579" s="3" t="s">
        <v>4687</v>
      </c>
      <c r="D579" s="2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26" t="s">
        <v>8313</v>
      </c>
      <c r="P579" t="s">
        <v>8314</v>
      </c>
      <c r="Q579">
        <f t="shared" ref="Q579:Q642" si="47">ROUND(E579/D579*100,0)</f>
        <v>0</v>
      </c>
      <c r="R579">
        <f t="shared" ref="R579:R642" si="48">IFERROR(ROUND(E579/L579,2),0)</f>
        <v>10</v>
      </c>
      <c r="S579" s="11">
        <f t="shared" si="45"/>
        <v>42450.589143518519</v>
      </c>
      <c r="T579" s="11">
        <f t="shared" si="46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2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26" t="s">
        <v>8313</v>
      </c>
      <c r="P580" t="s">
        <v>8314</v>
      </c>
      <c r="Q580">
        <f t="shared" si="47"/>
        <v>0</v>
      </c>
      <c r="R580">
        <f t="shared" si="48"/>
        <v>2</v>
      </c>
      <c r="S580" s="11">
        <f t="shared" si="45"/>
        <v>42230.578622685185</v>
      </c>
      <c r="T580" s="11">
        <f t="shared" si="46"/>
        <v>42254.578622685185</v>
      </c>
      <c r="U580">
        <f t="shared" si="49"/>
        <v>2015</v>
      </c>
    </row>
    <row r="581" spans="1:21" ht="30" x14ac:dyDescent="0.25">
      <c r="A581">
        <v>579</v>
      </c>
      <c r="B581" s="3" t="s">
        <v>580</v>
      </c>
      <c r="C581" s="3" t="s">
        <v>4689</v>
      </c>
      <c r="D581" s="2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26" t="s">
        <v>8313</v>
      </c>
      <c r="P581" t="s">
        <v>8314</v>
      </c>
      <c r="Q581">
        <f t="shared" si="47"/>
        <v>1</v>
      </c>
      <c r="R581">
        <f t="shared" si="48"/>
        <v>35</v>
      </c>
      <c r="S581" s="11">
        <f t="shared" si="45"/>
        <v>41968.852118055554</v>
      </c>
      <c r="T581" s="11">
        <f t="shared" si="46"/>
        <v>41998.852118055554</v>
      </c>
      <c r="U581">
        <f t="shared" si="49"/>
        <v>2014</v>
      </c>
    </row>
    <row r="582" spans="1:21" ht="45" x14ac:dyDescent="0.25">
      <c r="A582">
        <v>580</v>
      </c>
      <c r="B582" s="3" t="s">
        <v>581</v>
      </c>
      <c r="C582" s="3" t="s">
        <v>4690</v>
      </c>
      <c r="D582" s="2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26" t="s">
        <v>8313</v>
      </c>
      <c r="P582" t="s">
        <v>8314</v>
      </c>
      <c r="Q582">
        <f t="shared" si="47"/>
        <v>0</v>
      </c>
      <c r="R582">
        <f t="shared" si="48"/>
        <v>1</v>
      </c>
      <c r="S582" s="11">
        <f t="shared" si="45"/>
        <v>42605.908182870371</v>
      </c>
      <c r="T582" s="11">
        <f t="shared" si="46"/>
        <v>42635.908182870371</v>
      </c>
      <c r="U582">
        <f t="shared" si="49"/>
        <v>2016</v>
      </c>
    </row>
    <row r="583" spans="1:21" ht="45" x14ac:dyDescent="0.25">
      <c r="A583">
        <v>581</v>
      </c>
      <c r="B583" s="3" t="s">
        <v>582</v>
      </c>
      <c r="C583" s="3" t="s">
        <v>4691</v>
      </c>
      <c r="D583" s="2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26" t="s">
        <v>8313</v>
      </c>
      <c r="P583" t="s">
        <v>8314</v>
      </c>
      <c r="Q583">
        <f t="shared" si="47"/>
        <v>0</v>
      </c>
      <c r="R583">
        <f t="shared" si="48"/>
        <v>0</v>
      </c>
      <c r="S583" s="11">
        <f t="shared" si="45"/>
        <v>42188.012777777782</v>
      </c>
      <c r="T583" s="11">
        <f t="shared" si="46"/>
        <v>42218.012777777782</v>
      </c>
      <c r="U583">
        <f t="shared" si="49"/>
        <v>2015</v>
      </c>
    </row>
    <row r="584" spans="1:21" ht="45" x14ac:dyDescent="0.25">
      <c r="A584">
        <v>582</v>
      </c>
      <c r="B584" s="3" t="s">
        <v>583</v>
      </c>
      <c r="C584" s="3" t="s">
        <v>4692</v>
      </c>
      <c r="D584" s="2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26" t="s">
        <v>8313</v>
      </c>
      <c r="P584" t="s">
        <v>8314</v>
      </c>
      <c r="Q584">
        <f t="shared" si="47"/>
        <v>0</v>
      </c>
      <c r="R584">
        <f t="shared" si="48"/>
        <v>0</v>
      </c>
      <c r="S584" s="11">
        <f t="shared" si="45"/>
        <v>42055.739803240736</v>
      </c>
      <c r="T584" s="11">
        <f t="shared" si="46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2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26" t="s">
        <v>8313</v>
      </c>
      <c r="P585" t="s">
        <v>8314</v>
      </c>
      <c r="Q585">
        <f t="shared" si="47"/>
        <v>0</v>
      </c>
      <c r="R585">
        <f t="shared" si="48"/>
        <v>1</v>
      </c>
      <c r="S585" s="11">
        <f t="shared" si="45"/>
        <v>42052.93850694444</v>
      </c>
      <c r="T585" s="11">
        <f t="shared" si="46"/>
        <v>42082.896840277783</v>
      </c>
      <c r="U585">
        <f t="shared" si="49"/>
        <v>2015</v>
      </c>
    </row>
    <row r="586" spans="1:21" ht="30" x14ac:dyDescent="0.25">
      <c r="A586">
        <v>584</v>
      </c>
      <c r="B586" s="3" t="s">
        <v>585</v>
      </c>
      <c r="C586" s="3" t="s">
        <v>4694</v>
      </c>
      <c r="D586" s="2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26" t="s">
        <v>8313</v>
      </c>
      <c r="P586" t="s">
        <v>8314</v>
      </c>
      <c r="Q586">
        <f t="shared" si="47"/>
        <v>1</v>
      </c>
      <c r="R586">
        <f t="shared" si="48"/>
        <v>5</v>
      </c>
      <c r="S586" s="11">
        <f t="shared" si="45"/>
        <v>42049.716620370367</v>
      </c>
      <c r="T586" s="11">
        <f t="shared" si="46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2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26" t="s">
        <v>8313</v>
      </c>
      <c r="P587" t="s">
        <v>8314</v>
      </c>
      <c r="Q587">
        <f t="shared" si="47"/>
        <v>0</v>
      </c>
      <c r="R587">
        <f t="shared" si="48"/>
        <v>0</v>
      </c>
      <c r="S587" s="11">
        <f t="shared" si="45"/>
        <v>42283.3909375</v>
      </c>
      <c r="T587" s="11">
        <f t="shared" si="46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2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26" t="s">
        <v>8313</v>
      </c>
      <c r="P588" t="s">
        <v>8314</v>
      </c>
      <c r="Q588">
        <f t="shared" si="47"/>
        <v>1</v>
      </c>
      <c r="R588">
        <f t="shared" si="48"/>
        <v>14</v>
      </c>
      <c r="S588" s="11">
        <f t="shared" si="45"/>
        <v>42020.854247685187</v>
      </c>
      <c r="T588" s="11">
        <f t="shared" si="46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2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26" t="s">
        <v>8313</v>
      </c>
      <c r="P589" t="s">
        <v>8314</v>
      </c>
      <c r="Q589">
        <f t="shared" si="47"/>
        <v>9</v>
      </c>
      <c r="R589">
        <f t="shared" si="48"/>
        <v>389.29</v>
      </c>
      <c r="S589" s="11">
        <f t="shared" si="45"/>
        <v>42080.757326388892</v>
      </c>
      <c r="T589" s="11">
        <f t="shared" si="46"/>
        <v>42110.757326388892</v>
      </c>
      <c r="U589">
        <f t="shared" si="49"/>
        <v>2015</v>
      </c>
    </row>
    <row r="590" spans="1:21" ht="45" x14ac:dyDescent="0.25">
      <c r="A590">
        <v>588</v>
      </c>
      <c r="B590" s="3" t="s">
        <v>589</v>
      </c>
      <c r="C590" s="3" t="s">
        <v>4698</v>
      </c>
      <c r="D590" s="2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26" t="s">
        <v>8313</v>
      </c>
      <c r="P590" t="s">
        <v>8314</v>
      </c>
      <c r="Q590">
        <f t="shared" si="47"/>
        <v>3</v>
      </c>
      <c r="R590">
        <f t="shared" si="48"/>
        <v>150.5</v>
      </c>
      <c r="S590" s="11">
        <f t="shared" si="45"/>
        <v>42631.769513888896</v>
      </c>
      <c r="T590" s="11">
        <f t="shared" si="46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2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26" t="s">
        <v>8313</v>
      </c>
      <c r="P591" t="s">
        <v>8314</v>
      </c>
      <c r="Q591">
        <f t="shared" si="47"/>
        <v>0</v>
      </c>
      <c r="R591">
        <f t="shared" si="48"/>
        <v>1</v>
      </c>
      <c r="S591" s="11">
        <f t="shared" si="45"/>
        <v>42178.614571759259</v>
      </c>
      <c r="T591" s="11">
        <f t="shared" si="46"/>
        <v>42193.614571759259</v>
      </c>
      <c r="U591">
        <f t="shared" si="49"/>
        <v>2015</v>
      </c>
    </row>
    <row r="592" spans="1:21" ht="45" x14ac:dyDescent="0.25">
      <c r="A592">
        <v>590</v>
      </c>
      <c r="B592" s="3" t="s">
        <v>591</v>
      </c>
      <c r="C592" s="3" t="s">
        <v>4700</v>
      </c>
      <c r="D592" s="2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26" t="s">
        <v>8313</v>
      </c>
      <c r="P592" t="s">
        <v>8314</v>
      </c>
      <c r="Q592">
        <f t="shared" si="47"/>
        <v>4</v>
      </c>
      <c r="R592">
        <f t="shared" si="48"/>
        <v>24.78</v>
      </c>
      <c r="S592" s="11">
        <f t="shared" si="45"/>
        <v>42377.554756944446</v>
      </c>
      <c r="T592" s="11">
        <f t="shared" si="46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2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26" t="s">
        <v>8313</v>
      </c>
      <c r="P593" t="s">
        <v>8314</v>
      </c>
      <c r="Q593">
        <f t="shared" si="47"/>
        <v>0</v>
      </c>
      <c r="R593">
        <f t="shared" si="48"/>
        <v>30.5</v>
      </c>
      <c r="S593" s="11">
        <f t="shared" si="45"/>
        <v>42177.543171296296</v>
      </c>
      <c r="T593" s="11">
        <f t="shared" si="46"/>
        <v>42207.543171296296</v>
      </c>
      <c r="U593">
        <f t="shared" si="49"/>
        <v>2015</v>
      </c>
    </row>
    <row r="594" spans="1:21" ht="45" x14ac:dyDescent="0.25">
      <c r="A594">
        <v>592</v>
      </c>
      <c r="B594" s="3" t="s">
        <v>593</v>
      </c>
      <c r="C594" s="3" t="s">
        <v>4702</v>
      </c>
      <c r="D594" s="2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26" t="s">
        <v>8313</v>
      </c>
      <c r="P594" t="s">
        <v>8314</v>
      </c>
      <c r="Q594">
        <f t="shared" si="47"/>
        <v>3</v>
      </c>
      <c r="R594">
        <f t="shared" si="48"/>
        <v>250</v>
      </c>
      <c r="S594" s="11">
        <f t="shared" si="45"/>
        <v>41946.232175925928</v>
      </c>
      <c r="T594" s="11">
        <f t="shared" si="46"/>
        <v>41976.232175925921</v>
      </c>
      <c r="U594">
        <f t="shared" si="49"/>
        <v>2014</v>
      </c>
    </row>
    <row r="595" spans="1:21" ht="45" x14ac:dyDescent="0.25">
      <c r="A595">
        <v>593</v>
      </c>
      <c r="B595" s="3" t="s">
        <v>594</v>
      </c>
      <c r="C595" s="3" t="s">
        <v>4703</v>
      </c>
      <c r="D595" s="2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26" t="s">
        <v>8313</v>
      </c>
      <c r="P595" t="s">
        <v>8314</v>
      </c>
      <c r="Q595">
        <f t="shared" si="47"/>
        <v>23</v>
      </c>
      <c r="R595">
        <f t="shared" si="48"/>
        <v>16.43</v>
      </c>
      <c r="S595" s="11">
        <f t="shared" si="45"/>
        <v>42070.677604166667</v>
      </c>
      <c r="T595" s="11">
        <f t="shared" si="46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2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26" t="s">
        <v>8313</v>
      </c>
      <c r="P596" t="s">
        <v>8314</v>
      </c>
      <c r="Q596">
        <f t="shared" si="47"/>
        <v>0</v>
      </c>
      <c r="R596">
        <f t="shared" si="48"/>
        <v>13</v>
      </c>
      <c r="S596" s="11">
        <f t="shared" si="45"/>
        <v>42446.780162037037</v>
      </c>
      <c r="T596" s="11">
        <f t="shared" si="46"/>
        <v>42476.780162037037</v>
      </c>
      <c r="U596">
        <f t="shared" si="49"/>
        <v>2016</v>
      </c>
    </row>
    <row r="597" spans="1:21" ht="45" x14ac:dyDescent="0.25">
      <c r="A597">
        <v>595</v>
      </c>
      <c r="B597" s="3" t="s">
        <v>596</v>
      </c>
      <c r="C597" s="3" t="s">
        <v>4705</v>
      </c>
      <c r="D597" s="2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26" t="s">
        <v>8313</v>
      </c>
      <c r="P597" t="s">
        <v>8314</v>
      </c>
      <c r="Q597">
        <f t="shared" si="47"/>
        <v>0</v>
      </c>
      <c r="R597">
        <f t="shared" si="48"/>
        <v>53.25</v>
      </c>
      <c r="S597" s="11">
        <f t="shared" si="45"/>
        <v>42083.069884259254</v>
      </c>
      <c r="T597" s="11">
        <f t="shared" si="46"/>
        <v>42128.069884259254</v>
      </c>
      <c r="U597">
        <f t="shared" si="49"/>
        <v>2015</v>
      </c>
    </row>
    <row r="598" spans="1:21" ht="30" x14ac:dyDescent="0.25">
      <c r="A598">
        <v>596</v>
      </c>
      <c r="B598" s="3" t="s">
        <v>597</v>
      </c>
      <c r="C598" s="3" t="s">
        <v>4706</v>
      </c>
      <c r="D598" s="2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26" t="s">
        <v>8313</v>
      </c>
      <c r="P598" t="s">
        <v>8314</v>
      </c>
      <c r="Q598">
        <f t="shared" si="47"/>
        <v>0</v>
      </c>
      <c r="R598">
        <f t="shared" si="48"/>
        <v>3</v>
      </c>
      <c r="S598" s="11">
        <f t="shared" si="45"/>
        <v>42646.896898148145</v>
      </c>
      <c r="T598" s="11">
        <f t="shared" si="46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2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26" t="s">
        <v>8313</v>
      </c>
      <c r="P599" t="s">
        <v>8314</v>
      </c>
      <c r="Q599">
        <f t="shared" si="47"/>
        <v>0</v>
      </c>
      <c r="R599">
        <f t="shared" si="48"/>
        <v>10</v>
      </c>
      <c r="S599" s="11">
        <f t="shared" si="45"/>
        <v>42545.705266203702</v>
      </c>
      <c r="T599" s="11">
        <f t="shared" si="46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2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26" t="s">
        <v>8313</v>
      </c>
      <c r="P600" t="s">
        <v>8314</v>
      </c>
      <c r="Q600">
        <f t="shared" si="47"/>
        <v>34</v>
      </c>
      <c r="R600">
        <f t="shared" si="48"/>
        <v>121.43</v>
      </c>
      <c r="S600" s="11">
        <f t="shared" si="45"/>
        <v>41948.00209490741</v>
      </c>
      <c r="T600" s="11">
        <f t="shared" si="46"/>
        <v>41978.00209490741</v>
      </c>
      <c r="U600">
        <f t="shared" si="49"/>
        <v>2014</v>
      </c>
    </row>
    <row r="601" spans="1:21" ht="45" x14ac:dyDescent="0.25">
      <c r="A601">
        <v>599</v>
      </c>
      <c r="B601" s="3" t="s">
        <v>600</v>
      </c>
      <c r="C601" s="3" t="s">
        <v>4709</v>
      </c>
      <c r="D601" s="2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26" t="s">
        <v>8313</v>
      </c>
      <c r="P601" t="s">
        <v>8314</v>
      </c>
      <c r="Q601">
        <f t="shared" si="47"/>
        <v>0</v>
      </c>
      <c r="R601">
        <f t="shared" si="48"/>
        <v>15.5</v>
      </c>
      <c r="S601" s="11">
        <f t="shared" si="45"/>
        <v>42047.812523148154</v>
      </c>
      <c r="T601" s="11">
        <f t="shared" si="46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2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26" t="s">
        <v>8313</v>
      </c>
      <c r="P602" t="s">
        <v>8314</v>
      </c>
      <c r="Q602">
        <f t="shared" si="47"/>
        <v>2</v>
      </c>
      <c r="R602">
        <f t="shared" si="48"/>
        <v>100</v>
      </c>
      <c r="S602" s="11">
        <f t="shared" si="45"/>
        <v>42073.798171296294</v>
      </c>
      <c r="T602" s="11">
        <f t="shared" si="46"/>
        <v>42133.798171296294</v>
      </c>
      <c r="U602">
        <f t="shared" si="49"/>
        <v>2015</v>
      </c>
    </row>
    <row r="603" spans="1:21" ht="45" x14ac:dyDescent="0.25">
      <c r="A603">
        <v>601</v>
      </c>
      <c r="B603" s="3" t="s">
        <v>602</v>
      </c>
      <c r="C603" s="3" t="s">
        <v>4711</v>
      </c>
      <c r="D603" s="2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26" t="s">
        <v>8313</v>
      </c>
      <c r="P603" t="s">
        <v>8314</v>
      </c>
      <c r="Q603">
        <f t="shared" si="47"/>
        <v>1</v>
      </c>
      <c r="R603">
        <f t="shared" si="48"/>
        <v>23.33</v>
      </c>
      <c r="S603" s="11">
        <f t="shared" si="45"/>
        <v>41969.858090277776</v>
      </c>
      <c r="T603" s="11">
        <f t="shared" si="46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2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26" t="s">
        <v>8313</v>
      </c>
      <c r="P604" t="s">
        <v>8314</v>
      </c>
      <c r="Q604">
        <f t="shared" si="47"/>
        <v>0</v>
      </c>
      <c r="R604">
        <f t="shared" si="48"/>
        <v>0</v>
      </c>
      <c r="S604" s="11">
        <f t="shared" si="45"/>
        <v>42143.79415509259</v>
      </c>
      <c r="T604" s="11">
        <f t="shared" si="46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2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26" t="s">
        <v>8313</v>
      </c>
      <c r="P605" t="s">
        <v>8314</v>
      </c>
      <c r="Q605">
        <f t="shared" si="47"/>
        <v>4</v>
      </c>
      <c r="R605">
        <f t="shared" si="48"/>
        <v>45.39</v>
      </c>
      <c r="S605" s="11">
        <f t="shared" si="45"/>
        <v>41835.639155092591</v>
      </c>
      <c r="T605" s="11">
        <f t="shared" si="46"/>
        <v>41865.639155092591</v>
      </c>
      <c r="U605">
        <f t="shared" si="49"/>
        <v>2014</v>
      </c>
    </row>
    <row r="606" spans="1:21" ht="45" x14ac:dyDescent="0.25">
      <c r="A606">
        <v>604</v>
      </c>
      <c r="B606" s="3" t="s">
        <v>605</v>
      </c>
      <c r="C606" s="3" t="s">
        <v>4714</v>
      </c>
      <c r="D606" s="2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26" t="s">
        <v>8313</v>
      </c>
      <c r="P606" t="s">
        <v>8314</v>
      </c>
      <c r="Q606">
        <f t="shared" si="47"/>
        <v>0</v>
      </c>
      <c r="R606">
        <f t="shared" si="48"/>
        <v>0</v>
      </c>
      <c r="S606" s="11">
        <f t="shared" si="45"/>
        <v>41849.035370370373</v>
      </c>
      <c r="T606" s="11">
        <f t="shared" si="46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2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26" t="s">
        <v>8313</v>
      </c>
      <c r="P607" t="s">
        <v>8314</v>
      </c>
      <c r="Q607">
        <f t="shared" si="47"/>
        <v>3</v>
      </c>
      <c r="R607">
        <f t="shared" si="48"/>
        <v>16.38</v>
      </c>
      <c r="S607" s="11">
        <f t="shared" si="45"/>
        <v>42194.357731481476</v>
      </c>
      <c r="T607" s="11">
        <f t="shared" si="46"/>
        <v>42239.357731481476</v>
      </c>
      <c r="U607">
        <f t="shared" si="49"/>
        <v>2015</v>
      </c>
    </row>
    <row r="608" spans="1:21" ht="45" x14ac:dyDescent="0.25">
      <c r="A608">
        <v>606</v>
      </c>
      <c r="B608" s="3" t="s">
        <v>607</v>
      </c>
      <c r="C608" s="3" t="s">
        <v>4716</v>
      </c>
      <c r="D608" s="2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26" t="s">
        <v>8313</v>
      </c>
      <c r="P608" t="s">
        <v>8314</v>
      </c>
      <c r="Q608">
        <f t="shared" si="47"/>
        <v>0</v>
      </c>
      <c r="R608">
        <f t="shared" si="48"/>
        <v>10</v>
      </c>
      <c r="S608" s="11">
        <f t="shared" si="45"/>
        <v>42102.650567129633</v>
      </c>
      <c r="T608" s="11">
        <f t="shared" si="46"/>
        <v>42148.625</v>
      </c>
      <c r="U608">
        <f t="shared" si="49"/>
        <v>2015</v>
      </c>
    </row>
    <row r="609" spans="1:21" ht="45" x14ac:dyDescent="0.25">
      <c r="A609">
        <v>607</v>
      </c>
      <c r="B609" s="3" t="s">
        <v>608</v>
      </c>
      <c r="C609" s="3" t="s">
        <v>4717</v>
      </c>
      <c r="D609" s="2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26" t="s">
        <v>8313</v>
      </c>
      <c r="P609" t="s">
        <v>8314</v>
      </c>
      <c r="Q609">
        <f t="shared" si="47"/>
        <v>0</v>
      </c>
      <c r="R609">
        <f t="shared" si="48"/>
        <v>0</v>
      </c>
      <c r="S609" s="11">
        <f t="shared" si="45"/>
        <v>42300.825648148151</v>
      </c>
      <c r="T609" s="11">
        <f t="shared" si="46"/>
        <v>42330.867314814815</v>
      </c>
      <c r="U609">
        <f t="shared" si="49"/>
        <v>2015</v>
      </c>
    </row>
    <row r="610" spans="1:21" ht="45" x14ac:dyDescent="0.25">
      <c r="A610">
        <v>608</v>
      </c>
      <c r="B610" s="3" t="s">
        <v>609</v>
      </c>
      <c r="C610" s="3" t="s">
        <v>4718</v>
      </c>
      <c r="D610" s="2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26" t="s">
        <v>8313</v>
      </c>
      <c r="P610" t="s">
        <v>8314</v>
      </c>
      <c r="Q610">
        <f t="shared" si="47"/>
        <v>1</v>
      </c>
      <c r="R610">
        <f t="shared" si="48"/>
        <v>292.2</v>
      </c>
      <c r="S610" s="11">
        <f t="shared" si="45"/>
        <v>42140.921064814815</v>
      </c>
      <c r="T610" s="11">
        <f t="shared" si="46"/>
        <v>42170.921064814815</v>
      </c>
      <c r="U610">
        <f t="shared" si="49"/>
        <v>2015</v>
      </c>
    </row>
    <row r="611" spans="1:21" ht="45" x14ac:dyDescent="0.25">
      <c r="A611">
        <v>609</v>
      </c>
      <c r="B611" s="3" t="s">
        <v>610</v>
      </c>
      <c r="C611" s="3" t="s">
        <v>4719</v>
      </c>
      <c r="D611" s="2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26" t="s">
        <v>8313</v>
      </c>
      <c r="P611" t="s">
        <v>8314</v>
      </c>
      <c r="Q611">
        <f t="shared" si="47"/>
        <v>1</v>
      </c>
      <c r="R611">
        <f t="shared" si="48"/>
        <v>5</v>
      </c>
      <c r="S611" s="11">
        <f t="shared" si="45"/>
        <v>42307.034074074079</v>
      </c>
      <c r="T611" s="11">
        <f t="shared" si="46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2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26" t="s">
        <v>8313</v>
      </c>
      <c r="P612" t="s">
        <v>8314</v>
      </c>
      <c r="Q612">
        <f t="shared" si="47"/>
        <v>0</v>
      </c>
      <c r="R612">
        <f t="shared" si="48"/>
        <v>0</v>
      </c>
      <c r="S612" s="11">
        <f t="shared" si="45"/>
        <v>42086.83085648148</v>
      </c>
      <c r="T612" s="11">
        <f t="shared" si="46"/>
        <v>42116.83085648148</v>
      </c>
      <c r="U612">
        <f t="shared" si="49"/>
        <v>2015</v>
      </c>
    </row>
    <row r="613" spans="1:21" ht="45" x14ac:dyDescent="0.25">
      <c r="A613">
        <v>611</v>
      </c>
      <c r="B613" s="3" t="s">
        <v>612</v>
      </c>
      <c r="C613" s="3" t="s">
        <v>4721</v>
      </c>
      <c r="D613" s="2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26" t="s">
        <v>8313</v>
      </c>
      <c r="P613" t="s">
        <v>8314</v>
      </c>
      <c r="Q613">
        <f t="shared" si="47"/>
        <v>0</v>
      </c>
      <c r="R613">
        <f t="shared" si="48"/>
        <v>0</v>
      </c>
      <c r="S613" s="11">
        <f t="shared" si="45"/>
        <v>42328.560613425929</v>
      </c>
      <c r="T613" s="11">
        <f t="shared" si="46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2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26" t="s">
        <v>8313</v>
      </c>
      <c r="P614" t="s">
        <v>8314</v>
      </c>
      <c r="Q614">
        <f t="shared" si="47"/>
        <v>0</v>
      </c>
      <c r="R614">
        <f t="shared" si="48"/>
        <v>0</v>
      </c>
      <c r="S614" s="11">
        <f t="shared" si="45"/>
        <v>42585.031782407401</v>
      </c>
      <c r="T614" s="11">
        <f t="shared" si="46"/>
        <v>42615.031782407401</v>
      </c>
      <c r="U614">
        <f t="shared" si="49"/>
        <v>2016</v>
      </c>
    </row>
    <row r="615" spans="1:21" ht="45" x14ac:dyDescent="0.25">
      <c r="A615">
        <v>613</v>
      </c>
      <c r="B615" s="3" t="s">
        <v>614</v>
      </c>
      <c r="C615" s="3" t="s">
        <v>4723</v>
      </c>
      <c r="D615" s="2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26" t="s">
        <v>8313</v>
      </c>
      <c r="P615" t="s">
        <v>8314</v>
      </c>
      <c r="Q615">
        <f t="shared" si="47"/>
        <v>21</v>
      </c>
      <c r="R615">
        <f t="shared" si="48"/>
        <v>105.93</v>
      </c>
      <c r="S615" s="11">
        <f t="shared" si="45"/>
        <v>42247.496759259258</v>
      </c>
      <c r="T615" s="11">
        <f t="shared" si="46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2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26" t="s">
        <v>8313</v>
      </c>
      <c r="P616" t="s">
        <v>8314</v>
      </c>
      <c r="Q616">
        <f t="shared" si="47"/>
        <v>0</v>
      </c>
      <c r="R616">
        <f t="shared" si="48"/>
        <v>0</v>
      </c>
      <c r="S616" s="11">
        <f t="shared" si="45"/>
        <v>42515.061805555553</v>
      </c>
      <c r="T616" s="11">
        <f t="shared" si="46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2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26" t="s">
        <v>8313</v>
      </c>
      <c r="P617" t="s">
        <v>8314</v>
      </c>
      <c r="Q617">
        <f t="shared" si="47"/>
        <v>0</v>
      </c>
      <c r="R617">
        <f t="shared" si="48"/>
        <v>0</v>
      </c>
      <c r="S617" s="11">
        <f t="shared" si="45"/>
        <v>42242.122210648144</v>
      </c>
      <c r="T617" s="11">
        <f t="shared" si="46"/>
        <v>42272.122210648144</v>
      </c>
      <c r="U617">
        <f t="shared" si="49"/>
        <v>2015</v>
      </c>
    </row>
    <row r="618" spans="1:21" ht="45" x14ac:dyDescent="0.25">
      <c r="A618">
        <v>616</v>
      </c>
      <c r="B618" s="3" t="s">
        <v>617</v>
      </c>
      <c r="C618" s="3" t="s">
        <v>4726</v>
      </c>
      <c r="D618" s="2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26" t="s">
        <v>8313</v>
      </c>
      <c r="P618" t="s">
        <v>8314</v>
      </c>
      <c r="Q618">
        <f t="shared" si="47"/>
        <v>0</v>
      </c>
      <c r="R618">
        <f t="shared" si="48"/>
        <v>0</v>
      </c>
      <c r="S618" s="11">
        <f t="shared" si="45"/>
        <v>42761.376238425932</v>
      </c>
      <c r="T618" s="11">
        <f t="shared" si="46"/>
        <v>42791.376238425932</v>
      </c>
      <c r="U618">
        <f t="shared" si="49"/>
        <v>2017</v>
      </c>
    </row>
    <row r="619" spans="1:21" ht="45" x14ac:dyDescent="0.25">
      <c r="A619">
        <v>617</v>
      </c>
      <c r="B619" s="3" t="s">
        <v>618</v>
      </c>
      <c r="C619" s="3" t="s">
        <v>4727</v>
      </c>
      <c r="D619" s="2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26" t="s">
        <v>8313</v>
      </c>
      <c r="P619" t="s">
        <v>8314</v>
      </c>
      <c r="Q619">
        <f t="shared" si="47"/>
        <v>3</v>
      </c>
      <c r="R619">
        <f t="shared" si="48"/>
        <v>20</v>
      </c>
      <c r="S619" s="11">
        <f t="shared" si="45"/>
        <v>42087.343090277776</v>
      </c>
      <c r="T619" s="11">
        <f t="shared" si="46"/>
        <v>42132.343090277776</v>
      </c>
      <c r="U619">
        <f t="shared" si="49"/>
        <v>2015</v>
      </c>
    </row>
    <row r="620" spans="1:21" ht="45" x14ac:dyDescent="0.25">
      <c r="A620">
        <v>618</v>
      </c>
      <c r="B620" s="3" t="s">
        <v>619</v>
      </c>
      <c r="C620" s="3" t="s">
        <v>4728</v>
      </c>
      <c r="D620" s="2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26" t="s">
        <v>8313</v>
      </c>
      <c r="P620" t="s">
        <v>8314</v>
      </c>
      <c r="Q620">
        <f t="shared" si="47"/>
        <v>0</v>
      </c>
      <c r="R620">
        <f t="shared" si="48"/>
        <v>0</v>
      </c>
      <c r="S620" s="11">
        <f t="shared" si="45"/>
        <v>42317.810219907406</v>
      </c>
      <c r="T620" s="11">
        <f t="shared" si="46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2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26" t="s">
        <v>8313</v>
      </c>
      <c r="P621" t="s">
        <v>8314</v>
      </c>
      <c r="Q621">
        <f t="shared" si="47"/>
        <v>0</v>
      </c>
      <c r="R621">
        <f t="shared" si="48"/>
        <v>1</v>
      </c>
      <c r="S621" s="11">
        <f t="shared" si="45"/>
        <v>41908.650347222225</v>
      </c>
      <c r="T621" s="11">
        <f t="shared" si="46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2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26" t="s">
        <v>8313</v>
      </c>
      <c r="P622" t="s">
        <v>8314</v>
      </c>
      <c r="Q622">
        <f t="shared" si="47"/>
        <v>1</v>
      </c>
      <c r="R622">
        <f t="shared" si="48"/>
        <v>300</v>
      </c>
      <c r="S622" s="11">
        <f t="shared" si="45"/>
        <v>41831.716874999998</v>
      </c>
      <c r="T622" s="11">
        <f t="shared" si="46"/>
        <v>41876.716874999998</v>
      </c>
      <c r="U622">
        <f t="shared" si="49"/>
        <v>2014</v>
      </c>
    </row>
    <row r="623" spans="1:21" ht="45" x14ac:dyDescent="0.25">
      <c r="A623">
        <v>621</v>
      </c>
      <c r="B623" s="3" t="s">
        <v>622</v>
      </c>
      <c r="C623" s="3" t="s">
        <v>4731</v>
      </c>
      <c r="D623" s="2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26" t="s">
        <v>8313</v>
      </c>
      <c r="P623" t="s">
        <v>8314</v>
      </c>
      <c r="Q623">
        <f t="shared" si="47"/>
        <v>1</v>
      </c>
      <c r="R623">
        <f t="shared" si="48"/>
        <v>87</v>
      </c>
      <c r="S623" s="11">
        <f t="shared" si="45"/>
        <v>42528.987696759257</v>
      </c>
      <c r="T623" s="11">
        <f t="shared" si="46"/>
        <v>42558.987696759257</v>
      </c>
      <c r="U623">
        <f t="shared" si="49"/>
        <v>2016</v>
      </c>
    </row>
    <row r="624" spans="1:21" ht="45" x14ac:dyDescent="0.25">
      <c r="A624">
        <v>622</v>
      </c>
      <c r="B624" s="3" t="s">
        <v>623</v>
      </c>
      <c r="C624" s="3" t="s">
        <v>4732</v>
      </c>
      <c r="D624" s="2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26" t="s">
        <v>8313</v>
      </c>
      <c r="P624" t="s">
        <v>8314</v>
      </c>
      <c r="Q624">
        <f t="shared" si="47"/>
        <v>6</v>
      </c>
      <c r="R624">
        <f t="shared" si="48"/>
        <v>37.89</v>
      </c>
      <c r="S624" s="11">
        <f t="shared" si="45"/>
        <v>42532.774745370371</v>
      </c>
      <c r="T624" s="11">
        <f t="shared" si="46"/>
        <v>42552.774745370371</v>
      </c>
      <c r="U624">
        <f t="shared" si="49"/>
        <v>2016</v>
      </c>
    </row>
    <row r="625" spans="1:21" ht="45" x14ac:dyDescent="0.25">
      <c r="A625">
        <v>623</v>
      </c>
      <c r="B625" s="3" t="s">
        <v>624</v>
      </c>
      <c r="C625" s="3" t="s">
        <v>4733</v>
      </c>
      <c r="D625" s="2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26" t="s">
        <v>8313</v>
      </c>
      <c r="P625" t="s">
        <v>8314</v>
      </c>
      <c r="Q625">
        <f t="shared" si="47"/>
        <v>0</v>
      </c>
      <c r="R625">
        <f t="shared" si="48"/>
        <v>0</v>
      </c>
      <c r="S625" s="11">
        <f t="shared" si="45"/>
        <v>42122.009224537032</v>
      </c>
      <c r="T625" s="11">
        <f t="shared" si="46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2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26" t="s">
        <v>8313</v>
      </c>
      <c r="P626" t="s">
        <v>8314</v>
      </c>
      <c r="Q626">
        <f t="shared" si="47"/>
        <v>0</v>
      </c>
      <c r="R626">
        <f t="shared" si="48"/>
        <v>0</v>
      </c>
      <c r="S626" s="11">
        <f t="shared" si="45"/>
        <v>42108.988900462966</v>
      </c>
      <c r="T626" s="11">
        <f t="shared" si="46"/>
        <v>42138.988900462966</v>
      </c>
      <c r="U626">
        <f t="shared" si="49"/>
        <v>2015</v>
      </c>
    </row>
    <row r="627" spans="1:21" ht="45" x14ac:dyDescent="0.25">
      <c r="A627">
        <v>625</v>
      </c>
      <c r="B627" s="3" t="s">
        <v>626</v>
      </c>
      <c r="C627" s="3" t="s">
        <v>4735</v>
      </c>
      <c r="D627" s="2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26" t="s">
        <v>8313</v>
      </c>
      <c r="P627" t="s">
        <v>8314</v>
      </c>
      <c r="Q627">
        <f t="shared" si="47"/>
        <v>0</v>
      </c>
      <c r="R627">
        <f t="shared" si="48"/>
        <v>0</v>
      </c>
      <c r="S627" s="11">
        <f t="shared" si="45"/>
        <v>42790.895567129628</v>
      </c>
      <c r="T627" s="11">
        <f t="shared" si="46"/>
        <v>42820.853900462964</v>
      </c>
      <c r="U627">
        <f t="shared" si="49"/>
        <v>2017</v>
      </c>
    </row>
    <row r="628" spans="1:21" ht="45" x14ac:dyDescent="0.25">
      <c r="A628">
        <v>626</v>
      </c>
      <c r="B628" s="3" t="s">
        <v>627</v>
      </c>
      <c r="C628" s="3" t="s">
        <v>4736</v>
      </c>
      <c r="D628" s="2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26" t="s">
        <v>8313</v>
      </c>
      <c r="P628" t="s">
        <v>8314</v>
      </c>
      <c r="Q628">
        <f t="shared" si="47"/>
        <v>17</v>
      </c>
      <c r="R628">
        <f t="shared" si="48"/>
        <v>111.41</v>
      </c>
      <c r="S628" s="11">
        <f t="shared" si="45"/>
        <v>42198.559479166666</v>
      </c>
      <c r="T628" s="11">
        <f t="shared" si="46"/>
        <v>42231.556944444441</v>
      </c>
      <c r="U628">
        <f t="shared" si="49"/>
        <v>2015</v>
      </c>
    </row>
    <row r="629" spans="1:21" ht="45" x14ac:dyDescent="0.25">
      <c r="A629">
        <v>627</v>
      </c>
      <c r="B629" s="3" t="s">
        <v>628</v>
      </c>
      <c r="C629" s="3" t="s">
        <v>4737</v>
      </c>
      <c r="D629" s="2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26" t="s">
        <v>8313</v>
      </c>
      <c r="P629" t="s">
        <v>8314</v>
      </c>
      <c r="Q629">
        <f t="shared" si="47"/>
        <v>0</v>
      </c>
      <c r="R629">
        <f t="shared" si="48"/>
        <v>90</v>
      </c>
      <c r="S629" s="11">
        <f t="shared" si="45"/>
        <v>42384.306840277779</v>
      </c>
      <c r="T629" s="11">
        <f t="shared" si="46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2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26" t="s">
        <v>8313</v>
      </c>
      <c r="P630" t="s">
        <v>8314</v>
      </c>
      <c r="Q630">
        <f t="shared" si="47"/>
        <v>0</v>
      </c>
      <c r="R630">
        <f t="shared" si="48"/>
        <v>0</v>
      </c>
      <c r="S630" s="11">
        <f t="shared" si="45"/>
        <v>41803.692789351851</v>
      </c>
      <c r="T630" s="11">
        <f t="shared" si="46"/>
        <v>41833.692789351851</v>
      </c>
      <c r="U630">
        <f t="shared" si="49"/>
        <v>2014</v>
      </c>
    </row>
    <row r="631" spans="1:21" ht="45" x14ac:dyDescent="0.25">
      <c r="A631">
        <v>629</v>
      </c>
      <c r="B631" s="3" t="s">
        <v>630</v>
      </c>
      <c r="C631" s="3" t="s">
        <v>4739</v>
      </c>
      <c r="D631" s="2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26" t="s">
        <v>8313</v>
      </c>
      <c r="P631" t="s">
        <v>8314</v>
      </c>
      <c r="Q631">
        <f t="shared" si="47"/>
        <v>0</v>
      </c>
      <c r="R631">
        <f t="shared" si="48"/>
        <v>116.67</v>
      </c>
      <c r="S631" s="11">
        <f t="shared" si="45"/>
        <v>42474.637824074074</v>
      </c>
      <c r="T631" s="11">
        <f t="shared" si="46"/>
        <v>42504.637824074074</v>
      </c>
      <c r="U631">
        <f t="shared" si="49"/>
        <v>2016</v>
      </c>
    </row>
    <row r="632" spans="1:21" ht="45" x14ac:dyDescent="0.25">
      <c r="A632">
        <v>630</v>
      </c>
      <c r="B632" s="3" t="s">
        <v>631</v>
      </c>
      <c r="C632" s="3" t="s">
        <v>4740</v>
      </c>
      <c r="D632" s="2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26" t="s">
        <v>8313</v>
      </c>
      <c r="P632" t="s">
        <v>8314</v>
      </c>
      <c r="Q632">
        <f t="shared" si="47"/>
        <v>0</v>
      </c>
      <c r="R632">
        <f t="shared" si="48"/>
        <v>10</v>
      </c>
      <c r="S632" s="11">
        <f t="shared" si="45"/>
        <v>42223.619456018518</v>
      </c>
      <c r="T632" s="11">
        <f t="shared" si="46"/>
        <v>42253.215277777781</v>
      </c>
      <c r="U632">
        <f t="shared" si="49"/>
        <v>2015</v>
      </c>
    </row>
    <row r="633" spans="1:21" ht="30" x14ac:dyDescent="0.25">
      <c r="A633">
        <v>631</v>
      </c>
      <c r="B633" s="3" t="s">
        <v>632</v>
      </c>
      <c r="C633" s="3" t="s">
        <v>4741</v>
      </c>
      <c r="D633" s="2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26" t="s">
        <v>8313</v>
      </c>
      <c r="P633" t="s">
        <v>8314</v>
      </c>
      <c r="Q633">
        <f t="shared" si="47"/>
        <v>1</v>
      </c>
      <c r="R633">
        <f t="shared" si="48"/>
        <v>76.67</v>
      </c>
      <c r="S633" s="11">
        <f t="shared" si="45"/>
        <v>42489.772326388891</v>
      </c>
      <c r="T633" s="11">
        <f t="shared" si="46"/>
        <v>42518.772326388891</v>
      </c>
      <c r="U633">
        <f t="shared" si="49"/>
        <v>2016</v>
      </c>
    </row>
    <row r="634" spans="1:21" ht="30" x14ac:dyDescent="0.25">
      <c r="A634">
        <v>632</v>
      </c>
      <c r="B634" s="3" t="s">
        <v>633</v>
      </c>
      <c r="C634" s="3" t="s">
        <v>4742</v>
      </c>
      <c r="D634" s="2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26" t="s">
        <v>8313</v>
      </c>
      <c r="P634" t="s">
        <v>8314</v>
      </c>
      <c r="Q634">
        <f t="shared" si="47"/>
        <v>0</v>
      </c>
      <c r="R634">
        <f t="shared" si="48"/>
        <v>0</v>
      </c>
      <c r="S634" s="11">
        <f t="shared" si="45"/>
        <v>42303.659317129626</v>
      </c>
      <c r="T634" s="11">
        <f t="shared" si="46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2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26" t="s">
        <v>8313</v>
      </c>
      <c r="P635" t="s">
        <v>8314</v>
      </c>
      <c r="Q635">
        <f t="shared" si="47"/>
        <v>12</v>
      </c>
      <c r="R635">
        <f t="shared" si="48"/>
        <v>49.8</v>
      </c>
      <c r="S635" s="11">
        <f t="shared" si="45"/>
        <v>42507.29932870371</v>
      </c>
      <c r="T635" s="11">
        <f t="shared" si="46"/>
        <v>42538.958333333328</v>
      </c>
      <c r="U635">
        <f t="shared" si="49"/>
        <v>2016</v>
      </c>
    </row>
    <row r="636" spans="1:21" ht="30" x14ac:dyDescent="0.25">
      <c r="A636">
        <v>634</v>
      </c>
      <c r="B636" s="3" t="s">
        <v>635</v>
      </c>
      <c r="C636" s="3" t="s">
        <v>4744</v>
      </c>
      <c r="D636" s="2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26" t="s">
        <v>8313</v>
      </c>
      <c r="P636" t="s">
        <v>8314</v>
      </c>
      <c r="Q636">
        <f t="shared" si="47"/>
        <v>0</v>
      </c>
      <c r="R636">
        <f t="shared" si="48"/>
        <v>1</v>
      </c>
      <c r="S636" s="11">
        <f t="shared" si="45"/>
        <v>42031.928576388891</v>
      </c>
      <c r="T636" s="11">
        <f t="shared" si="46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2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26" t="s">
        <v>8313</v>
      </c>
      <c r="P637" t="s">
        <v>8314</v>
      </c>
      <c r="Q637">
        <f t="shared" si="47"/>
        <v>0</v>
      </c>
      <c r="R637">
        <f t="shared" si="48"/>
        <v>2</v>
      </c>
      <c r="S637" s="11">
        <f t="shared" si="45"/>
        <v>42076.092152777783</v>
      </c>
      <c r="T637" s="11">
        <f t="shared" si="46"/>
        <v>42106.092152777783</v>
      </c>
      <c r="U637">
        <f t="shared" si="49"/>
        <v>2015</v>
      </c>
    </row>
    <row r="638" spans="1:21" ht="30" x14ac:dyDescent="0.25">
      <c r="A638">
        <v>636</v>
      </c>
      <c r="B638" s="3" t="s">
        <v>637</v>
      </c>
      <c r="C638" s="3" t="s">
        <v>4746</v>
      </c>
      <c r="D638" s="2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26" t="s">
        <v>8313</v>
      </c>
      <c r="P638" t="s">
        <v>8314</v>
      </c>
      <c r="Q638">
        <f t="shared" si="47"/>
        <v>0</v>
      </c>
      <c r="R638">
        <f t="shared" si="48"/>
        <v>4</v>
      </c>
      <c r="S638" s="11">
        <f t="shared" si="45"/>
        <v>42131.455439814818</v>
      </c>
      <c r="T638" s="11">
        <f t="shared" si="46"/>
        <v>42161.44930555555</v>
      </c>
      <c r="U638">
        <f t="shared" si="49"/>
        <v>2015</v>
      </c>
    </row>
    <row r="639" spans="1:21" ht="45" x14ac:dyDescent="0.25">
      <c r="A639">
        <v>637</v>
      </c>
      <c r="B639" s="3" t="s">
        <v>638</v>
      </c>
      <c r="C639" s="3" t="s">
        <v>4747</v>
      </c>
      <c r="D639" s="2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26" t="s">
        <v>8313</v>
      </c>
      <c r="P639" t="s">
        <v>8314</v>
      </c>
      <c r="Q639">
        <f t="shared" si="47"/>
        <v>0</v>
      </c>
      <c r="R639">
        <f t="shared" si="48"/>
        <v>0</v>
      </c>
      <c r="S639" s="11">
        <f t="shared" si="45"/>
        <v>42762.962013888886</v>
      </c>
      <c r="T639" s="11">
        <f t="shared" si="46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2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26" t="s">
        <v>8313</v>
      </c>
      <c r="P640" t="s">
        <v>8314</v>
      </c>
      <c r="Q640">
        <f t="shared" si="47"/>
        <v>0</v>
      </c>
      <c r="R640">
        <f t="shared" si="48"/>
        <v>3</v>
      </c>
      <c r="S640" s="11">
        <f t="shared" si="45"/>
        <v>42759.593310185184</v>
      </c>
      <c r="T640" s="11">
        <f t="shared" si="46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2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26" t="s">
        <v>8313</v>
      </c>
      <c r="P641" t="s">
        <v>8314</v>
      </c>
      <c r="Q641">
        <f t="shared" si="47"/>
        <v>0</v>
      </c>
      <c r="R641">
        <f t="shared" si="48"/>
        <v>1</v>
      </c>
      <c r="S641" s="11">
        <f t="shared" si="45"/>
        <v>41865.583275462966</v>
      </c>
      <c r="T641" s="11">
        <f t="shared" si="46"/>
        <v>41925.583275462966</v>
      </c>
      <c r="U641">
        <f t="shared" si="49"/>
        <v>2014</v>
      </c>
    </row>
    <row r="642" spans="1:21" ht="45" x14ac:dyDescent="0.25">
      <c r="A642">
        <v>640</v>
      </c>
      <c r="B642" s="3" t="s">
        <v>641</v>
      </c>
      <c r="C642" s="3" t="s">
        <v>4750</v>
      </c>
      <c r="D642" s="2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26" t="s">
        <v>8313</v>
      </c>
      <c r="P642" t="s">
        <v>8315</v>
      </c>
      <c r="Q642">
        <f t="shared" si="47"/>
        <v>144</v>
      </c>
      <c r="R642">
        <f t="shared" si="48"/>
        <v>50.5</v>
      </c>
      <c r="S642" s="11">
        <f t="shared" ref="S642:S705" si="50">(((J642/60)/60)/24)+DATE(1970,1,1)</f>
        <v>42683.420312500006</v>
      </c>
      <c r="T642" s="11">
        <f t="shared" ref="T642:T705" si="51">(((I642/60)/60)/24)+DATE(1970,1,1)</f>
        <v>42698.958333333328</v>
      </c>
      <c r="U642">
        <f t="shared" si="49"/>
        <v>2016</v>
      </c>
    </row>
    <row r="643" spans="1:21" ht="45" x14ac:dyDescent="0.25">
      <c r="A643">
        <v>641</v>
      </c>
      <c r="B643" s="3" t="s">
        <v>642</v>
      </c>
      <c r="C643" s="3" t="s">
        <v>4751</v>
      </c>
      <c r="D643" s="2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26" t="s">
        <v>8313</v>
      </c>
      <c r="P643" t="s">
        <v>8315</v>
      </c>
      <c r="Q643">
        <f t="shared" ref="Q643:Q706" si="52">ROUND(E643/D643*100,0)</f>
        <v>119</v>
      </c>
      <c r="R643">
        <f t="shared" ref="R643:R706" si="53">IFERROR(ROUND(E643/L643,2),0)</f>
        <v>151.32</v>
      </c>
      <c r="S643" s="11">
        <f t="shared" si="50"/>
        <v>42199.57</v>
      </c>
      <c r="T643" s="11">
        <f t="shared" si="51"/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2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26" t="s">
        <v>8313</v>
      </c>
      <c r="P644" t="s">
        <v>8315</v>
      </c>
      <c r="Q644">
        <f t="shared" si="52"/>
        <v>1460</v>
      </c>
      <c r="R644">
        <f t="shared" si="53"/>
        <v>134.36000000000001</v>
      </c>
      <c r="S644" s="11">
        <f t="shared" si="50"/>
        <v>42199.651319444441</v>
      </c>
      <c r="T644" s="11">
        <f t="shared" si="51"/>
        <v>42235.651319444441</v>
      </c>
      <c r="U644">
        <f t="shared" si="54"/>
        <v>2015</v>
      </c>
    </row>
    <row r="645" spans="1:21" ht="30" x14ac:dyDescent="0.25">
      <c r="A645">
        <v>643</v>
      </c>
      <c r="B645" s="3" t="s">
        <v>644</v>
      </c>
      <c r="C645" s="3" t="s">
        <v>4753</v>
      </c>
      <c r="D645" s="2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26" t="s">
        <v>8313</v>
      </c>
      <c r="P645" t="s">
        <v>8315</v>
      </c>
      <c r="Q645">
        <f t="shared" si="52"/>
        <v>106</v>
      </c>
      <c r="R645">
        <f t="shared" si="53"/>
        <v>174.03</v>
      </c>
      <c r="S645" s="11">
        <f t="shared" si="50"/>
        <v>42100.642071759255</v>
      </c>
      <c r="T645" s="11">
        <f t="shared" si="51"/>
        <v>42155.642071759255</v>
      </c>
      <c r="U645">
        <f t="shared" si="54"/>
        <v>2015</v>
      </c>
    </row>
    <row r="646" spans="1:21" ht="45" x14ac:dyDescent="0.25">
      <c r="A646">
        <v>644</v>
      </c>
      <c r="B646" s="3" t="s">
        <v>645</v>
      </c>
      <c r="C646" s="3" t="s">
        <v>4754</v>
      </c>
      <c r="D646" s="2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26" t="s">
        <v>8313</v>
      </c>
      <c r="P646" t="s">
        <v>8315</v>
      </c>
      <c r="Q646">
        <f t="shared" si="52"/>
        <v>300</v>
      </c>
      <c r="R646">
        <f t="shared" si="53"/>
        <v>73.489999999999995</v>
      </c>
      <c r="S646" s="11">
        <f t="shared" si="50"/>
        <v>41898.665960648148</v>
      </c>
      <c r="T646" s="11">
        <f t="shared" si="51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2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26" t="s">
        <v>8313</v>
      </c>
      <c r="P647" t="s">
        <v>8315</v>
      </c>
      <c r="Q647">
        <f t="shared" si="52"/>
        <v>279</v>
      </c>
      <c r="R647">
        <f t="shared" si="53"/>
        <v>23.52</v>
      </c>
      <c r="S647" s="11">
        <f t="shared" si="50"/>
        <v>42564.026319444441</v>
      </c>
      <c r="T647" s="11">
        <f t="shared" si="51"/>
        <v>42594.026319444441</v>
      </c>
      <c r="U647">
        <f t="shared" si="54"/>
        <v>2016</v>
      </c>
    </row>
    <row r="648" spans="1:21" ht="45" x14ac:dyDescent="0.25">
      <c r="A648">
        <v>646</v>
      </c>
      <c r="B648" s="3" t="s">
        <v>647</v>
      </c>
      <c r="C648" s="3" t="s">
        <v>4756</v>
      </c>
      <c r="D648" s="2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26" t="s">
        <v>8313</v>
      </c>
      <c r="P648" t="s">
        <v>8315</v>
      </c>
      <c r="Q648">
        <f t="shared" si="52"/>
        <v>132</v>
      </c>
      <c r="R648">
        <f t="shared" si="53"/>
        <v>39.07</v>
      </c>
      <c r="S648" s="11">
        <f t="shared" si="50"/>
        <v>41832.852627314816</v>
      </c>
      <c r="T648" s="11">
        <f t="shared" si="51"/>
        <v>41862.852627314816</v>
      </c>
      <c r="U648">
        <f t="shared" si="54"/>
        <v>2014</v>
      </c>
    </row>
    <row r="649" spans="1:21" ht="45" x14ac:dyDescent="0.25">
      <c r="A649">
        <v>647</v>
      </c>
      <c r="B649" s="3" t="s">
        <v>648</v>
      </c>
      <c r="C649" s="3" t="s">
        <v>4757</v>
      </c>
      <c r="D649" s="2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26" t="s">
        <v>8313</v>
      </c>
      <c r="P649" t="s">
        <v>8315</v>
      </c>
      <c r="Q649">
        <f t="shared" si="52"/>
        <v>107</v>
      </c>
      <c r="R649">
        <f t="shared" si="53"/>
        <v>125.94</v>
      </c>
      <c r="S649" s="11">
        <f t="shared" si="50"/>
        <v>42416.767928240741</v>
      </c>
      <c r="T649" s="11">
        <f t="shared" si="51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2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26" t="s">
        <v>8313</v>
      </c>
      <c r="P650" t="s">
        <v>8315</v>
      </c>
      <c r="Q650">
        <f t="shared" si="52"/>
        <v>127</v>
      </c>
      <c r="R650">
        <f t="shared" si="53"/>
        <v>1644</v>
      </c>
      <c r="S650" s="11">
        <f t="shared" si="50"/>
        <v>41891.693379629629</v>
      </c>
      <c r="T650" s="11">
        <f t="shared" si="51"/>
        <v>41926.693379629629</v>
      </c>
      <c r="U650">
        <f t="shared" si="54"/>
        <v>2014</v>
      </c>
    </row>
    <row r="651" spans="1:21" ht="45" x14ac:dyDescent="0.25">
      <c r="A651">
        <v>649</v>
      </c>
      <c r="B651" s="3" t="s">
        <v>650</v>
      </c>
      <c r="C651" s="3" t="s">
        <v>4759</v>
      </c>
      <c r="D651" s="2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26" t="s">
        <v>8313</v>
      </c>
      <c r="P651" t="s">
        <v>8315</v>
      </c>
      <c r="Q651">
        <f t="shared" si="52"/>
        <v>140</v>
      </c>
      <c r="R651">
        <f t="shared" si="53"/>
        <v>42.67</v>
      </c>
      <c r="S651" s="11">
        <f t="shared" si="50"/>
        <v>41877.912187499998</v>
      </c>
      <c r="T651" s="11">
        <f t="shared" si="51"/>
        <v>41898.912187499998</v>
      </c>
      <c r="U651">
        <f t="shared" si="54"/>
        <v>2014</v>
      </c>
    </row>
    <row r="652" spans="1:21" ht="45" x14ac:dyDescent="0.25">
      <c r="A652">
        <v>650</v>
      </c>
      <c r="B652" s="3" t="s">
        <v>651</v>
      </c>
      <c r="C652" s="3" t="s">
        <v>4760</v>
      </c>
      <c r="D652" s="2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26" t="s">
        <v>8313</v>
      </c>
      <c r="P652" t="s">
        <v>8315</v>
      </c>
      <c r="Q652">
        <f t="shared" si="52"/>
        <v>112</v>
      </c>
      <c r="R652">
        <f t="shared" si="53"/>
        <v>35.130000000000003</v>
      </c>
      <c r="S652" s="11">
        <f t="shared" si="50"/>
        <v>41932.036851851852</v>
      </c>
      <c r="T652" s="11">
        <f t="shared" si="51"/>
        <v>41992.078518518523</v>
      </c>
      <c r="U652">
        <f t="shared" si="54"/>
        <v>2014</v>
      </c>
    </row>
    <row r="653" spans="1:21" ht="45" x14ac:dyDescent="0.25">
      <c r="A653">
        <v>651</v>
      </c>
      <c r="B653" s="3" t="s">
        <v>652</v>
      </c>
      <c r="C653" s="3" t="s">
        <v>4761</v>
      </c>
      <c r="D653" s="2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26" t="s">
        <v>8313</v>
      </c>
      <c r="P653" t="s">
        <v>8315</v>
      </c>
      <c r="Q653">
        <f t="shared" si="52"/>
        <v>101</v>
      </c>
      <c r="R653">
        <f t="shared" si="53"/>
        <v>239.35</v>
      </c>
      <c r="S653" s="11">
        <f t="shared" si="50"/>
        <v>41956.017488425925</v>
      </c>
      <c r="T653" s="11">
        <f t="shared" si="51"/>
        <v>41986.017488425925</v>
      </c>
      <c r="U653">
        <f t="shared" si="54"/>
        <v>2014</v>
      </c>
    </row>
    <row r="654" spans="1:21" ht="45" x14ac:dyDescent="0.25">
      <c r="A654">
        <v>652</v>
      </c>
      <c r="B654" s="3" t="s">
        <v>653</v>
      </c>
      <c r="C654" s="3" t="s">
        <v>4762</v>
      </c>
      <c r="D654" s="2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26" t="s">
        <v>8313</v>
      </c>
      <c r="P654" t="s">
        <v>8315</v>
      </c>
      <c r="Q654">
        <f t="shared" si="52"/>
        <v>100</v>
      </c>
      <c r="R654">
        <f t="shared" si="53"/>
        <v>107.64</v>
      </c>
      <c r="S654" s="11">
        <f t="shared" si="50"/>
        <v>42675.690393518518</v>
      </c>
      <c r="T654" s="11">
        <f t="shared" si="51"/>
        <v>42705.732060185182</v>
      </c>
      <c r="U654">
        <f t="shared" si="54"/>
        <v>2016</v>
      </c>
    </row>
    <row r="655" spans="1:21" ht="45" x14ac:dyDescent="0.25">
      <c r="A655">
        <v>653</v>
      </c>
      <c r="B655" s="3" t="s">
        <v>654</v>
      </c>
      <c r="C655" s="3" t="s">
        <v>4763</v>
      </c>
      <c r="D655" s="2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26" t="s">
        <v>8313</v>
      </c>
      <c r="P655" t="s">
        <v>8315</v>
      </c>
      <c r="Q655">
        <f t="shared" si="52"/>
        <v>141</v>
      </c>
      <c r="R655">
        <f t="shared" si="53"/>
        <v>95.83</v>
      </c>
      <c r="S655" s="11">
        <f t="shared" si="50"/>
        <v>42199.618518518517</v>
      </c>
      <c r="T655" s="11">
        <f t="shared" si="51"/>
        <v>42236.618518518517</v>
      </c>
      <c r="U655">
        <f t="shared" si="54"/>
        <v>2015</v>
      </c>
    </row>
    <row r="656" spans="1:21" ht="45" x14ac:dyDescent="0.25">
      <c r="A656">
        <v>654</v>
      </c>
      <c r="B656" s="3" t="s">
        <v>655</v>
      </c>
      <c r="C656" s="3" t="s">
        <v>4764</v>
      </c>
      <c r="D656" s="2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26" t="s">
        <v>8313</v>
      </c>
      <c r="P656" t="s">
        <v>8315</v>
      </c>
      <c r="Q656">
        <f t="shared" si="52"/>
        <v>267</v>
      </c>
      <c r="R656">
        <f t="shared" si="53"/>
        <v>31.66</v>
      </c>
      <c r="S656" s="11">
        <f t="shared" si="50"/>
        <v>42163.957326388889</v>
      </c>
      <c r="T656" s="11">
        <f t="shared" si="51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2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26" t="s">
        <v>8313</v>
      </c>
      <c r="P657" t="s">
        <v>8315</v>
      </c>
      <c r="Q657">
        <f t="shared" si="52"/>
        <v>147</v>
      </c>
      <c r="R657">
        <f t="shared" si="53"/>
        <v>42.89</v>
      </c>
      <c r="S657" s="11">
        <f t="shared" si="50"/>
        <v>42045.957314814819</v>
      </c>
      <c r="T657" s="11">
        <f t="shared" si="51"/>
        <v>42075.915648148148</v>
      </c>
      <c r="U657">
        <f t="shared" si="54"/>
        <v>2015</v>
      </c>
    </row>
    <row r="658" spans="1:21" ht="45" x14ac:dyDescent="0.25">
      <c r="A658">
        <v>656</v>
      </c>
      <c r="B658" s="3" t="s">
        <v>657</v>
      </c>
      <c r="C658" s="3" t="s">
        <v>4766</v>
      </c>
      <c r="D658" s="2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26" t="s">
        <v>8313</v>
      </c>
      <c r="P658" t="s">
        <v>8315</v>
      </c>
      <c r="Q658">
        <f t="shared" si="52"/>
        <v>214</v>
      </c>
      <c r="R658">
        <f t="shared" si="53"/>
        <v>122.74</v>
      </c>
      <c r="S658" s="11">
        <f t="shared" si="50"/>
        <v>42417.804618055554</v>
      </c>
      <c r="T658" s="11">
        <f t="shared" si="51"/>
        <v>42477.762951388882</v>
      </c>
      <c r="U658">
        <f t="shared" si="54"/>
        <v>2016</v>
      </c>
    </row>
    <row r="659" spans="1:21" ht="45" x14ac:dyDescent="0.25">
      <c r="A659">
        <v>657</v>
      </c>
      <c r="B659" s="3" t="s">
        <v>658</v>
      </c>
      <c r="C659" s="3" t="s">
        <v>4767</v>
      </c>
      <c r="D659" s="2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26" t="s">
        <v>8313</v>
      </c>
      <c r="P659" t="s">
        <v>8315</v>
      </c>
      <c r="Q659">
        <f t="shared" si="52"/>
        <v>126</v>
      </c>
      <c r="R659">
        <f t="shared" si="53"/>
        <v>190.45</v>
      </c>
      <c r="S659" s="11">
        <f t="shared" si="50"/>
        <v>42331.84574074074</v>
      </c>
      <c r="T659" s="11">
        <f t="shared" si="51"/>
        <v>42361.84574074074</v>
      </c>
      <c r="U659">
        <f t="shared" si="54"/>
        <v>2015</v>
      </c>
    </row>
    <row r="660" spans="1:21" ht="45" x14ac:dyDescent="0.25">
      <c r="A660">
        <v>658</v>
      </c>
      <c r="B660" s="3" t="s">
        <v>659</v>
      </c>
      <c r="C660" s="3" t="s">
        <v>4768</v>
      </c>
      <c r="D660" s="2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26" t="s">
        <v>8313</v>
      </c>
      <c r="P660" t="s">
        <v>8315</v>
      </c>
      <c r="Q660">
        <f t="shared" si="52"/>
        <v>104</v>
      </c>
      <c r="R660">
        <f t="shared" si="53"/>
        <v>109.34</v>
      </c>
      <c r="S660" s="11">
        <f t="shared" si="50"/>
        <v>42179.160752314812</v>
      </c>
      <c r="T660" s="11">
        <f t="shared" si="51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2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26" t="s">
        <v>8313</v>
      </c>
      <c r="P661" t="s">
        <v>8315</v>
      </c>
      <c r="Q661">
        <f t="shared" si="52"/>
        <v>101</v>
      </c>
      <c r="R661">
        <f t="shared" si="53"/>
        <v>143.66999999999999</v>
      </c>
      <c r="S661" s="11">
        <f t="shared" si="50"/>
        <v>42209.593692129631</v>
      </c>
      <c r="T661" s="11">
        <f t="shared" si="51"/>
        <v>42239.593692129631</v>
      </c>
      <c r="U661">
        <f t="shared" si="54"/>
        <v>2015</v>
      </c>
    </row>
    <row r="662" spans="1:21" ht="45" x14ac:dyDescent="0.25">
      <c r="A662">
        <v>660</v>
      </c>
      <c r="B662" s="3" t="s">
        <v>661</v>
      </c>
      <c r="C662" s="3" t="s">
        <v>4770</v>
      </c>
      <c r="D662" s="2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26" t="s">
        <v>8313</v>
      </c>
      <c r="P662" t="s">
        <v>8315</v>
      </c>
      <c r="Q662">
        <f t="shared" si="52"/>
        <v>3</v>
      </c>
      <c r="R662">
        <f t="shared" si="53"/>
        <v>84.94</v>
      </c>
      <c r="S662" s="11">
        <f t="shared" si="50"/>
        <v>41922.741655092592</v>
      </c>
      <c r="T662" s="11">
        <f t="shared" si="51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2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26" t="s">
        <v>8313</v>
      </c>
      <c r="P663" t="s">
        <v>8315</v>
      </c>
      <c r="Q663">
        <f t="shared" si="52"/>
        <v>1</v>
      </c>
      <c r="R663">
        <f t="shared" si="53"/>
        <v>10.56</v>
      </c>
      <c r="S663" s="11">
        <f t="shared" si="50"/>
        <v>42636.645358796297</v>
      </c>
      <c r="T663" s="11">
        <f t="shared" si="51"/>
        <v>42666.645358796297</v>
      </c>
      <c r="U663">
        <f t="shared" si="54"/>
        <v>2016</v>
      </c>
    </row>
    <row r="664" spans="1:21" ht="30" x14ac:dyDescent="0.25">
      <c r="A664">
        <v>662</v>
      </c>
      <c r="B664" s="3" t="s">
        <v>663</v>
      </c>
      <c r="C664" s="3" t="s">
        <v>4772</v>
      </c>
      <c r="D664" s="2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26" t="s">
        <v>8313</v>
      </c>
      <c r="P664" t="s">
        <v>8315</v>
      </c>
      <c r="Q664">
        <f t="shared" si="52"/>
        <v>0</v>
      </c>
      <c r="R664">
        <f t="shared" si="53"/>
        <v>39</v>
      </c>
      <c r="S664" s="11">
        <f t="shared" si="50"/>
        <v>41990.438043981485</v>
      </c>
      <c r="T664" s="11">
        <f t="shared" si="51"/>
        <v>42020.438043981485</v>
      </c>
      <c r="U664">
        <f t="shared" si="54"/>
        <v>2014</v>
      </c>
    </row>
    <row r="665" spans="1:21" ht="45" x14ac:dyDescent="0.25">
      <c r="A665">
        <v>663</v>
      </c>
      <c r="B665" s="3" t="s">
        <v>664</v>
      </c>
      <c r="C665" s="3" t="s">
        <v>4773</v>
      </c>
      <c r="D665" s="2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26" t="s">
        <v>8313</v>
      </c>
      <c r="P665" t="s">
        <v>8315</v>
      </c>
      <c r="Q665">
        <f t="shared" si="52"/>
        <v>0</v>
      </c>
      <c r="R665">
        <f t="shared" si="53"/>
        <v>100</v>
      </c>
      <c r="S665" s="11">
        <f t="shared" si="50"/>
        <v>42173.843240740738</v>
      </c>
      <c r="T665" s="11">
        <f t="shared" si="51"/>
        <v>42203.843240740738</v>
      </c>
      <c r="U665">
        <f t="shared" si="54"/>
        <v>2015</v>
      </c>
    </row>
    <row r="666" spans="1:21" ht="45" x14ac:dyDescent="0.25">
      <c r="A666">
        <v>664</v>
      </c>
      <c r="B666" s="3" t="s">
        <v>665</v>
      </c>
      <c r="C666" s="3" t="s">
        <v>4774</v>
      </c>
      <c r="D666" s="2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26" t="s">
        <v>8313</v>
      </c>
      <c r="P666" t="s">
        <v>8315</v>
      </c>
      <c r="Q666">
        <f t="shared" si="52"/>
        <v>8</v>
      </c>
      <c r="R666">
        <f t="shared" si="53"/>
        <v>31.17</v>
      </c>
      <c r="S666" s="11">
        <f t="shared" si="50"/>
        <v>42077.666377314818</v>
      </c>
      <c r="T666" s="11">
        <f t="shared" si="51"/>
        <v>42107.666377314818</v>
      </c>
      <c r="U666">
        <f t="shared" si="54"/>
        <v>2015</v>
      </c>
    </row>
    <row r="667" spans="1:21" ht="45" x14ac:dyDescent="0.25">
      <c r="A667">
        <v>665</v>
      </c>
      <c r="B667" s="3" t="s">
        <v>666</v>
      </c>
      <c r="C667" s="3" t="s">
        <v>4775</v>
      </c>
      <c r="D667" s="2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26" t="s">
        <v>8313</v>
      </c>
      <c r="P667" t="s">
        <v>8315</v>
      </c>
      <c r="Q667">
        <f t="shared" si="52"/>
        <v>19</v>
      </c>
      <c r="R667">
        <f t="shared" si="53"/>
        <v>155.33000000000001</v>
      </c>
      <c r="S667" s="11">
        <f t="shared" si="50"/>
        <v>42688.711354166662</v>
      </c>
      <c r="T667" s="11">
        <f t="shared" si="51"/>
        <v>42748.711354166662</v>
      </c>
      <c r="U667">
        <f t="shared" si="54"/>
        <v>2016</v>
      </c>
    </row>
    <row r="668" spans="1:21" ht="45" x14ac:dyDescent="0.25">
      <c r="A668">
        <v>666</v>
      </c>
      <c r="B668" s="3" t="s">
        <v>667</v>
      </c>
      <c r="C668" s="3" t="s">
        <v>4776</v>
      </c>
      <c r="D668" s="2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26" t="s">
        <v>8313</v>
      </c>
      <c r="P668" t="s">
        <v>8315</v>
      </c>
      <c r="Q668">
        <f t="shared" si="52"/>
        <v>0</v>
      </c>
      <c r="R668">
        <f t="shared" si="53"/>
        <v>2</v>
      </c>
      <c r="S668" s="11">
        <f t="shared" si="50"/>
        <v>41838.832152777781</v>
      </c>
      <c r="T668" s="11">
        <f t="shared" si="51"/>
        <v>41868.832152777781</v>
      </c>
      <c r="U668">
        <f t="shared" si="54"/>
        <v>2014</v>
      </c>
    </row>
    <row r="669" spans="1:21" ht="45" x14ac:dyDescent="0.25">
      <c r="A669">
        <v>667</v>
      </c>
      <c r="B669" s="3" t="s">
        <v>668</v>
      </c>
      <c r="C669" s="3" t="s">
        <v>4777</v>
      </c>
      <c r="D669" s="2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26" t="s">
        <v>8313</v>
      </c>
      <c r="P669" t="s">
        <v>8315</v>
      </c>
      <c r="Q669">
        <f t="shared" si="52"/>
        <v>10</v>
      </c>
      <c r="R669">
        <f t="shared" si="53"/>
        <v>178.93</v>
      </c>
      <c r="S669" s="11">
        <f t="shared" si="50"/>
        <v>42632.373414351852</v>
      </c>
      <c r="T669" s="11">
        <f t="shared" si="51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2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26" t="s">
        <v>8313</v>
      </c>
      <c r="P670" t="s">
        <v>8315</v>
      </c>
      <c r="Q670">
        <f t="shared" si="52"/>
        <v>5</v>
      </c>
      <c r="R670">
        <f t="shared" si="53"/>
        <v>27.36</v>
      </c>
      <c r="S670" s="11">
        <f t="shared" si="50"/>
        <v>42090.831273148149</v>
      </c>
      <c r="T670" s="11">
        <f t="shared" si="51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2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26" t="s">
        <v>8313</v>
      </c>
      <c r="P671" t="s">
        <v>8315</v>
      </c>
      <c r="Q671">
        <f t="shared" si="52"/>
        <v>22</v>
      </c>
      <c r="R671">
        <f t="shared" si="53"/>
        <v>1536.25</v>
      </c>
      <c r="S671" s="11">
        <f t="shared" si="50"/>
        <v>42527.625671296293</v>
      </c>
      <c r="T671" s="11">
        <f t="shared" si="51"/>
        <v>42557.625671296293</v>
      </c>
      <c r="U671">
        <f t="shared" si="54"/>
        <v>2016</v>
      </c>
    </row>
    <row r="672" spans="1:21" ht="45" x14ac:dyDescent="0.25">
      <c r="A672">
        <v>670</v>
      </c>
      <c r="B672" s="3" t="s">
        <v>671</v>
      </c>
      <c r="C672" s="3" t="s">
        <v>4780</v>
      </c>
      <c r="D672" s="2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26" t="s">
        <v>8313</v>
      </c>
      <c r="P672" t="s">
        <v>8315</v>
      </c>
      <c r="Q672">
        <f t="shared" si="52"/>
        <v>29</v>
      </c>
      <c r="R672">
        <f t="shared" si="53"/>
        <v>85</v>
      </c>
      <c r="S672" s="11">
        <f t="shared" si="50"/>
        <v>42506.709722222222</v>
      </c>
      <c r="T672" s="11">
        <f t="shared" si="51"/>
        <v>42540.340277777781</v>
      </c>
      <c r="U672">
        <f t="shared" si="54"/>
        <v>2016</v>
      </c>
    </row>
    <row r="673" spans="1:21" ht="45" x14ac:dyDescent="0.25">
      <c r="A673">
        <v>671</v>
      </c>
      <c r="B673" s="3" t="s">
        <v>672</v>
      </c>
      <c r="C673" s="3" t="s">
        <v>4781</v>
      </c>
      <c r="D673" s="2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26" t="s">
        <v>8313</v>
      </c>
      <c r="P673" t="s">
        <v>8315</v>
      </c>
      <c r="Q673">
        <f t="shared" si="52"/>
        <v>39</v>
      </c>
      <c r="R673">
        <f t="shared" si="53"/>
        <v>788.53</v>
      </c>
      <c r="S673" s="11">
        <f t="shared" si="50"/>
        <v>41984.692731481482</v>
      </c>
      <c r="T673" s="11">
        <f t="shared" si="51"/>
        <v>42018.166666666672</v>
      </c>
      <c r="U673">
        <f t="shared" si="54"/>
        <v>2014</v>
      </c>
    </row>
    <row r="674" spans="1:21" ht="45" x14ac:dyDescent="0.25">
      <c r="A674">
        <v>672</v>
      </c>
      <c r="B674" s="3" t="s">
        <v>673</v>
      </c>
      <c r="C674" s="3" t="s">
        <v>4782</v>
      </c>
      <c r="D674" s="2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26" t="s">
        <v>8313</v>
      </c>
      <c r="P674" t="s">
        <v>8315</v>
      </c>
      <c r="Q674">
        <f t="shared" si="52"/>
        <v>22</v>
      </c>
      <c r="R674">
        <f t="shared" si="53"/>
        <v>50.3</v>
      </c>
      <c r="S674" s="11">
        <f t="shared" si="50"/>
        <v>41974.219490740739</v>
      </c>
      <c r="T674" s="11">
        <f t="shared" si="51"/>
        <v>42005.207638888889</v>
      </c>
      <c r="U674">
        <f t="shared" si="54"/>
        <v>2014</v>
      </c>
    </row>
    <row r="675" spans="1:21" ht="45" x14ac:dyDescent="0.25">
      <c r="A675">
        <v>673</v>
      </c>
      <c r="B675" s="3" t="s">
        <v>674</v>
      </c>
      <c r="C675" s="3" t="s">
        <v>4783</v>
      </c>
      <c r="D675" s="2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26" t="s">
        <v>8313</v>
      </c>
      <c r="P675" t="s">
        <v>8315</v>
      </c>
      <c r="Q675">
        <f t="shared" si="52"/>
        <v>0</v>
      </c>
      <c r="R675">
        <f t="shared" si="53"/>
        <v>68.33</v>
      </c>
      <c r="S675" s="11">
        <f t="shared" si="50"/>
        <v>41838.840474537035</v>
      </c>
      <c r="T675" s="11">
        <f t="shared" si="51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2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26" t="s">
        <v>8313</v>
      </c>
      <c r="P676" t="s">
        <v>8315</v>
      </c>
      <c r="Q676">
        <f t="shared" si="52"/>
        <v>0</v>
      </c>
      <c r="R676">
        <f t="shared" si="53"/>
        <v>7.5</v>
      </c>
      <c r="S676" s="11">
        <f t="shared" si="50"/>
        <v>41803.116053240738</v>
      </c>
      <c r="T676" s="11">
        <f t="shared" si="51"/>
        <v>41863.116053240738</v>
      </c>
      <c r="U676">
        <f t="shared" si="54"/>
        <v>2014</v>
      </c>
    </row>
    <row r="677" spans="1:21" ht="45" x14ac:dyDescent="0.25">
      <c r="A677">
        <v>675</v>
      </c>
      <c r="B677" s="3" t="s">
        <v>676</v>
      </c>
      <c r="C677" s="3" t="s">
        <v>4785</v>
      </c>
      <c r="D677" s="2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26" t="s">
        <v>8313</v>
      </c>
      <c r="P677" t="s">
        <v>8315</v>
      </c>
      <c r="Q677">
        <f t="shared" si="52"/>
        <v>15</v>
      </c>
      <c r="R677">
        <f t="shared" si="53"/>
        <v>34.270000000000003</v>
      </c>
      <c r="S677" s="11">
        <f t="shared" si="50"/>
        <v>41975.930601851855</v>
      </c>
      <c r="T677" s="11">
        <f t="shared" si="51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2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26" t="s">
        <v>8313</v>
      </c>
      <c r="P678" t="s">
        <v>8315</v>
      </c>
      <c r="Q678">
        <f t="shared" si="52"/>
        <v>1</v>
      </c>
      <c r="R678">
        <f t="shared" si="53"/>
        <v>61.29</v>
      </c>
      <c r="S678" s="11">
        <f t="shared" si="50"/>
        <v>42012.768298611118</v>
      </c>
      <c r="T678" s="11">
        <f t="shared" si="51"/>
        <v>42042.768298611118</v>
      </c>
      <c r="U678">
        <f t="shared" si="54"/>
        <v>2015</v>
      </c>
    </row>
    <row r="679" spans="1:21" ht="45" x14ac:dyDescent="0.25">
      <c r="A679">
        <v>677</v>
      </c>
      <c r="B679" s="3" t="s">
        <v>678</v>
      </c>
      <c r="C679" s="3" t="s">
        <v>4787</v>
      </c>
      <c r="D679" s="2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26" t="s">
        <v>8313</v>
      </c>
      <c r="P679" t="s">
        <v>8315</v>
      </c>
      <c r="Q679">
        <f t="shared" si="52"/>
        <v>26</v>
      </c>
      <c r="R679">
        <f t="shared" si="53"/>
        <v>133.25</v>
      </c>
      <c r="S679" s="11">
        <f t="shared" si="50"/>
        <v>42504.403877314813</v>
      </c>
      <c r="T679" s="11">
        <f t="shared" si="51"/>
        <v>42549.403877314813</v>
      </c>
      <c r="U679">
        <f t="shared" si="54"/>
        <v>2016</v>
      </c>
    </row>
    <row r="680" spans="1:21" ht="45" x14ac:dyDescent="0.25">
      <c r="A680">
        <v>678</v>
      </c>
      <c r="B680" s="3" t="s">
        <v>679</v>
      </c>
      <c r="C680" s="3" t="s">
        <v>4788</v>
      </c>
      <c r="D680" s="2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26" t="s">
        <v>8313</v>
      </c>
      <c r="P680" t="s">
        <v>8315</v>
      </c>
      <c r="Q680">
        <f t="shared" si="52"/>
        <v>4</v>
      </c>
      <c r="R680">
        <f t="shared" si="53"/>
        <v>65.180000000000007</v>
      </c>
      <c r="S680" s="11">
        <f t="shared" si="50"/>
        <v>42481.376597222217</v>
      </c>
      <c r="T680" s="11">
        <f t="shared" si="51"/>
        <v>42511.376597222217</v>
      </c>
      <c r="U680">
        <f t="shared" si="54"/>
        <v>2016</v>
      </c>
    </row>
    <row r="681" spans="1:21" ht="45" x14ac:dyDescent="0.25">
      <c r="A681">
        <v>679</v>
      </c>
      <c r="B681" s="3" t="s">
        <v>680</v>
      </c>
      <c r="C681" s="3" t="s">
        <v>4789</v>
      </c>
      <c r="D681" s="2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26" t="s">
        <v>8313</v>
      </c>
      <c r="P681" t="s">
        <v>8315</v>
      </c>
      <c r="Q681">
        <f t="shared" si="52"/>
        <v>15</v>
      </c>
      <c r="R681">
        <f t="shared" si="53"/>
        <v>93.9</v>
      </c>
      <c r="S681" s="11">
        <f t="shared" si="50"/>
        <v>42556.695706018523</v>
      </c>
      <c r="T681" s="11">
        <f t="shared" si="51"/>
        <v>42616.695706018523</v>
      </c>
      <c r="U681">
        <f t="shared" si="54"/>
        <v>2016</v>
      </c>
    </row>
    <row r="682" spans="1:21" ht="45" x14ac:dyDescent="0.25">
      <c r="A682">
        <v>680</v>
      </c>
      <c r="B682" s="3" t="s">
        <v>681</v>
      </c>
      <c r="C682" s="3" t="s">
        <v>4790</v>
      </c>
      <c r="D682" s="2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26" t="s">
        <v>8313</v>
      </c>
      <c r="P682" t="s">
        <v>8315</v>
      </c>
      <c r="Q682">
        <f t="shared" si="52"/>
        <v>26</v>
      </c>
      <c r="R682">
        <f t="shared" si="53"/>
        <v>150.65</v>
      </c>
      <c r="S682" s="11">
        <f t="shared" si="50"/>
        <v>41864.501516203702</v>
      </c>
      <c r="T682" s="11">
        <f t="shared" si="51"/>
        <v>41899.501516203702</v>
      </c>
      <c r="U682">
        <f t="shared" si="54"/>
        <v>2014</v>
      </c>
    </row>
    <row r="683" spans="1:21" ht="45" x14ac:dyDescent="0.25">
      <c r="A683">
        <v>681</v>
      </c>
      <c r="B683" s="3" t="s">
        <v>682</v>
      </c>
      <c r="C683" s="3" t="s">
        <v>4791</v>
      </c>
      <c r="D683" s="2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26" t="s">
        <v>8313</v>
      </c>
      <c r="P683" t="s">
        <v>8315</v>
      </c>
      <c r="Q683">
        <f t="shared" si="52"/>
        <v>0</v>
      </c>
      <c r="R683">
        <f t="shared" si="53"/>
        <v>1</v>
      </c>
      <c r="S683" s="11">
        <f t="shared" si="50"/>
        <v>42639.805601851855</v>
      </c>
      <c r="T683" s="11">
        <f t="shared" si="51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2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26" t="s">
        <v>8313</v>
      </c>
      <c r="P684" t="s">
        <v>8315</v>
      </c>
      <c r="Q684">
        <f t="shared" si="52"/>
        <v>0</v>
      </c>
      <c r="R684">
        <f t="shared" si="53"/>
        <v>13.25</v>
      </c>
      <c r="S684" s="11">
        <f t="shared" si="50"/>
        <v>42778.765300925923</v>
      </c>
      <c r="T684" s="11">
        <f t="shared" si="51"/>
        <v>42808.723634259266</v>
      </c>
      <c r="U684">
        <f t="shared" si="54"/>
        <v>2017</v>
      </c>
    </row>
    <row r="685" spans="1:21" ht="45" x14ac:dyDescent="0.25">
      <c r="A685">
        <v>683</v>
      </c>
      <c r="B685" s="3" t="s">
        <v>684</v>
      </c>
      <c r="C685" s="3" t="s">
        <v>4793</v>
      </c>
      <c r="D685" s="2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26" t="s">
        <v>8313</v>
      </c>
      <c r="P685" t="s">
        <v>8315</v>
      </c>
      <c r="Q685">
        <f t="shared" si="52"/>
        <v>1</v>
      </c>
      <c r="R685">
        <f t="shared" si="53"/>
        <v>99.33</v>
      </c>
      <c r="S685" s="11">
        <f t="shared" si="50"/>
        <v>42634.900046296301</v>
      </c>
      <c r="T685" s="11">
        <f t="shared" si="51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2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26" t="s">
        <v>8313</v>
      </c>
      <c r="P686" t="s">
        <v>8315</v>
      </c>
      <c r="Q686">
        <f t="shared" si="52"/>
        <v>7</v>
      </c>
      <c r="R686">
        <f t="shared" si="53"/>
        <v>177.39</v>
      </c>
      <c r="S686" s="11">
        <f t="shared" si="50"/>
        <v>41809.473275462966</v>
      </c>
      <c r="T686" s="11">
        <f t="shared" si="51"/>
        <v>41845.125</v>
      </c>
      <c r="U686">
        <f t="shared" si="54"/>
        <v>2014</v>
      </c>
    </row>
    <row r="687" spans="1:21" ht="45" x14ac:dyDescent="0.25">
      <c r="A687">
        <v>685</v>
      </c>
      <c r="B687" s="3" t="s">
        <v>686</v>
      </c>
      <c r="C687" s="3" t="s">
        <v>4795</v>
      </c>
      <c r="D687" s="2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26" t="s">
        <v>8313</v>
      </c>
      <c r="P687" t="s">
        <v>8315</v>
      </c>
      <c r="Q687">
        <f t="shared" si="52"/>
        <v>28</v>
      </c>
      <c r="R687">
        <f t="shared" si="53"/>
        <v>55.3</v>
      </c>
      <c r="S687" s="11">
        <f t="shared" si="50"/>
        <v>41971.866574074069</v>
      </c>
      <c r="T687" s="11">
        <f t="shared" si="51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2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26" t="s">
        <v>8313</v>
      </c>
      <c r="P688" t="s">
        <v>8315</v>
      </c>
      <c r="Q688">
        <f t="shared" si="52"/>
        <v>0</v>
      </c>
      <c r="R688">
        <f t="shared" si="53"/>
        <v>0</v>
      </c>
      <c r="S688" s="11">
        <f t="shared" si="50"/>
        <v>42189.673263888893</v>
      </c>
      <c r="T688" s="11">
        <f t="shared" si="51"/>
        <v>42219.673263888893</v>
      </c>
      <c r="U688">
        <f t="shared" si="54"/>
        <v>2015</v>
      </c>
    </row>
    <row r="689" spans="1:21" ht="45" x14ac:dyDescent="0.25">
      <c r="A689">
        <v>687</v>
      </c>
      <c r="B689" s="3" t="s">
        <v>688</v>
      </c>
      <c r="C689" s="3" t="s">
        <v>4797</v>
      </c>
      <c r="D689" s="2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26" t="s">
        <v>8313</v>
      </c>
      <c r="P689" t="s">
        <v>8315</v>
      </c>
      <c r="Q689">
        <f t="shared" si="52"/>
        <v>4</v>
      </c>
      <c r="R689">
        <f t="shared" si="53"/>
        <v>591.66999999999996</v>
      </c>
      <c r="S689" s="11">
        <f t="shared" si="50"/>
        <v>42711.750613425931</v>
      </c>
      <c r="T689" s="11">
        <f t="shared" si="51"/>
        <v>42771.750613425931</v>
      </c>
      <c r="U689">
        <f t="shared" si="54"/>
        <v>2016</v>
      </c>
    </row>
    <row r="690" spans="1:21" ht="45" x14ac:dyDescent="0.25">
      <c r="A690">
        <v>688</v>
      </c>
      <c r="B690" s="3" t="s">
        <v>689</v>
      </c>
      <c r="C690" s="3" t="s">
        <v>4798</v>
      </c>
      <c r="D690" s="2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26" t="s">
        <v>8313</v>
      </c>
      <c r="P690" t="s">
        <v>8315</v>
      </c>
      <c r="Q690">
        <f t="shared" si="52"/>
        <v>73</v>
      </c>
      <c r="R690">
        <f t="shared" si="53"/>
        <v>405.5</v>
      </c>
      <c r="S690" s="11">
        <f t="shared" si="50"/>
        <v>42262.104780092588</v>
      </c>
      <c r="T690" s="11">
        <f t="shared" si="51"/>
        <v>42292.104780092588</v>
      </c>
      <c r="U690">
        <f t="shared" si="54"/>
        <v>2015</v>
      </c>
    </row>
    <row r="691" spans="1:21" ht="45" x14ac:dyDescent="0.25">
      <c r="A691">
        <v>689</v>
      </c>
      <c r="B691" s="3" t="s">
        <v>690</v>
      </c>
      <c r="C691" s="3" t="s">
        <v>4799</v>
      </c>
      <c r="D691" s="2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26" t="s">
        <v>8313</v>
      </c>
      <c r="P691" t="s">
        <v>8315</v>
      </c>
      <c r="Q691">
        <f t="shared" si="52"/>
        <v>58</v>
      </c>
      <c r="R691">
        <f t="shared" si="53"/>
        <v>343.15</v>
      </c>
      <c r="S691" s="11">
        <f t="shared" si="50"/>
        <v>42675.66778935185</v>
      </c>
      <c r="T691" s="11">
        <f t="shared" si="51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2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26" t="s">
        <v>8313</v>
      </c>
      <c r="P692" t="s">
        <v>8315</v>
      </c>
      <c r="Q692">
        <f t="shared" si="52"/>
        <v>12</v>
      </c>
      <c r="R692">
        <f t="shared" si="53"/>
        <v>72.59</v>
      </c>
      <c r="S692" s="11">
        <f t="shared" si="50"/>
        <v>42579.634733796294</v>
      </c>
      <c r="T692" s="11">
        <f t="shared" si="51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2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26" t="s">
        <v>8313</v>
      </c>
      <c r="P693" t="s">
        <v>8315</v>
      </c>
      <c r="Q693">
        <f t="shared" si="52"/>
        <v>1</v>
      </c>
      <c r="R693">
        <f t="shared" si="53"/>
        <v>26</v>
      </c>
      <c r="S693" s="11">
        <f t="shared" si="50"/>
        <v>42158.028310185182</v>
      </c>
      <c r="T693" s="11">
        <f t="shared" si="51"/>
        <v>42186.028310185182</v>
      </c>
      <c r="U693">
        <f t="shared" si="54"/>
        <v>2015</v>
      </c>
    </row>
    <row r="694" spans="1:21" ht="45" x14ac:dyDescent="0.25">
      <c r="A694">
        <v>692</v>
      </c>
      <c r="B694" s="3" t="s">
        <v>693</v>
      </c>
      <c r="C694" s="3" t="s">
        <v>4802</v>
      </c>
      <c r="D694" s="2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26" t="s">
        <v>8313</v>
      </c>
      <c r="P694" t="s">
        <v>8315</v>
      </c>
      <c r="Q694">
        <f t="shared" si="52"/>
        <v>7</v>
      </c>
      <c r="R694">
        <f t="shared" si="53"/>
        <v>6.5</v>
      </c>
      <c r="S694" s="11">
        <f t="shared" si="50"/>
        <v>42696.37572916667</v>
      </c>
      <c r="T694" s="11">
        <f t="shared" si="51"/>
        <v>42726.37572916667</v>
      </c>
      <c r="U694">
        <f t="shared" si="54"/>
        <v>2016</v>
      </c>
    </row>
    <row r="695" spans="1:21" ht="30" x14ac:dyDescent="0.25">
      <c r="A695">
        <v>693</v>
      </c>
      <c r="B695" s="3" t="s">
        <v>694</v>
      </c>
      <c r="C695" s="3" t="s">
        <v>4803</v>
      </c>
      <c r="D695" s="2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26" t="s">
        <v>8313</v>
      </c>
      <c r="P695" t="s">
        <v>8315</v>
      </c>
      <c r="Q695">
        <f t="shared" si="52"/>
        <v>35</v>
      </c>
      <c r="R695">
        <f t="shared" si="53"/>
        <v>119.39</v>
      </c>
      <c r="S695" s="11">
        <f t="shared" si="50"/>
        <v>42094.808182870373</v>
      </c>
      <c r="T695" s="11">
        <f t="shared" si="51"/>
        <v>42124.808182870373</v>
      </c>
      <c r="U695">
        <f t="shared" si="54"/>
        <v>2015</v>
      </c>
    </row>
    <row r="696" spans="1:21" ht="45" x14ac:dyDescent="0.25">
      <c r="A696">
        <v>694</v>
      </c>
      <c r="B696" s="3" t="s">
        <v>695</v>
      </c>
      <c r="C696" s="3" t="s">
        <v>4804</v>
      </c>
      <c r="D696" s="2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26" t="s">
        <v>8313</v>
      </c>
      <c r="P696" t="s">
        <v>8315</v>
      </c>
      <c r="Q696">
        <f t="shared" si="52"/>
        <v>0</v>
      </c>
      <c r="R696">
        <f t="shared" si="53"/>
        <v>84.29</v>
      </c>
      <c r="S696" s="11">
        <f t="shared" si="50"/>
        <v>42737.663877314815</v>
      </c>
      <c r="T696" s="11">
        <f t="shared" si="51"/>
        <v>42767.663877314815</v>
      </c>
      <c r="U696">
        <f t="shared" si="54"/>
        <v>2017</v>
      </c>
    </row>
    <row r="697" spans="1:21" ht="45" x14ac:dyDescent="0.25">
      <c r="A697">
        <v>695</v>
      </c>
      <c r="B697" s="3" t="s">
        <v>696</v>
      </c>
      <c r="C697" s="3" t="s">
        <v>4805</v>
      </c>
      <c r="D697" s="2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26" t="s">
        <v>8313</v>
      </c>
      <c r="P697" t="s">
        <v>8315</v>
      </c>
      <c r="Q697">
        <f t="shared" si="52"/>
        <v>1</v>
      </c>
      <c r="R697">
        <f t="shared" si="53"/>
        <v>90.86</v>
      </c>
      <c r="S697" s="11">
        <f t="shared" si="50"/>
        <v>41913.521064814813</v>
      </c>
      <c r="T697" s="11">
        <f t="shared" si="51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2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26" t="s">
        <v>8313</v>
      </c>
      <c r="P698" t="s">
        <v>8315</v>
      </c>
      <c r="Q698">
        <f t="shared" si="52"/>
        <v>0</v>
      </c>
      <c r="R698">
        <f t="shared" si="53"/>
        <v>1</v>
      </c>
      <c r="S698" s="11">
        <f t="shared" si="50"/>
        <v>41815.927106481482</v>
      </c>
      <c r="T698" s="11">
        <f t="shared" si="51"/>
        <v>41845.927106481482</v>
      </c>
      <c r="U698">
        <f t="shared" si="54"/>
        <v>2014</v>
      </c>
    </row>
    <row r="699" spans="1:21" ht="45" x14ac:dyDescent="0.25">
      <c r="A699">
        <v>697</v>
      </c>
      <c r="B699" s="3" t="s">
        <v>698</v>
      </c>
      <c r="C699" s="3" t="s">
        <v>4807</v>
      </c>
      <c r="D699" s="2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26" t="s">
        <v>8313</v>
      </c>
      <c r="P699" t="s">
        <v>8315</v>
      </c>
      <c r="Q699">
        <f t="shared" si="52"/>
        <v>46</v>
      </c>
      <c r="R699">
        <f t="shared" si="53"/>
        <v>20.34</v>
      </c>
      <c r="S699" s="11">
        <f t="shared" si="50"/>
        <v>42388.523020833338</v>
      </c>
      <c r="T699" s="11">
        <f t="shared" si="51"/>
        <v>42403.523020833338</v>
      </c>
      <c r="U699">
        <f t="shared" si="54"/>
        <v>2016</v>
      </c>
    </row>
    <row r="700" spans="1:21" ht="45" x14ac:dyDescent="0.25">
      <c r="A700">
        <v>698</v>
      </c>
      <c r="B700" s="3" t="s">
        <v>699</v>
      </c>
      <c r="C700" s="3" t="s">
        <v>4808</v>
      </c>
      <c r="D700" s="2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26" t="s">
        <v>8313</v>
      </c>
      <c r="P700" t="s">
        <v>8315</v>
      </c>
      <c r="Q700">
        <f t="shared" si="52"/>
        <v>15</v>
      </c>
      <c r="R700">
        <f t="shared" si="53"/>
        <v>530.69000000000005</v>
      </c>
      <c r="S700" s="11">
        <f t="shared" si="50"/>
        <v>41866.931076388886</v>
      </c>
      <c r="T700" s="11">
        <f t="shared" si="51"/>
        <v>41900.083333333336</v>
      </c>
      <c r="U700">
        <f t="shared" si="54"/>
        <v>2014</v>
      </c>
    </row>
    <row r="701" spans="1:21" ht="45" x14ac:dyDescent="0.25">
      <c r="A701">
        <v>699</v>
      </c>
      <c r="B701" s="3" t="s">
        <v>700</v>
      </c>
      <c r="C701" s="3" t="s">
        <v>4809</v>
      </c>
      <c r="D701" s="2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26" t="s">
        <v>8313</v>
      </c>
      <c r="P701" t="s">
        <v>8315</v>
      </c>
      <c r="Q701">
        <f t="shared" si="52"/>
        <v>82</v>
      </c>
      <c r="R701">
        <f t="shared" si="53"/>
        <v>120.39</v>
      </c>
      <c r="S701" s="11">
        <f t="shared" si="50"/>
        <v>41563.485509259262</v>
      </c>
      <c r="T701" s="11">
        <f t="shared" si="51"/>
        <v>41600.666666666664</v>
      </c>
      <c r="U701">
        <f t="shared" si="54"/>
        <v>2013</v>
      </c>
    </row>
    <row r="702" spans="1:21" ht="45" x14ac:dyDescent="0.25">
      <c r="A702">
        <v>700</v>
      </c>
      <c r="B702" s="3" t="s">
        <v>701</v>
      </c>
      <c r="C702" s="3" t="s">
        <v>4810</v>
      </c>
      <c r="D702" s="2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26" t="s">
        <v>8313</v>
      </c>
      <c r="P702" t="s">
        <v>8315</v>
      </c>
      <c r="Q702">
        <f t="shared" si="52"/>
        <v>3</v>
      </c>
      <c r="R702">
        <f t="shared" si="53"/>
        <v>13</v>
      </c>
      <c r="S702" s="11">
        <f t="shared" si="50"/>
        <v>42715.688437500001</v>
      </c>
      <c r="T702" s="11">
        <f t="shared" si="51"/>
        <v>42745.688437500001</v>
      </c>
      <c r="U702">
        <f t="shared" si="54"/>
        <v>2016</v>
      </c>
    </row>
    <row r="703" spans="1:21" ht="45" x14ac:dyDescent="0.25">
      <c r="A703">
        <v>701</v>
      </c>
      <c r="B703" s="3" t="s">
        <v>702</v>
      </c>
      <c r="C703" s="3" t="s">
        <v>4811</v>
      </c>
      <c r="D703" s="2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26" t="s">
        <v>8313</v>
      </c>
      <c r="P703" t="s">
        <v>8315</v>
      </c>
      <c r="Q703">
        <f t="shared" si="52"/>
        <v>27</v>
      </c>
      <c r="R703">
        <f t="shared" si="53"/>
        <v>291.33</v>
      </c>
      <c r="S703" s="11">
        <f t="shared" si="50"/>
        <v>41813.662962962961</v>
      </c>
      <c r="T703" s="11">
        <f t="shared" si="51"/>
        <v>41843.662962962961</v>
      </c>
      <c r="U703">
        <f t="shared" si="54"/>
        <v>2014</v>
      </c>
    </row>
    <row r="704" spans="1:21" ht="45" x14ac:dyDescent="0.25">
      <c r="A704">
        <v>702</v>
      </c>
      <c r="B704" s="3" t="s">
        <v>703</v>
      </c>
      <c r="C704" s="3" t="s">
        <v>4812</v>
      </c>
      <c r="D704" s="2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26" t="s">
        <v>8313</v>
      </c>
      <c r="P704" t="s">
        <v>8315</v>
      </c>
      <c r="Q704">
        <f t="shared" si="52"/>
        <v>31</v>
      </c>
      <c r="R704">
        <f t="shared" si="53"/>
        <v>124.92</v>
      </c>
      <c r="S704" s="11">
        <f t="shared" si="50"/>
        <v>42668.726701388892</v>
      </c>
      <c r="T704" s="11">
        <f t="shared" si="51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2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26" t="s">
        <v>8313</v>
      </c>
      <c r="P705" t="s">
        <v>8315</v>
      </c>
      <c r="Q705">
        <f t="shared" si="52"/>
        <v>6</v>
      </c>
      <c r="R705">
        <f t="shared" si="53"/>
        <v>119.57</v>
      </c>
      <c r="S705" s="11">
        <f t="shared" si="50"/>
        <v>42711.950798611113</v>
      </c>
      <c r="T705" s="11">
        <f t="shared" si="51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2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26" t="s">
        <v>8313</v>
      </c>
      <c r="P706" t="s">
        <v>8315</v>
      </c>
      <c r="Q706">
        <f t="shared" si="52"/>
        <v>1</v>
      </c>
      <c r="R706">
        <f t="shared" si="53"/>
        <v>120.25</v>
      </c>
      <c r="S706" s="11">
        <f t="shared" ref="S706:S769" si="55">(((J706/60)/60)/24)+DATE(1970,1,1)</f>
        <v>42726.192916666667</v>
      </c>
      <c r="T706" s="11">
        <f t="shared" ref="T706:T769" si="56">(((I706/60)/60)/24)+DATE(1970,1,1)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2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26" t="s">
        <v>8313</v>
      </c>
      <c r="P707" t="s">
        <v>8315</v>
      </c>
      <c r="Q707">
        <f t="shared" ref="Q707:Q770" si="57">ROUND(E707/D707*100,0)</f>
        <v>1</v>
      </c>
      <c r="R707">
        <f t="shared" ref="R707:R770" si="58">IFERROR(ROUND(E707/L707,2),0)</f>
        <v>195.4</v>
      </c>
      <c r="S707" s="11">
        <f t="shared" si="55"/>
        <v>42726.491643518515</v>
      </c>
      <c r="T707" s="11">
        <f t="shared" si="56"/>
        <v>42756.491643518515</v>
      </c>
      <c r="U707">
        <f t="shared" ref="U707:U770" si="59">YEAR(S707)</f>
        <v>2016</v>
      </c>
    </row>
    <row r="708" spans="1:21" ht="45" x14ac:dyDescent="0.25">
      <c r="A708">
        <v>706</v>
      </c>
      <c r="B708" s="3" t="s">
        <v>707</v>
      </c>
      <c r="C708" s="3" t="s">
        <v>4816</v>
      </c>
      <c r="D708" s="2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26" t="s">
        <v>8313</v>
      </c>
      <c r="P708" t="s">
        <v>8315</v>
      </c>
      <c r="Q708">
        <f t="shared" si="57"/>
        <v>0</v>
      </c>
      <c r="R708">
        <f t="shared" si="58"/>
        <v>0</v>
      </c>
      <c r="S708" s="11">
        <f t="shared" si="55"/>
        <v>42676.995173611111</v>
      </c>
      <c r="T708" s="11">
        <f t="shared" si="56"/>
        <v>42718.777083333334</v>
      </c>
      <c r="U708">
        <f t="shared" si="59"/>
        <v>2016</v>
      </c>
    </row>
    <row r="709" spans="1:21" ht="45" x14ac:dyDescent="0.25">
      <c r="A709">
        <v>707</v>
      </c>
      <c r="B709" s="3" t="s">
        <v>708</v>
      </c>
      <c r="C709" s="3" t="s">
        <v>4817</v>
      </c>
      <c r="D709" s="2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26" t="s">
        <v>8313</v>
      </c>
      <c r="P709" t="s">
        <v>8315</v>
      </c>
      <c r="Q709">
        <f t="shared" si="57"/>
        <v>79</v>
      </c>
      <c r="R709">
        <f t="shared" si="58"/>
        <v>117.7</v>
      </c>
      <c r="S709" s="11">
        <f t="shared" si="55"/>
        <v>42696.663506944446</v>
      </c>
      <c r="T709" s="11">
        <f t="shared" si="56"/>
        <v>42736.663506944446</v>
      </c>
      <c r="U709">
        <f t="shared" si="59"/>
        <v>2016</v>
      </c>
    </row>
    <row r="710" spans="1:21" ht="45" x14ac:dyDescent="0.25">
      <c r="A710">
        <v>708</v>
      </c>
      <c r="B710" s="3" t="s">
        <v>709</v>
      </c>
      <c r="C710" s="3" t="s">
        <v>4818</v>
      </c>
      <c r="D710" s="2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26" t="s">
        <v>8313</v>
      </c>
      <c r="P710" t="s">
        <v>8315</v>
      </c>
      <c r="Q710">
        <f t="shared" si="57"/>
        <v>22</v>
      </c>
      <c r="R710">
        <f t="shared" si="58"/>
        <v>23.95</v>
      </c>
      <c r="S710" s="11">
        <f t="shared" si="55"/>
        <v>41835.581018518518</v>
      </c>
      <c r="T710" s="11">
        <f t="shared" si="56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2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26" t="s">
        <v>8313</v>
      </c>
      <c r="P711" t="s">
        <v>8315</v>
      </c>
      <c r="Q711">
        <f t="shared" si="57"/>
        <v>0</v>
      </c>
      <c r="R711">
        <f t="shared" si="58"/>
        <v>30.5</v>
      </c>
      <c r="S711" s="11">
        <f t="shared" si="55"/>
        <v>41948.041192129633</v>
      </c>
      <c r="T711" s="11">
        <f t="shared" si="56"/>
        <v>41978.041192129633</v>
      </c>
      <c r="U711">
        <f t="shared" si="59"/>
        <v>2014</v>
      </c>
    </row>
    <row r="712" spans="1:21" ht="30" x14ac:dyDescent="0.25">
      <c r="A712">
        <v>710</v>
      </c>
      <c r="B712" s="3" t="s">
        <v>711</v>
      </c>
      <c r="C712" s="3" t="s">
        <v>4820</v>
      </c>
      <c r="D712" s="2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26" t="s">
        <v>8313</v>
      </c>
      <c r="P712" t="s">
        <v>8315</v>
      </c>
      <c r="Q712">
        <f t="shared" si="57"/>
        <v>0</v>
      </c>
      <c r="R712">
        <f t="shared" si="58"/>
        <v>0</v>
      </c>
      <c r="S712" s="11">
        <f t="shared" si="55"/>
        <v>41837.984976851854</v>
      </c>
      <c r="T712" s="11">
        <f t="shared" si="56"/>
        <v>41871.030555555553</v>
      </c>
      <c r="U712">
        <f t="shared" si="59"/>
        <v>2014</v>
      </c>
    </row>
    <row r="713" spans="1:21" ht="45" x14ac:dyDescent="0.25">
      <c r="A713">
        <v>711</v>
      </c>
      <c r="B713" s="3" t="s">
        <v>712</v>
      </c>
      <c r="C713" s="3" t="s">
        <v>4821</v>
      </c>
      <c r="D713" s="2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26" t="s">
        <v>8313</v>
      </c>
      <c r="P713" t="s">
        <v>8315</v>
      </c>
      <c r="Q713">
        <f t="shared" si="57"/>
        <v>34</v>
      </c>
      <c r="R713">
        <f t="shared" si="58"/>
        <v>99.97</v>
      </c>
      <c r="S713" s="11">
        <f t="shared" si="55"/>
        <v>42678.459120370375</v>
      </c>
      <c r="T713" s="11">
        <f t="shared" si="56"/>
        <v>42718.500787037032</v>
      </c>
      <c r="U713">
        <f t="shared" si="59"/>
        <v>2016</v>
      </c>
    </row>
    <row r="714" spans="1:21" ht="45" x14ac:dyDescent="0.25">
      <c r="A714">
        <v>712</v>
      </c>
      <c r="B714" s="3" t="s">
        <v>713</v>
      </c>
      <c r="C714" s="3" t="s">
        <v>4822</v>
      </c>
      <c r="D714" s="2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26" t="s">
        <v>8313</v>
      </c>
      <c r="P714" t="s">
        <v>8315</v>
      </c>
      <c r="Q714">
        <f t="shared" si="57"/>
        <v>0</v>
      </c>
      <c r="R714">
        <f t="shared" si="58"/>
        <v>26.25</v>
      </c>
      <c r="S714" s="11">
        <f t="shared" si="55"/>
        <v>42384.680925925932</v>
      </c>
      <c r="T714" s="11">
        <f t="shared" si="56"/>
        <v>42414.680925925932</v>
      </c>
      <c r="U714">
        <f t="shared" si="59"/>
        <v>2016</v>
      </c>
    </row>
    <row r="715" spans="1:21" ht="45" x14ac:dyDescent="0.25">
      <c r="A715">
        <v>713</v>
      </c>
      <c r="B715" s="3" t="s">
        <v>714</v>
      </c>
      <c r="C715" s="3" t="s">
        <v>4823</v>
      </c>
      <c r="D715" s="2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26" t="s">
        <v>8313</v>
      </c>
      <c r="P715" t="s">
        <v>8315</v>
      </c>
      <c r="Q715">
        <f t="shared" si="57"/>
        <v>1</v>
      </c>
      <c r="R715">
        <f t="shared" si="58"/>
        <v>199</v>
      </c>
      <c r="S715" s="11">
        <f t="shared" si="55"/>
        <v>42496.529305555552</v>
      </c>
      <c r="T715" s="11">
        <f t="shared" si="56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2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26" t="s">
        <v>8313</v>
      </c>
      <c r="P716" t="s">
        <v>8315</v>
      </c>
      <c r="Q716">
        <f t="shared" si="57"/>
        <v>15</v>
      </c>
      <c r="R716">
        <f t="shared" si="58"/>
        <v>80.319999999999993</v>
      </c>
      <c r="S716" s="11">
        <f t="shared" si="55"/>
        <v>42734.787986111114</v>
      </c>
      <c r="T716" s="11">
        <f t="shared" si="56"/>
        <v>42794.787986111114</v>
      </c>
      <c r="U716">
        <f t="shared" si="59"/>
        <v>2016</v>
      </c>
    </row>
    <row r="717" spans="1:21" ht="45" x14ac:dyDescent="0.25">
      <c r="A717">
        <v>715</v>
      </c>
      <c r="B717" s="3" t="s">
        <v>716</v>
      </c>
      <c r="C717" s="3" t="s">
        <v>4825</v>
      </c>
      <c r="D717" s="2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26" t="s">
        <v>8313</v>
      </c>
      <c r="P717" t="s">
        <v>8315</v>
      </c>
      <c r="Q717">
        <f t="shared" si="57"/>
        <v>5</v>
      </c>
      <c r="R717">
        <f t="shared" si="58"/>
        <v>115.75</v>
      </c>
      <c r="S717" s="11">
        <f t="shared" si="55"/>
        <v>42273.090740740736</v>
      </c>
      <c r="T717" s="11">
        <f t="shared" si="56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2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26" t="s">
        <v>8313</v>
      </c>
      <c r="P718" t="s">
        <v>8315</v>
      </c>
      <c r="Q718">
        <f t="shared" si="57"/>
        <v>10</v>
      </c>
      <c r="R718">
        <f t="shared" si="58"/>
        <v>44.69</v>
      </c>
      <c r="S718" s="11">
        <f t="shared" si="55"/>
        <v>41940.658645833333</v>
      </c>
      <c r="T718" s="11">
        <f t="shared" si="56"/>
        <v>41974</v>
      </c>
      <c r="U718">
        <f t="shared" si="59"/>
        <v>2014</v>
      </c>
    </row>
    <row r="719" spans="1:21" x14ac:dyDescent="0.25">
      <c r="A719">
        <v>717</v>
      </c>
      <c r="B719" s="3" t="s">
        <v>718</v>
      </c>
      <c r="C719" s="3" t="s">
        <v>4827</v>
      </c>
      <c r="D719" s="2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26" t="s">
        <v>8313</v>
      </c>
      <c r="P719" t="s">
        <v>8315</v>
      </c>
      <c r="Q719">
        <f t="shared" si="57"/>
        <v>0</v>
      </c>
      <c r="R719">
        <f t="shared" si="58"/>
        <v>76.25</v>
      </c>
      <c r="S719" s="11">
        <f t="shared" si="55"/>
        <v>41857.854189814818</v>
      </c>
      <c r="T719" s="11">
        <f t="shared" si="56"/>
        <v>41887.854189814818</v>
      </c>
      <c r="U719">
        <f t="shared" si="59"/>
        <v>2014</v>
      </c>
    </row>
    <row r="720" spans="1:21" ht="45" x14ac:dyDescent="0.25">
      <c r="A720">
        <v>718</v>
      </c>
      <c r="B720" s="3" t="s">
        <v>719</v>
      </c>
      <c r="C720" s="3" t="s">
        <v>4828</v>
      </c>
      <c r="D720" s="2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26" t="s">
        <v>8313</v>
      </c>
      <c r="P720" t="s">
        <v>8315</v>
      </c>
      <c r="Q720">
        <f t="shared" si="57"/>
        <v>1</v>
      </c>
      <c r="R720">
        <f t="shared" si="58"/>
        <v>22.5</v>
      </c>
      <c r="S720" s="11">
        <f t="shared" si="55"/>
        <v>42752.845451388886</v>
      </c>
      <c r="T720" s="11">
        <f t="shared" si="56"/>
        <v>42784.249305555553</v>
      </c>
      <c r="U720">
        <f t="shared" si="59"/>
        <v>2017</v>
      </c>
    </row>
    <row r="721" spans="1:21" ht="45" x14ac:dyDescent="0.25">
      <c r="A721">
        <v>719</v>
      </c>
      <c r="B721" s="3" t="s">
        <v>720</v>
      </c>
      <c r="C721" s="3" t="s">
        <v>4829</v>
      </c>
      <c r="D721" s="2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26" t="s">
        <v>8313</v>
      </c>
      <c r="P721" t="s">
        <v>8315</v>
      </c>
      <c r="Q721">
        <f t="shared" si="57"/>
        <v>1</v>
      </c>
      <c r="R721">
        <f t="shared" si="58"/>
        <v>19.399999999999999</v>
      </c>
      <c r="S721" s="11">
        <f t="shared" si="55"/>
        <v>42409.040231481486</v>
      </c>
      <c r="T721" s="11">
        <f t="shared" si="56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2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26" t="s">
        <v>8320</v>
      </c>
      <c r="P722" t="s">
        <v>8323</v>
      </c>
      <c r="Q722">
        <f t="shared" si="57"/>
        <v>144</v>
      </c>
      <c r="R722">
        <f t="shared" si="58"/>
        <v>66.709999999999994</v>
      </c>
      <c r="S722" s="11">
        <f t="shared" si="55"/>
        <v>40909.649201388893</v>
      </c>
      <c r="T722" s="11">
        <f t="shared" si="56"/>
        <v>40937.649201388893</v>
      </c>
      <c r="U722">
        <f t="shared" si="59"/>
        <v>2012</v>
      </c>
    </row>
    <row r="723" spans="1:21" ht="45" x14ac:dyDescent="0.25">
      <c r="A723">
        <v>721</v>
      </c>
      <c r="B723" s="3" t="s">
        <v>722</v>
      </c>
      <c r="C723" s="3" t="s">
        <v>4831</v>
      </c>
      <c r="D723" s="2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26" t="s">
        <v>8320</v>
      </c>
      <c r="P723" t="s">
        <v>8323</v>
      </c>
      <c r="Q723">
        <f t="shared" si="57"/>
        <v>122</v>
      </c>
      <c r="R723">
        <f t="shared" si="58"/>
        <v>84.14</v>
      </c>
      <c r="S723" s="11">
        <f t="shared" si="55"/>
        <v>41807.571840277778</v>
      </c>
      <c r="T723" s="11">
        <f t="shared" si="56"/>
        <v>41852.571840277778</v>
      </c>
      <c r="U723">
        <f t="shared" si="59"/>
        <v>2014</v>
      </c>
    </row>
    <row r="724" spans="1:21" ht="45" x14ac:dyDescent="0.25">
      <c r="A724">
        <v>722</v>
      </c>
      <c r="B724" s="3" t="s">
        <v>723</v>
      </c>
      <c r="C724" s="3" t="s">
        <v>4832</v>
      </c>
      <c r="D724" s="2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26" t="s">
        <v>8320</v>
      </c>
      <c r="P724" t="s">
        <v>8323</v>
      </c>
      <c r="Q724">
        <f t="shared" si="57"/>
        <v>132</v>
      </c>
      <c r="R724">
        <f t="shared" si="58"/>
        <v>215.73</v>
      </c>
      <c r="S724" s="11">
        <f t="shared" si="55"/>
        <v>40977.805300925924</v>
      </c>
      <c r="T724" s="11">
        <f t="shared" si="56"/>
        <v>41007.76363425926</v>
      </c>
      <c r="U724">
        <f t="shared" si="59"/>
        <v>2012</v>
      </c>
    </row>
    <row r="725" spans="1:21" ht="30" x14ac:dyDescent="0.25">
      <c r="A725">
        <v>723</v>
      </c>
      <c r="B725" s="3" t="s">
        <v>724</v>
      </c>
      <c r="C725" s="3" t="s">
        <v>4833</v>
      </c>
      <c r="D725" s="2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26" t="s">
        <v>8320</v>
      </c>
      <c r="P725" t="s">
        <v>8323</v>
      </c>
      <c r="Q725">
        <f t="shared" si="57"/>
        <v>109</v>
      </c>
      <c r="R725">
        <f t="shared" si="58"/>
        <v>54.69</v>
      </c>
      <c r="S725" s="11">
        <f t="shared" si="55"/>
        <v>42184.816539351858</v>
      </c>
      <c r="T725" s="11">
        <f t="shared" si="56"/>
        <v>42215.165972222225</v>
      </c>
      <c r="U725">
        <f t="shared" si="59"/>
        <v>2015</v>
      </c>
    </row>
    <row r="726" spans="1:21" ht="45" x14ac:dyDescent="0.25">
      <c r="A726">
        <v>724</v>
      </c>
      <c r="B726" s="3" t="s">
        <v>725</v>
      </c>
      <c r="C726" s="3" t="s">
        <v>4834</v>
      </c>
      <c r="D726" s="2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26" t="s">
        <v>8320</v>
      </c>
      <c r="P726" t="s">
        <v>8323</v>
      </c>
      <c r="Q726">
        <f t="shared" si="57"/>
        <v>105</v>
      </c>
      <c r="R726">
        <f t="shared" si="58"/>
        <v>51.63</v>
      </c>
      <c r="S726" s="11">
        <f t="shared" si="55"/>
        <v>40694.638460648144</v>
      </c>
      <c r="T726" s="11">
        <f t="shared" si="56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2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26" t="s">
        <v>8320</v>
      </c>
      <c r="P727" t="s">
        <v>8323</v>
      </c>
      <c r="Q727">
        <f t="shared" si="57"/>
        <v>100</v>
      </c>
      <c r="R727">
        <f t="shared" si="58"/>
        <v>143.36000000000001</v>
      </c>
      <c r="S727" s="11">
        <f t="shared" si="55"/>
        <v>42321.626296296294</v>
      </c>
      <c r="T727" s="11">
        <f t="shared" si="56"/>
        <v>42351.626296296294</v>
      </c>
      <c r="U727">
        <f t="shared" si="59"/>
        <v>2015</v>
      </c>
    </row>
    <row r="728" spans="1:21" ht="45" x14ac:dyDescent="0.25">
      <c r="A728">
        <v>726</v>
      </c>
      <c r="B728" s="3" t="s">
        <v>727</v>
      </c>
      <c r="C728" s="3" t="s">
        <v>4836</v>
      </c>
      <c r="D728" s="2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26" t="s">
        <v>8320</v>
      </c>
      <c r="P728" t="s">
        <v>8323</v>
      </c>
      <c r="Q728">
        <f t="shared" si="57"/>
        <v>101</v>
      </c>
      <c r="R728">
        <f t="shared" si="58"/>
        <v>72.430000000000007</v>
      </c>
      <c r="S728" s="11">
        <f t="shared" si="55"/>
        <v>41346.042673611111</v>
      </c>
      <c r="T728" s="11">
        <f t="shared" si="56"/>
        <v>41376.042673611111</v>
      </c>
      <c r="U728">
        <f t="shared" si="59"/>
        <v>2013</v>
      </c>
    </row>
    <row r="729" spans="1:21" ht="45" x14ac:dyDescent="0.25">
      <c r="A729">
        <v>727</v>
      </c>
      <c r="B729" s="3" t="s">
        <v>728</v>
      </c>
      <c r="C729" s="3" t="s">
        <v>4837</v>
      </c>
      <c r="D729" s="2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26" t="s">
        <v>8320</v>
      </c>
      <c r="P729" t="s">
        <v>8323</v>
      </c>
      <c r="Q729">
        <f t="shared" si="57"/>
        <v>156</v>
      </c>
      <c r="R729">
        <f t="shared" si="58"/>
        <v>36.53</v>
      </c>
      <c r="S729" s="11">
        <f t="shared" si="55"/>
        <v>41247.020243055551</v>
      </c>
      <c r="T729" s="11">
        <f t="shared" si="56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2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26" t="s">
        <v>8320</v>
      </c>
      <c r="P730" t="s">
        <v>8323</v>
      </c>
      <c r="Q730">
        <f t="shared" si="57"/>
        <v>106</v>
      </c>
      <c r="R730">
        <f t="shared" si="58"/>
        <v>60.9</v>
      </c>
      <c r="S730" s="11">
        <f t="shared" si="55"/>
        <v>40731.837465277778</v>
      </c>
      <c r="T730" s="11">
        <f t="shared" si="56"/>
        <v>40776.837465277778</v>
      </c>
      <c r="U730">
        <f t="shared" si="59"/>
        <v>2011</v>
      </c>
    </row>
    <row r="731" spans="1:21" ht="45" x14ac:dyDescent="0.25">
      <c r="A731">
        <v>729</v>
      </c>
      <c r="B731" s="3" t="s">
        <v>730</v>
      </c>
      <c r="C731" s="3" t="s">
        <v>4839</v>
      </c>
      <c r="D731" s="2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26" t="s">
        <v>8320</v>
      </c>
      <c r="P731" t="s">
        <v>8323</v>
      </c>
      <c r="Q731">
        <f t="shared" si="57"/>
        <v>131</v>
      </c>
      <c r="R731">
        <f t="shared" si="58"/>
        <v>43.55</v>
      </c>
      <c r="S731" s="11">
        <f t="shared" si="55"/>
        <v>41111.185891203706</v>
      </c>
      <c r="T731" s="11">
        <f t="shared" si="56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2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26" t="s">
        <v>8320</v>
      </c>
      <c r="P732" t="s">
        <v>8323</v>
      </c>
      <c r="Q732">
        <f t="shared" si="57"/>
        <v>132</v>
      </c>
      <c r="R732">
        <f t="shared" si="58"/>
        <v>99.77</v>
      </c>
      <c r="S732" s="11">
        <f t="shared" si="55"/>
        <v>40854.745266203703</v>
      </c>
      <c r="T732" s="11">
        <f t="shared" si="56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2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26" t="s">
        <v>8320</v>
      </c>
      <c r="P733" t="s">
        <v>8323</v>
      </c>
      <c r="Q733">
        <f t="shared" si="57"/>
        <v>126</v>
      </c>
      <c r="R733">
        <f t="shared" si="58"/>
        <v>88.73</v>
      </c>
      <c r="S733" s="11">
        <f t="shared" si="55"/>
        <v>40879.795682870368</v>
      </c>
      <c r="T733" s="11">
        <f t="shared" si="56"/>
        <v>40930.25</v>
      </c>
      <c r="U733">
        <f t="shared" si="59"/>
        <v>2011</v>
      </c>
    </row>
    <row r="734" spans="1:21" ht="45" x14ac:dyDescent="0.25">
      <c r="A734">
        <v>732</v>
      </c>
      <c r="B734" s="3" t="s">
        <v>733</v>
      </c>
      <c r="C734" s="3" t="s">
        <v>4842</v>
      </c>
      <c r="D734" s="2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26" t="s">
        <v>8320</v>
      </c>
      <c r="P734" t="s">
        <v>8323</v>
      </c>
      <c r="Q734">
        <f t="shared" si="57"/>
        <v>160</v>
      </c>
      <c r="R734">
        <f t="shared" si="58"/>
        <v>4.92</v>
      </c>
      <c r="S734" s="11">
        <f t="shared" si="55"/>
        <v>41486.424317129626</v>
      </c>
      <c r="T734" s="11">
        <f t="shared" si="56"/>
        <v>41546.424317129626</v>
      </c>
      <c r="U734">
        <f t="shared" si="59"/>
        <v>2013</v>
      </c>
    </row>
    <row r="735" spans="1:21" ht="45" x14ac:dyDescent="0.25">
      <c r="A735">
        <v>733</v>
      </c>
      <c r="B735" s="3" t="s">
        <v>734</v>
      </c>
      <c r="C735" s="3" t="s">
        <v>4843</v>
      </c>
      <c r="D735" s="2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26" t="s">
        <v>8320</v>
      </c>
      <c r="P735" t="s">
        <v>8323</v>
      </c>
      <c r="Q735">
        <f t="shared" si="57"/>
        <v>120</v>
      </c>
      <c r="R735">
        <f t="shared" si="58"/>
        <v>17.82</v>
      </c>
      <c r="S735" s="11">
        <f t="shared" si="55"/>
        <v>41598.420046296298</v>
      </c>
      <c r="T735" s="11">
        <f t="shared" si="56"/>
        <v>41628.420046296298</v>
      </c>
      <c r="U735">
        <f t="shared" si="59"/>
        <v>2013</v>
      </c>
    </row>
    <row r="736" spans="1:21" ht="30" x14ac:dyDescent="0.25">
      <c r="A736">
        <v>734</v>
      </c>
      <c r="B736" s="3" t="s">
        <v>735</v>
      </c>
      <c r="C736" s="3" t="s">
        <v>4844</v>
      </c>
      <c r="D736" s="2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26" t="s">
        <v>8320</v>
      </c>
      <c r="P736" t="s">
        <v>8323</v>
      </c>
      <c r="Q736">
        <f t="shared" si="57"/>
        <v>126</v>
      </c>
      <c r="R736">
        <f t="shared" si="58"/>
        <v>187.19</v>
      </c>
      <c r="S736" s="11">
        <f t="shared" si="55"/>
        <v>42102.164583333331</v>
      </c>
      <c r="T736" s="11">
        <f t="shared" si="56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2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26" t="s">
        <v>8320</v>
      </c>
      <c r="P737" t="s">
        <v>8323</v>
      </c>
      <c r="Q737">
        <f t="shared" si="57"/>
        <v>114</v>
      </c>
      <c r="R737">
        <f t="shared" si="58"/>
        <v>234.81</v>
      </c>
      <c r="S737" s="11">
        <f t="shared" si="55"/>
        <v>41946.029467592591</v>
      </c>
      <c r="T737" s="11">
        <f t="shared" si="56"/>
        <v>41977.027083333334</v>
      </c>
      <c r="U737">
        <f t="shared" si="59"/>
        <v>2014</v>
      </c>
    </row>
    <row r="738" spans="1:21" ht="45" x14ac:dyDescent="0.25">
      <c r="A738">
        <v>736</v>
      </c>
      <c r="B738" s="3" t="s">
        <v>737</v>
      </c>
      <c r="C738" s="3" t="s">
        <v>4846</v>
      </c>
      <c r="D738" s="2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26" t="s">
        <v>8320</v>
      </c>
      <c r="P738" t="s">
        <v>8323</v>
      </c>
      <c r="Q738">
        <f t="shared" si="57"/>
        <v>315</v>
      </c>
      <c r="R738">
        <f t="shared" si="58"/>
        <v>105.05</v>
      </c>
      <c r="S738" s="11">
        <f t="shared" si="55"/>
        <v>41579.734259259261</v>
      </c>
      <c r="T738" s="11">
        <f t="shared" si="56"/>
        <v>41599.207638888889</v>
      </c>
      <c r="U738">
        <f t="shared" si="59"/>
        <v>2013</v>
      </c>
    </row>
    <row r="739" spans="1:21" ht="45" x14ac:dyDescent="0.25">
      <c r="A739">
        <v>737</v>
      </c>
      <c r="B739" s="3" t="s">
        <v>738</v>
      </c>
      <c r="C739" s="3" t="s">
        <v>4847</v>
      </c>
      <c r="D739" s="2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26" t="s">
        <v>8320</v>
      </c>
      <c r="P739" t="s">
        <v>8323</v>
      </c>
      <c r="Q739">
        <f t="shared" si="57"/>
        <v>122</v>
      </c>
      <c r="R739">
        <f t="shared" si="58"/>
        <v>56.67</v>
      </c>
      <c r="S739" s="11">
        <f t="shared" si="55"/>
        <v>41667.275312500002</v>
      </c>
      <c r="T739" s="11">
        <f t="shared" si="56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2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26" t="s">
        <v>8320</v>
      </c>
      <c r="P740" t="s">
        <v>8323</v>
      </c>
      <c r="Q740">
        <f t="shared" si="57"/>
        <v>107</v>
      </c>
      <c r="R740">
        <f t="shared" si="58"/>
        <v>39.049999999999997</v>
      </c>
      <c r="S740" s="11">
        <f t="shared" si="55"/>
        <v>41943.604097222218</v>
      </c>
      <c r="T740" s="11">
        <f t="shared" si="56"/>
        <v>41974.207638888889</v>
      </c>
      <c r="U740">
        <f t="shared" si="59"/>
        <v>2014</v>
      </c>
    </row>
    <row r="741" spans="1:21" ht="45" x14ac:dyDescent="0.25">
      <c r="A741">
        <v>739</v>
      </c>
      <c r="B741" s="3" t="s">
        <v>740</v>
      </c>
      <c r="C741" s="3" t="s">
        <v>4849</v>
      </c>
      <c r="D741" s="2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26" t="s">
        <v>8320</v>
      </c>
      <c r="P741" t="s">
        <v>8323</v>
      </c>
      <c r="Q741">
        <f t="shared" si="57"/>
        <v>158</v>
      </c>
      <c r="R741">
        <f t="shared" si="58"/>
        <v>68.349999999999994</v>
      </c>
      <c r="S741" s="11">
        <f t="shared" si="55"/>
        <v>41829.502650462964</v>
      </c>
      <c r="T741" s="11">
        <f t="shared" si="56"/>
        <v>41862.502650462964</v>
      </c>
      <c r="U741">
        <f t="shared" si="59"/>
        <v>2014</v>
      </c>
    </row>
    <row r="742" spans="1:21" ht="45" x14ac:dyDescent="0.25">
      <c r="A742">
        <v>740</v>
      </c>
      <c r="B742" s="3" t="s">
        <v>741</v>
      </c>
      <c r="C742" s="3" t="s">
        <v>4850</v>
      </c>
      <c r="D742" s="2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26" t="s">
        <v>8320</v>
      </c>
      <c r="P742" t="s">
        <v>8323</v>
      </c>
      <c r="Q742">
        <f t="shared" si="57"/>
        <v>107</v>
      </c>
      <c r="R742">
        <f t="shared" si="58"/>
        <v>169.58</v>
      </c>
      <c r="S742" s="11">
        <f t="shared" si="55"/>
        <v>42162.146782407406</v>
      </c>
      <c r="T742" s="11">
        <f t="shared" si="56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2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26" t="s">
        <v>8320</v>
      </c>
      <c r="P743" t="s">
        <v>8323</v>
      </c>
      <c r="Q743">
        <f t="shared" si="57"/>
        <v>102</v>
      </c>
      <c r="R743">
        <f t="shared" si="58"/>
        <v>141.41999999999999</v>
      </c>
      <c r="S743" s="11">
        <f t="shared" si="55"/>
        <v>41401.648217592592</v>
      </c>
      <c r="T743" s="11">
        <f t="shared" si="56"/>
        <v>41436.648217592592</v>
      </c>
      <c r="U743">
        <f t="shared" si="59"/>
        <v>2013</v>
      </c>
    </row>
    <row r="744" spans="1:21" ht="45" x14ac:dyDescent="0.25">
      <c r="A744">
        <v>742</v>
      </c>
      <c r="B744" s="3" t="s">
        <v>743</v>
      </c>
      <c r="C744" s="3" t="s">
        <v>4852</v>
      </c>
      <c r="D744" s="2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26" t="s">
        <v>8320</v>
      </c>
      <c r="P744" t="s">
        <v>8323</v>
      </c>
      <c r="Q744">
        <f t="shared" si="57"/>
        <v>111</v>
      </c>
      <c r="R744">
        <f t="shared" si="58"/>
        <v>67.39</v>
      </c>
      <c r="S744" s="11">
        <f t="shared" si="55"/>
        <v>41689.917962962965</v>
      </c>
      <c r="T744" s="11">
        <f t="shared" si="56"/>
        <v>41719.876296296294</v>
      </c>
      <c r="U744">
        <f t="shared" si="59"/>
        <v>2014</v>
      </c>
    </row>
    <row r="745" spans="1:21" ht="45" x14ac:dyDescent="0.25">
      <c r="A745">
        <v>743</v>
      </c>
      <c r="B745" s="3" t="s">
        <v>744</v>
      </c>
      <c r="C745" s="3" t="s">
        <v>4853</v>
      </c>
      <c r="D745" s="2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26" t="s">
        <v>8320</v>
      </c>
      <c r="P745" t="s">
        <v>8323</v>
      </c>
      <c r="Q745">
        <f t="shared" si="57"/>
        <v>148</v>
      </c>
      <c r="R745">
        <f t="shared" si="58"/>
        <v>54.27</v>
      </c>
      <c r="S745" s="11">
        <f t="shared" si="55"/>
        <v>40990.709317129629</v>
      </c>
      <c r="T745" s="11">
        <f t="shared" si="56"/>
        <v>41015.875</v>
      </c>
      <c r="U745">
        <f t="shared" si="59"/>
        <v>2012</v>
      </c>
    </row>
    <row r="746" spans="1:21" ht="30" x14ac:dyDescent="0.25">
      <c r="A746">
        <v>744</v>
      </c>
      <c r="B746" s="3" t="s">
        <v>745</v>
      </c>
      <c r="C746" s="3" t="s">
        <v>4854</v>
      </c>
      <c r="D746" s="2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26" t="s">
        <v>8320</v>
      </c>
      <c r="P746" t="s">
        <v>8323</v>
      </c>
      <c r="Q746">
        <f t="shared" si="57"/>
        <v>102</v>
      </c>
      <c r="R746">
        <f t="shared" si="58"/>
        <v>82.52</v>
      </c>
      <c r="S746" s="11">
        <f t="shared" si="55"/>
        <v>41226.95721064815</v>
      </c>
      <c r="T746" s="11">
        <f t="shared" si="56"/>
        <v>41256.95721064815</v>
      </c>
      <c r="U746">
        <f t="shared" si="59"/>
        <v>2012</v>
      </c>
    </row>
    <row r="747" spans="1:21" ht="45" x14ac:dyDescent="0.25">
      <c r="A747">
        <v>745</v>
      </c>
      <c r="B747" s="3" t="s">
        <v>746</v>
      </c>
      <c r="C747" s="3" t="s">
        <v>4855</v>
      </c>
      <c r="D747" s="2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26" t="s">
        <v>8320</v>
      </c>
      <c r="P747" t="s">
        <v>8323</v>
      </c>
      <c r="Q747">
        <f t="shared" si="57"/>
        <v>179</v>
      </c>
      <c r="R747">
        <f t="shared" si="58"/>
        <v>53.73</v>
      </c>
      <c r="S747" s="11">
        <f t="shared" si="55"/>
        <v>41367.572280092594</v>
      </c>
      <c r="T747" s="11">
        <f t="shared" si="56"/>
        <v>41397.572280092594</v>
      </c>
      <c r="U747">
        <f t="shared" si="59"/>
        <v>2013</v>
      </c>
    </row>
    <row r="748" spans="1:21" x14ac:dyDescent="0.25">
      <c r="A748">
        <v>746</v>
      </c>
      <c r="B748" s="3" t="s">
        <v>747</v>
      </c>
      <c r="C748" s="3" t="s">
        <v>4856</v>
      </c>
      <c r="D748" s="2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26" t="s">
        <v>8320</v>
      </c>
      <c r="P748" t="s">
        <v>8323</v>
      </c>
      <c r="Q748">
        <f t="shared" si="57"/>
        <v>111</v>
      </c>
      <c r="R748">
        <f t="shared" si="58"/>
        <v>34.21</v>
      </c>
      <c r="S748" s="11">
        <f t="shared" si="55"/>
        <v>41157.042928240742</v>
      </c>
      <c r="T748" s="11">
        <f t="shared" si="56"/>
        <v>41175.165972222225</v>
      </c>
      <c r="U748">
        <f t="shared" si="59"/>
        <v>2012</v>
      </c>
    </row>
    <row r="749" spans="1:21" ht="45" x14ac:dyDescent="0.25">
      <c r="A749">
        <v>747</v>
      </c>
      <c r="B749" s="3" t="s">
        <v>748</v>
      </c>
      <c r="C749" s="3" t="s">
        <v>4857</v>
      </c>
      <c r="D749" s="2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26" t="s">
        <v>8320</v>
      </c>
      <c r="P749" t="s">
        <v>8323</v>
      </c>
      <c r="Q749">
        <f t="shared" si="57"/>
        <v>100</v>
      </c>
      <c r="R749">
        <f t="shared" si="58"/>
        <v>127.33</v>
      </c>
      <c r="S749" s="11">
        <f t="shared" si="55"/>
        <v>41988.548831018517</v>
      </c>
      <c r="T749" s="11">
        <f t="shared" si="56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2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26" t="s">
        <v>8320</v>
      </c>
      <c r="P750" t="s">
        <v>8323</v>
      </c>
      <c r="Q750">
        <f t="shared" si="57"/>
        <v>100</v>
      </c>
      <c r="R750">
        <f t="shared" si="58"/>
        <v>45.57</v>
      </c>
      <c r="S750" s="11">
        <f t="shared" si="55"/>
        <v>41831.846828703703</v>
      </c>
      <c r="T750" s="11">
        <f t="shared" si="56"/>
        <v>41861.846828703703</v>
      </c>
      <c r="U750">
        <f t="shared" si="59"/>
        <v>2014</v>
      </c>
    </row>
    <row r="751" spans="1:21" ht="45" x14ac:dyDescent="0.25">
      <c r="A751">
        <v>749</v>
      </c>
      <c r="B751" s="3" t="s">
        <v>750</v>
      </c>
      <c r="C751" s="3" t="s">
        <v>4859</v>
      </c>
      <c r="D751" s="2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26" t="s">
        <v>8320</v>
      </c>
      <c r="P751" t="s">
        <v>8323</v>
      </c>
      <c r="Q751">
        <f t="shared" si="57"/>
        <v>106</v>
      </c>
      <c r="R751">
        <f t="shared" si="58"/>
        <v>95.96</v>
      </c>
      <c r="S751" s="11">
        <f t="shared" si="55"/>
        <v>42733.94131944445</v>
      </c>
      <c r="T751" s="11">
        <f t="shared" si="56"/>
        <v>42763.94131944445</v>
      </c>
      <c r="U751">
        <f t="shared" si="59"/>
        <v>2016</v>
      </c>
    </row>
    <row r="752" spans="1:21" ht="45" x14ac:dyDescent="0.25">
      <c r="A752">
        <v>750</v>
      </c>
      <c r="B752" s="3" t="s">
        <v>751</v>
      </c>
      <c r="C752" s="3" t="s">
        <v>4860</v>
      </c>
      <c r="D752" s="2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26" t="s">
        <v>8320</v>
      </c>
      <c r="P752" t="s">
        <v>8323</v>
      </c>
      <c r="Q752">
        <f t="shared" si="57"/>
        <v>103</v>
      </c>
      <c r="R752">
        <f t="shared" si="58"/>
        <v>77.27</v>
      </c>
      <c r="S752" s="11">
        <f t="shared" si="55"/>
        <v>41299.878148148149</v>
      </c>
      <c r="T752" s="11">
        <f t="shared" si="56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2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26" t="s">
        <v>8320</v>
      </c>
      <c r="P753" t="s">
        <v>8323</v>
      </c>
      <c r="Q753">
        <f t="shared" si="57"/>
        <v>119</v>
      </c>
      <c r="R753">
        <f t="shared" si="58"/>
        <v>57.34</v>
      </c>
      <c r="S753" s="11">
        <f t="shared" si="55"/>
        <v>40713.630497685182</v>
      </c>
      <c r="T753" s="11">
        <f t="shared" si="56"/>
        <v>40759.630497685182</v>
      </c>
      <c r="U753">
        <f t="shared" si="59"/>
        <v>2011</v>
      </c>
    </row>
    <row r="754" spans="1:21" ht="45" x14ac:dyDescent="0.25">
      <c r="A754">
        <v>752</v>
      </c>
      <c r="B754" s="3" t="s">
        <v>753</v>
      </c>
      <c r="C754" s="3" t="s">
        <v>4862</v>
      </c>
      <c r="D754" s="2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26" t="s">
        <v>8320</v>
      </c>
      <c r="P754" t="s">
        <v>8323</v>
      </c>
      <c r="Q754">
        <f t="shared" si="57"/>
        <v>112</v>
      </c>
      <c r="R754">
        <f t="shared" si="58"/>
        <v>53.19</v>
      </c>
      <c r="S754" s="11">
        <f t="shared" si="55"/>
        <v>42639.421493055561</v>
      </c>
      <c r="T754" s="11">
        <f t="shared" si="56"/>
        <v>42659.458333333328</v>
      </c>
      <c r="U754">
        <f t="shared" si="59"/>
        <v>2016</v>
      </c>
    </row>
    <row r="755" spans="1:21" ht="45" x14ac:dyDescent="0.25">
      <c r="A755">
        <v>753</v>
      </c>
      <c r="B755" s="3" t="s">
        <v>754</v>
      </c>
      <c r="C755" s="3" t="s">
        <v>4863</v>
      </c>
      <c r="D755" s="2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26" t="s">
        <v>8320</v>
      </c>
      <c r="P755" t="s">
        <v>8323</v>
      </c>
      <c r="Q755">
        <f t="shared" si="57"/>
        <v>128</v>
      </c>
      <c r="R755">
        <f t="shared" si="58"/>
        <v>492.31</v>
      </c>
      <c r="S755" s="11">
        <f t="shared" si="55"/>
        <v>42019.590173611112</v>
      </c>
      <c r="T755" s="11">
        <f t="shared" si="56"/>
        <v>42049.590173611112</v>
      </c>
      <c r="U755">
        <f t="shared" si="59"/>
        <v>2015</v>
      </c>
    </row>
    <row r="756" spans="1:21" ht="45" x14ac:dyDescent="0.25">
      <c r="A756">
        <v>754</v>
      </c>
      <c r="B756" s="3" t="s">
        <v>755</v>
      </c>
      <c r="C756" s="3" t="s">
        <v>4864</v>
      </c>
      <c r="D756" s="2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26" t="s">
        <v>8320</v>
      </c>
      <c r="P756" t="s">
        <v>8323</v>
      </c>
      <c r="Q756">
        <f t="shared" si="57"/>
        <v>104</v>
      </c>
      <c r="R756">
        <f t="shared" si="58"/>
        <v>42.35</v>
      </c>
      <c r="S756" s="11">
        <f t="shared" si="55"/>
        <v>41249.749085648145</v>
      </c>
      <c r="T756" s="11">
        <f t="shared" si="56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2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26" t="s">
        <v>8320</v>
      </c>
      <c r="P757" t="s">
        <v>8323</v>
      </c>
      <c r="Q757">
        <f t="shared" si="57"/>
        <v>102</v>
      </c>
      <c r="R757">
        <f t="shared" si="58"/>
        <v>37.47</v>
      </c>
      <c r="S757" s="11">
        <f t="shared" si="55"/>
        <v>41383.605057870373</v>
      </c>
      <c r="T757" s="11">
        <f t="shared" si="56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2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26" t="s">
        <v>8320</v>
      </c>
      <c r="P758" t="s">
        <v>8323</v>
      </c>
      <c r="Q758">
        <f t="shared" si="57"/>
        <v>118</v>
      </c>
      <c r="R758">
        <f t="shared" si="58"/>
        <v>37.450000000000003</v>
      </c>
      <c r="S758" s="11">
        <f t="shared" si="55"/>
        <v>40590.766886574071</v>
      </c>
      <c r="T758" s="11">
        <f t="shared" si="56"/>
        <v>40651.725219907406</v>
      </c>
      <c r="U758">
        <f t="shared" si="59"/>
        <v>2011</v>
      </c>
    </row>
    <row r="759" spans="1:21" ht="45" x14ac:dyDescent="0.25">
      <c r="A759">
        <v>757</v>
      </c>
      <c r="B759" s="3" t="s">
        <v>758</v>
      </c>
      <c r="C759" s="3" t="s">
        <v>4867</v>
      </c>
      <c r="D759" s="2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26" t="s">
        <v>8320</v>
      </c>
      <c r="P759" t="s">
        <v>8323</v>
      </c>
      <c r="Q759">
        <f t="shared" si="57"/>
        <v>238</v>
      </c>
      <c r="R759">
        <f t="shared" si="58"/>
        <v>33.06</v>
      </c>
      <c r="S759" s="11">
        <f t="shared" si="55"/>
        <v>41235.054560185185</v>
      </c>
      <c r="T759" s="11">
        <f t="shared" si="56"/>
        <v>41249.054560185185</v>
      </c>
      <c r="U759">
        <f t="shared" si="59"/>
        <v>2012</v>
      </c>
    </row>
    <row r="760" spans="1:21" ht="30" x14ac:dyDescent="0.25">
      <c r="A760">
        <v>758</v>
      </c>
      <c r="B760" s="3" t="s">
        <v>759</v>
      </c>
      <c r="C760" s="3" t="s">
        <v>4868</v>
      </c>
      <c r="D760" s="2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26" t="s">
        <v>8320</v>
      </c>
      <c r="P760" t="s">
        <v>8323</v>
      </c>
      <c r="Q760">
        <f t="shared" si="57"/>
        <v>102</v>
      </c>
      <c r="R760">
        <f t="shared" si="58"/>
        <v>134.21</v>
      </c>
      <c r="S760" s="11">
        <f t="shared" si="55"/>
        <v>40429.836435185185</v>
      </c>
      <c r="T760" s="11">
        <f t="shared" si="56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2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26" t="s">
        <v>8320</v>
      </c>
      <c r="P761" t="s">
        <v>8323</v>
      </c>
      <c r="Q761">
        <f t="shared" si="57"/>
        <v>102</v>
      </c>
      <c r="R761">
        <f t="shared" si="58"/>
        <v>51.47</v>
      </c>
      <c r="S761" s="11">
        <f t="shared" si="55"/>
        <v>41789.330312500002</v>
      </c>
      <c r="T761" s="11">
        <f t="shared" si="56"/>
        <v>41829.330312500002</v>
      </c>
      <c r="U761">
        <f t="shared" si="59"/>
        <v>2014</v>
      </c>
    </row>
    <row r="762" spans="1:21" ht="45" x14ac:dyDescent="0.25">
      <c r="A762">
        <v>760</v>
      </c>
      <c r="B762" s="3" t="s">
        <v>761</v>
      </c>
      <c r="C762" s="3" t="s">
        <v>4870</v>
      </c>
      <c r="D762" s="2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26" t="s">
        <v>8320</v>
      </c>
      <c r="P762" t="s">
        <v>8324</v>
      </c>
      <c r="Q762">
        <f t="shared" si="57"/>
        <v>0</v>
      </c>
      <c r="R762">
        <f t="shared" si="58"/>
        <v>0</v>
      </c>
      <c r="S762" s="11">
        <f t="shared" si="55"/>
        <v>42670.764039351852</v>
      </c>
      <c r="T762" s="11">
        <f t="shared" si="56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2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26" t="s">
        <v>8320</v>
      </c>
      <c r="P763" t="s">
        <v>8324</v>
      </c>
      <c r="Q763">
        <f t="shared" si="57"/>
        <v>5</v>
      </c>
      <c r="R763">
        <f t="shared" si="58"/>
        <v>39.17</v>
      </c>
      <c r="S763" s="11">
        <f t="shared" si="55"/>
        <v>41642.751458333332</v>
      </c>
      <c r="T763" s="11">
        <f t="shared" si="56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2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26" t="s">
        <v>8320</v>
      </c>
      <c r="P764" t="s">
        <v>8324</v>
      </c>
      <c r="Q764">
        <f t="shared" si="57"/>
        <v>0</v>
      </c>
      <c r="R764">
        <f t="shared" si="58"/>
        <v>0</v>
      </c>
      <c r="S764" s="11">
        <f t="shared" si="55"/>
        <v>42690.858449074076</v>
      </c>
      <c r="T764" s="11">
        <f t="shared" si="56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2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26" t="s">
        <v>8320</v>
      </c>
      <c r="P765" t="s">
        <v>8324</v>
      </c>
      <c r="Q765">
        <f t="shared" si="57"/>
        <v>0</v>
      </c>
      <c r="R765">
        <f t="shared" si="58"/>
        <v>5</v>
      </c>
      <c r="S765" s="11">
        <f t="shared" si="55"/>
        <v>41471.446851851848</v>
      </c>
      <c r="T765" s="11">
        <f t="shared" si="56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2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26" t="s">
        <v>8320</v>
      </c>
      <c r="P766" t="s">
        <v>8324</v>
      </c>
      <c r="Q766">
        <f t="shared" si="57"/>
        <v>0</v>
      </c>
      <c r="R766">
        <f t="shared" si="58"/>
        <v>0</v>
      </c>
      <c r="S766" s="11">
        <f t="shared" si="55"/>
        <v>42227.173159722224</v>
      </c>
      <c r="T766" s="11">
        <f t="shared" si="56"/>
        <v>42257.173159722224</v>
      </c>
      <c r="U766">
        <f t="shared" si="59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2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26" t="s">
        <v>8320</v>
      </c>
      <c r="P767" t="s">
        <v>8324</v>
      </c>
      <c r="Q767">
        <f t="shared" si="57"/>
        <v>36</v>
      </c>
      <c r="R767">
        <f t="shared" si="58"/>
        <v>57.3</v>
      </c>
      <c r="S767" s="11">
        <f t="shared" si="55"/>
        <v>41901.542638888888</v>
      </c>
      <c r="T767" s="11">
        <f t="shared" si="56"/>
        <v>41931.542638888888</v>
      </c>
      <c r="U767">
        <f t="shared" si="59"/>
        <v>2014</v>
      </c>
    </row>
    <row r="768" spans="1:21" ht="45" x14ac:dyDescent="0.25">
      <c r="A768">
        <v>766</v>
      </c>
      <c r="B768" s="3" t="s">
        <v>767</v>
      </c>
      <c r="C768" s="3" t="s">
        <v>4876</v>
      </c>
      <c r="D768" s="2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26" t="s">
        <v>8320</v>
      </c>
      <c r="P768" t="s">
        <v>8324</v>
      </c>
      <c r="Q768">
        <f t="shared" si="57"/>
        <v>0</v>
      </c>
      <c r="R768">
        <f t="shared" si="58"/>
        <v>0</v>
      </c>
      <c r="S768" s="11">
        <f t="shared" si="55"/>
        <v>42021.783368055556</v>
      </c>
      <c r="T768" s="11">
        <f t="shared" si="56"/>
        <v>42051.783368055556</v>
      </c>
      <c r="U768">
        <f t="shared" si="59"/>
        <v>2015</v>
      </c>
    </row>
    <row r="769" spans="1:21" ht="60" x14ac:dyDescent="0.25">
      <c r="A769">
        <v>767</v>
      </c>
      <c r="B769" s="3" t="s">
        <v>768</v>
      </c>
      <c r="C769" s="3" t="s">
        <v>4877</v>
      </c>
      <c r="D769" s="2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26" t="s">
        <v>8320</v>
      </c>
      <c r="P769" t="s">
        <v>8324</v>
      </c>
      <c r="Q769">
        <f t="shared" si="57"/>
        <v>4</v>
      </c>
      <c r="R769">
        <f t="shared" si="58"/>
        <v>59</v>
      </c>
      <c r="S769" s="11">
        <f t="shared" si="55"/>
        <v>42115.143634259264</v>
      </c>
      <c r="T769" s="11">
        <f t="shared" si="56"/>
        <v>42145.143634259264</v>
      </c>
      <c r="U769">
        <f t="shared" si="59"/>
        <v>2015</v>
      </c>
    </row>
    <row r="770" spans="1:21" ht="45" x14ac:dyDescent="0.25">
      <c r="A770">
        <v>768</v>
      </c>
      <c r="B770" s="3" t="s">
        <v>769</v>
      </c>
      <c r="C770" s="3" t="s">
        <v>4878</v>
      </c>
      <c r="D770" s="2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26" t="s">
        <v>8320</v>
      </c>
      <c r="P770" t="s">
        <v>8324</v>
      </c>
      <c r="Q770">
        <f t="shared" si="57"/>
        <v>0</v>
      </c>
      <c r="R770">
        <f t="shared" si="58"/>
        <v>0</v>
      </c>
      <c r="S770" s="11">
        <f t="shared" ref="S770:S833" si="60">(((J770/60)/60)/24)+DATE(1970,1,1)</f>
        <v>41594.207060185188</v>
      </c>
      <c r="T770" s="11">
        <f t="shared" ref="T770:T833" si="61">(((I770/60)/60)/24)+DATE(1970,1,1)</f>
        <v>41624.207060185188</v>
      </c>
      <c r="U770">
        <f t="shared" si="59"/>
        <v>2013</v>
      </c>
    </row>
    <row r="771" spans="1:21" ht="45" x14ac:dyDescent="0.25">
      <c r="A771">
        <v>769</v>
      </c>
      <c r="B771" s="3" t="s">
        <v>770</v>
      </c>
      <c r="C771" s="3" t="s">
        <v>4879</v>
      </c>
      <c r="D771" s="2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26" t="s">
        <v>8320</v>
      </c>
      <c r="P771" t="s">
        <v>8324</v>
      </c>
      <c r="Q771">
        <f t="shared" ref="Q771:Q834" si="62">ROUND(E771/D771*100,0)</f>
        <v>41</v>
      </c>
      <c r="R771">
        <f t="shared" ref="R771:R834" si="63">IFERROR(ROUND(E771/L771,2),0)</f>
        <v>31.85</v>
      </c>
      <c r="S771" s="11">
        <f t="shared" si="60"/>
        <v>41604.996458333335</v>
      </c>
      <c r="T771" s="11">
        <f t="shared" si="61"/>
        <v>41634.996458333335</v>
      </c>
      <c r="U771">
        <f t="shared" ref="U771:U834" si="64">YEAR(S771)</f>
        <v>2013</v>
      </c>
    </row>
    <row r="772" spans="1:21" ht="45" x14ac:dyDescent="0.25">
      <c r="A772">
        <v>770</v>
      </c>
      <c r="B772" s="3" t="s">
        <v>771</v>
      </c>
      <c r="C772" s="3" t="s">
        <v>4880</v>
      </c>
      <c r="D772" s="2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26" t="s">
        <v>8320</v>
      </c>
      <c r="P772" t="s">
        <v>8324</v>
      </c>
      <c r="Q772">
        <f t="shared" si="62"/>
        <v>0</v>
      </c>
      <c r="R772">
        <f t="shared" si="63"/>
        <v>0</v>
      </c>
      <c r="S772" s="11">
        <f t="shared" si="60"/>
        <v>41289.999641203707</v>
      </c>
      <c r="T772" s="11">
        <f t="shared" si="61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2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26" t="s">
        <v>8320</v>
      </c>
      <c r="P773" t="s">
        <v>8324</v>
      </c>
      <c r="Q773">
        <f t="shared" si="62"/>
        <v>0</v>
      </c>
      <c r="R773">
        <f t="shared" si="63"/>
        <v>10</v>
      </c>
      <c r="S773" s="11">
        <f t="shared" si="60"/>
        <v>42349.824097222227</v>
      </c>
      <c r="T773" s="11">
        <f t="shared" si="61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2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26" t="s">
        <v>8320</v>
      </c>
      <c r="P774" t="s">
        <v>8324</v>
      </c>
      <c r="Q774">
        <f t="shared" si="62"/>
        <v>3</v>
      </c>
      <c r="R774">
        <f t="shared" si="63"/>
        <v>50</v>
      </c>
      <c r="S774" s="11">
        <f t="shared" si="60"/>
        <v>40068.056932870371</v>
      </c>
      <c r="T774" s="11">
        <f t="shared" si="61"/>
        <v>40118.165972222225</v>
      </c>
      <c r="U774">
        <f t="shared" si="64"/>
        <v>2009</v>
      </c>
    </row>
    <row r="775" spans="1:21" ht="45" x14ac:dyDescent="0.25">
      <c r="A775">
        <v>773</v>
      </c>
      <c r="B775" s="3" t="s">
        <v>774</v>
      </c>
      <c r="C775" s="3" t="s">
        <v>4883</v>
      </c>
      <c r="D775" s="2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26" t="s">
        <v>8320</v>
      </c>
      <c r="P775" t="s">
        <v>8324</v>
      </c>
      <c r="Q775">
        <f t="shared" si="62"/>
        <v>1</v>
      </c>
      <c r="R775">
        <f t="shared" si="63"/>
        <v>16</v>
      </c>
      <c r="S775" s="11">
        <f t="shared" si="60"/>
        <v>42100.735937499994</v>
      </c>
      <c r="T775" s="11">
        <f t="shared" si="61"/>
        <v>42134.959027777775</v>
      </c>
      <c r="U775">
        <f t="shared" si="64"/>
        <v>2015</v>
      </c>
    </row>
    <row r="776" spans="1:21" ht="45" x14ac:dyDescent="0.25">
      <c r="A776">
        <v>774</v>
      </c>
      <c r="B776" s="3" t="s">
        <v>775</v>
      </c>
      <c r="C776" s="3" t="s">
        <v>4884</v>
      </c>
      <c r="D776" s="2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26" t="s">
        <v>8320</v>
      </c>
      <c r="P776" t="s">
        <v>8324</v>
      </c>
      <c r="Q776">
        <f t="shared" si="62"/>
        <v>70</v>
      </c>
      <c r="R776">
        <f t="shared" si="63"/>
        <v>39</v>
      </c>
      <c r="S776" s="11">
        <f t="shared" si="60"/>
        <v>41663.780300925922</v>
      </c>
      <c r="T776" s="11">
        <f t="shared" si="61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2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26" t="s">
        <v>8320</v>
      </c>
      <c r="P777" t="s">
        <v>8324</v>
      </c>
      <c r="Q777">
        <f t="shared" si="62"/>
        <v>2</v>
      </c>
      <c r="R777">
        <f t="shared" si="63"/>
        <v>34</v>
      </c>
      <c r="S777" s="11">
        <f t="shared" si="60"/>
        <v>40863.060127314813</v>
      </c>
      <c r="T777" s="11">
        <f t="shared" si="61"/>
        <v>40893.060127314813</v>
      </c>
      <c r="U777">
        <f t="shared" si="64"/>
        <v>2011</v>
      </c>
    </row>
    <row r="778" spans="1:21" ht="45" x14ac:dyDescent="0.25">
      <c r="A778">
        <v>776</v>
      </c>
      <c r="B778" s="3" t="s">
        <v>777</v>
      </c>
      <c r="C778" s="3" t="s">
        <v>4886</v>
      </c>
      <c r="D778" s="2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26" t="s">
        <v>8320</v>
      </c>
      <c r="P778" t="s">
        <v>8324</v>
      </c>
      <c r="Q778">
        <f t="shared" si="62"/>
        <v>51</v>
      </c>
      <c r="R778">
        <f t="shared" si="63"/>
        <v>63.12</v>
      </c>
      <c r="S778" s="11">
        <f t="shared" si="60"/>
        <v>42250.685706018514</v>
      </c>
      <c r="T778" s="11">
        <f t="shared" si="61"/>
        <v>42288.208333333328</v>
      </c>
      <c r="U778">
        <f t="shared" si="64"/>
        <v>2015</v>
      </c>
    </row>
    <row r="779" spans="1:21" ht="45" x14ac:dyDescent="0.25">
      <c r="A779">
        <v>777</v>
      </c>
      <c r="B779" s="3" t="s">
        <v>778</v>
      </c>
      <c r="C779" s="3" t="s">
        <v>4887</v>
      </c>
      <c r="D779" s="2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26" t="s">
        <v>8320</v>
      </c>
      <c r="P779" t="s">
        <v>8324</v>
      </c>
      <c r="Q779">
        <f t="shared" si="62"/>
        <v>1</v>
      </c>
      <c r="R779">
        <f t="shared" si="63"/>
        <v>7</v>
      </c>
      <c r="S779" s="11">
        <f t="shared" si="60"/>
        <v>41456.981215277774</v>
      </c>
      <c r="T779" s="11">
        <f t="shared" si="61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2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26" t="s">
        <v>8320</v>
      </c>
      <c r="P780" t="s">
        <v>8324</v>
      </c>
      <c r="Q780">
        <f t="shared" si="62"/>
        <v>0</v>
      </c>
      <c r="R780">
        <f t="shared" si="63"/>
        <v>2</v>
      </c>
      <c r="S780" s="11">
        <f t="shared" si="60"/>
        <v>41729.702314814815</v>
      </c>
      <c r="T780" s="11">
        <f t="shared" si="61"/>
        <v>41759.702314814815</v>
      </c>
      <c r="U780">
        <f t="shared" si="64"/>
        <v>2014</v>
      </c>
    </row>
    <row r="781" spans="1:21" ht="45" x14ac:dyDescent="0.25">
      <c r="A781">
        <v>779</v>
      </c>
      <c r="B781" s="3" t="s">
        <v>780</v>
      </c>
      <c r="C781" s="3" t="s">
        <v>4889</v>
      </c>
      <c r="D781" s="2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26" t="s">
        <v>8320</v>
      </c>
      <c r="P781" t="s">
        <v>8324</v>
      </c>
      <c r="Q781">
        <f t="shared" si="62"/>
        <v>3</v>
      </c>
      <c r="R781">
        <f t="shared" si="63"/>
        <v>66.67</v>
      </c>
      <c r="S781" s="11">
        <f t="shared" si="60"/>
        <v>40436.68408564815</v>
      </c>
      <c r="T781" s="11">
        <f t="shared" si="61"/>
        <v>40466.166666666664</v>
      </c>
      <c r="U781">
        <f t="shared" si="64"/>
        <v>2010</v>
      </c>
    </row>
    <row r="782" spans="1:21" ht="30" x14ac:dyDescent="0.25">
      <c r="A782">
        <v>780</v>
      </c>
      <c r="B782" s="3" t="s">
        <v>781</v>
      </c>
      <c r="C782" s="3" t="s">
        <v>4890</v>
      </c>
      <c r="D782" s="2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26" t="s">
        <v>8332</v>
      </c>
      <c r="P782" t="s">
        <v>8334</v>
      </c>
      <c r="Q782">
        <f t="shared" si="62"/>
        <v>104</v>
      </c>
      <c r="R782">
        <f t="shared" si="63"/>
        <v>38.520000000000003</v>
      </c>
      <c r="S782" s="11">
        <f t="shared" si="60"/>
        <v>40636.673900462964</v>
      </c>
      <c r="T782" s="11">
        <f t="shared" si="61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2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26" t="s">
        <v>8332</v>
      </c>
      <c r="P783" t="s">
        <v>8334</v>
      </c>
      <c r="Q783">
        <f t="shared" si="62"/>
        <v>133</v>
      </c>
      <c r="R783">
        <f t="shared" si="63"/>
        <v>42.61</v>
      </c>
      <c r="S783" s="11">
        <f t="shared" si="60"/>
        <v>41403.000856481485</v>
      </c>
      <c r="T783" s="11">
        <f t="shared" si="61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2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26" t="s">
        <v>8332</v>
      </c>
      <c r="P784" t="s">
        <v>8334</v>
      </c>
      <c r="Q784">
        <f t="shared" si="62"/>
        <v>100</v>
      </c>
      <c r="R784">
        <f t="shared" si="63"/>
        <v>50</v>
      </c>
      <c r="S784" s="11">
        <f t="shared" si="60"/>
        <v>41116.758125</v>
      </c>
      <c r="T784" s="11">
        <f t="shared" si="61"/>
        <v>41146.758125</v>
      </c>
      <c r="U784">
        <f t="shared" si="64"/>
        <v>2012</v>
      </c>
    </row>
    <row r="785" spans="1:21" ht="45" x14ac:dyDescent="0.25">
      <c r="A785">
        <v>783</v>
      </c>
      <c r="B785" s="3" t="s">
        <v>784</v>
      </c>
      <c r="C785" s="3" t="s">
        <v>4893</v>
      </c>
      <c r="D785" s="2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26" t="s">
        <v>8332</v>
      </c>
      <c r="P785" t="s">
        <v>8334</v>
      </c>
      <c r="Q785">
        <f t="shared" si="62"/>
        <v>148</v>
      </c>
      <c r="R785">
        <f t="shared" si="63"/>
        <v>63.49</v>
      </c>
      <c r="S785" s="11">
        <f t="shared" si="60"/>
        <v>40987.773715277777</v>
      </c>
      <c r="T785" s="11">
        <f t="shared" si="61"/>
        <v>41026.916666666664</v>
      </c>
      <c r="U785">
        <f t="shared" si="64"/>
        <v>2012</v>
      </c>
    </row>
    <row r="786" spans="1:21" ht="45" x14ac:dyDescent="0.25">
      <c r="A786">
        <v>784</v>
      </c>
      <c r="B786" s="3" t="s">
        <v>785</v>
      </c>
      <c r="C786" s="3" t="s">
        <v>4894</v>
      </c>
      <c r="D786" s="2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26" t="s">
        <v>8332</v>
      </c>
      <c r="P786" t="s">
        <v>8334</v>
      </c>
      <c r="Q786">
        <f t="shared" si="62"/>
        <v>103</v>
      </c>
      <c r="R786">
        <f t="shared" si="63"/>
        <v>102.5</v>
      </c>
      <c r="S786" s="11">
        <f t="shared" si="60"/>
        <v>41675.149525462963</v>
      </c>
      <c r="T786" s="11">
        <f t="shared" si="61"/>
        <v>41715.107858796298</v>
      </c>
      <c r="U786">
        <f t="shared" si="64"/>
        <v>2014</v>
      </c>
    </row>
    <row r="787" spans="1:21" ht="45" x14ac:dyDescent="0.25">
      <c r="A787">
        <v>785</v>
      </c>
      <c r="B787" s="3" t="s">
        <v>786</v>
      </c>
      <c r="C787" s="3" t="s">
        <v>4895</v>
      </c>
      <c r="D787" s="2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26" t="s">
        <v>8332</v>
      </c>
      <c r="P787" t="s">
        <v>8334</v>
      </c>
      <c r="Q787">
        <f t="shared" si="62"/>
        <v>181</v>
      </c>
      <c r="R787">
        <f t="shared" si="63"/>
        <v>31.14</v>
      </c>
      <c r="S787" s="11">
        <f t="shared" si="60"/>
        <v>41303.593923611108</v>
      </c>
      <c r="T787" s="11">
        <f t="shared" si="61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2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26" t="s">
        <v>8332</v>
      </c>
      <c r="P788" t="s">
        <v>8334</v>
      </c>
      <c r="Q788">
        <f t="shared" si="62"/>
        <v>143</v>
      </c>
      <c r="R788">
        <f t="shared" si="63"/>
        <v>162.27000000000001</v>
      </c>
      <c r="S788" s="11">
        <f t="shared" si="60"/>
        <v>40983.055949074071</v>
      </c>
      <c r="T788" s="11">
        <f t="shared" si="61"/>
        <v>41040.657638888886</v>
      </c>
      <c r="U788">
        <f t="shared" si="64"/>
        <v>2012</v>
      </c>
    </row>
    <row r="789" spans="1:21" ht="45" x14ac:dyDescent="0.25">
      <c r="A789">
        <v>787</v>
      </c>
      <c r="B789" s="3" t="s">
        <v>788</v>
      </c>
      <c r="C789" s="3" t="s">
        <v>4897</v>
      </c>
      <c r="D789" s="2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26" t="s">
        <v>8332</v>
      </c>
      <c r="P789" t="s">
        <v>8334</v>
      </c>
      <c r="Q789">
        <f t="shared" si="62"/>
        <v>114</v>
      </c>
      <c r="R789">
        <f t="shared" si="63"/>
        <v>80.59</v>
      </c>
      <c r="S789" s="11">
        <f t="shared" si="60"/>
        <v>41549.627615740741</v>
      </c>
      <c r="T789" s="11">
        <f t="shared" si="61"/>
        <v>41579.627615740741</v>
      </c>
      <c r="U789">
        <f t="shared" si="64"/>
        <v>2013</v>
      </c>
    </row>
    <row r="790" spans="1:21" ht="45" x14ac:dyDescent="0.25">
      <c r="A790">
        <v>788</v>
      </c>
      <c r="B790" s="3" t="s">
        <v>789</v>
      </c>
      <c r="C790" s="3" t="s">
        <v>4898</v>
      </c>
      <c r="D790" s="2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26" t="s">
        <v>8332</v>
      </c>
      <c r="P790" t="s">
        <v>8334</v>
      </c>
      <c r="Q790">
        <f t="shared" si="62"/>
        <v>204</v>
      </c>
      <c r="R790">
        <f t="shared" si="63"/>
        <v>59.85</v>
      </c>
      <c r="S790" s="11">
        <f t="shared" si="60"/>
        <v>41059.006805555553</v>
      </c>
      <c r="T790" s="11">
        <f t="shared" si="61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2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26" t="s">
        <v>8332</v>
      </c>
      <c r="P791" t="s">
        <v>8334</v>
      </c>
      <c r="Q791">
        <f t="shared" si="62"/>
        <v>109</v>
      </c>
      <c r="R791">
        <f t="shared" si="63"/>
        <v>132.86000000000001</v>
      </c>
      <c r="S791" s="11">
        <f t="shared" si="60"/>
        <v>41277.186111111114</v>
      </c>
      <c r="T791" s="11">
        <f t="shared" si="61"/>
        <v>41295.332638888889</v>
      </c>
      <c r="U791">
        <f t="shared" si="64"/>
        <v>2013</v>
      </c>
    </row>
    <row r="792" spans="1:21" ht="45" x14ac:dyDescent="0.25">
      <c r="A792">
        <v>790</v>
      </c>
      <c r="B792" s="3" t="s">
        <v>791</v>
      </c>
      <c r="C792" s="3" t="s">
        <v>4900</v>
      </c>
      <c r="D792" s="2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26" t="s">
        <v>8332</v>
      </c>
      <c r="P792" t="s">
        <v>8334</v>
      </c>
      <c r="Q792">
        <f t="shared" si="62"/>
        <v>144</v>
      </c>
      <c r="R792">
        <f t="shared" si="63"/>
        <v>92.55</v>
      </c>
      <c r="S792" s="11">
        <f t="shared" si="60"/>
        <v>41276.047905092593</v>
      </c>
      <c r="T792" s="11">
        <f t="shared" si="61"/>
        <v>41306.047905092593</v>
      </c>
      <c r="U792">
        <f t="shared" si="64"/>
        <v>2013</v>
      </c>
    </row>
    <row r="793" spans="1:21" ht="45" x14ac:dyDescent="0.25">
      <c r="A793">
        <v>791</v>
      </c>
      <c r="B793" s="3" t="s">
        <v>792</v>
      </c>
      <c r="C793" s="3" t="s">
        <v>4901</v>
      </c>
      <c r="D793" s="2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26" t="s">
        <v>8332</v>
      </c>
      <c r="P793" t="s">
        <v>8334</v>
      </c>
      <c r="Q793">
        <f t="shared" si="62"/>
        <v>104</v>
      </c>
      <c r="R793">
        <f t="shared" si="63"/>
        <v>60.86</v>
      </c>
      <c r="S793" s="11">
        <f t="shared" si="60"/>
        <v>41557.780624999999</v>
      </c>
      <c r="T793" s="11">
        <f t="shared" si="61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2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26" t="s">
        <v>8332</v>
      </c>
      <c r="P794" t="s">
        <v>8334</v>
      </c>
      <c r="Q794">
        <f t="shared" si="62"/>
        <v>100</v>
      </c>
      <c r="R794">
        <f t="shared" si="63"/>
        <v>41.85</v>
      </c>
      <c r="S794" s="11">
        <f t="shared" si="60"/>
        <v>41555.873645833337</v>
      </c>
      <c r="T794" s="11">
        <f t="shared" si="61"/>
        <v>41585.915312500001</v>
      </c>
      <c r="U794">
        <f t="shared" si="64"/>
        <v>2013</v>
      </c>
    </row>
    <row r="795" spans="1:21" ht="45" x14ac:dyDescent="0.25">
      <c r="A795">
        <v>793</v>
      </c>
      <c r="B795" s="3" t="s">
        <v>794</v>
      </c>
      <c r="C795" s="3" t="s">
        <v>4903</v>
      </c>
      <c r="D795" s="2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26" t="s">
        <v>8332</v>
      </c>
      <c r="P795" t="s">
        <v>8334</v>
      </c>
      <c r="Q795">
        <f t="shared" si="62"/>
        <v>103</v>
      </c>
      <c r="R795">
        <f t="shared" si="63"/>
        <v>88.33</v>
      </c>
      <c r="S795" s="11">
        <f t="shared" si="60"/>
        <v>41442.741249999999</v>
      </c>
      <c r="T795" s="11">
        <f t="shared" si="61"/>
        <v>41458.207638888889</v>
      </c>
      <c r="U795">
        <f t="shared" si="64"/>
        <v>2013</v>
      </c>
    </row>
    <row r="796" spans="1:21" ht="45" x14ac:dyDescent="0.25">
      <c r="A796">
        <v>794</v>
      </c>
      <c r="B796" s="3" t="s">
        <v>795</v>
      </c>
      <c r="C796" s="3" t="s">
        <v>4904</v>
      </c>
      <c r="D796" s="2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26" t="s">
        <v>8332</v>
      </c>
      <c r="P796" t="s">
        <v>8334</v>
      </c>
      <c r="Q796">
        <f t="shared" si="62"/>
        <v>105</v>
      </c>
      <c r="R796">
        <f t="shared" si="63"/>
        <v>158.96</v>
      </c>
      <c r="S796" s="11">
        <f t="shared" si="60"/>
        <v>40736.115011574075</v>
      </c>
      <c r="T796" s="11">
        <f t="shared" si="61"/>
        <v>40791.712500000001</v>
      </c>
      <c r="U796">
        <f t="shared" si="64"/>
        <v>2011</v>
      </c>
    </row>
    <row r="797" spans="1:21" ht="45" x14ac:dyDescent="0.25">
      <c r="A797">
        <v>795</v>
      </c>
      <c r="B797" s="3" t="s">
        <v>796</v>
      </c>
      <c r="C797" s="3" t="s">
        <v>4905</v>
      </c>
      <c r="D797" s="2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26" t="s">
        <v>8332</v>
      </c>
      <c r="P797" t="s">
        <v>8334</v>
      </c>
      <c r="Q797">
        <f t="shared" si="62"/>
        <v>112</v>
      </c>
      <c r="R797">
        <f t="shared" si="63"/>
        <v>85.05</v>
      </c>
      <c r="S797" s="11">
        <f t="shared" si="60"/>
        <v>40963.613032407404</v>
      </c>
      <c r="T797" s="11">
        <f t="shared" si="61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2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26" t="s">
        <v>8332</v>
      </c>
      <c r="P798" t="s">
        <v>8334</v>
      </c>
      <c r="Q798">
        <f t="shared" si="62"/>
        <v>101</v>
      </c>
      <c r="R798">
        <f t="shared" si="63"/>
        <v>112.61</v>
      </c>
      <c r="S798" s="11">
        <f t="shared" si="60"/>
        <v>41502.882928240739</v>
      </c>
      <c r="T798" s="11">
        <f t="shared" si="61"/>
        <v>41532.881944444445</v>
      </c>
      <c r="U798">
        <f t="shared" si="64"/>
        <v>2013</v>
      </c>
    </row>
    <row r="799" spans="1:21" ht="45" x14ac:dyDescent="0.25">
      <c r="A799">
        <v>797</v>
      </c>
      <c r="B799" s="3" t="s">
        <v>798</v>
      </c>
      <c r="C799" s="3" t="s">
        <v>4907</v>
      </c>
      <c r="D799" s="2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26" t="s">
        <v>8332</v>
      </c>
      <c r="P799" t="s">
        <v>8334</v>
      </c>
      <c r="Q799">
        <f t="shared" si="62"/>
        <v>108</v>
      </c>
      <c r="R799">
        <f t="shared" si="63"/>
        <v>45.44</v>
      </c>
      <c r="S799" s="11">
        <f t="shared" si="60"/>
        <v>40996.994074074071</v>
      </c>
      <c r="T799" s="11">
        <f t="shared" si="61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2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26" t="s">
        <v>8332</v>
      </c>
      <c r="P800" t="s">
        <v>8334</v>
      </c>
      <c r="Q800">
        <f t="shared" si="62"/>
        <v>115</v>
      </c>
      <c r="R800">
        <f t="shared" si="63"/>
        <v>46.22</v>
      </c>
      <c r="S800" s="11">
        <f t="shared" si="60"/>
        <v>41882.590127314819</v>
      </c>
      <c r="T800" s="11">
        <f t="shared" si="61"/>
        <v>41912.590127314819</v>
      </c>
      <c r="U800">
        <f t="shared" si="64"/>
        <v>2014</v>
      </c>
    </row>
    <row r="801" spans="1:21" ht="45" x14ac:dyDescent="0.25">
      <c r="A801">
        <v>799</v>
      </c>
      <c r="B801" s="3" t="s">
        <v>800</v>
      </c>
      <c r="C801" s="3" t="s">
        <v>4909</v>
      </c>
      <c r="D801" s="2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26" t="s">
        <v>8332</v>
      </c>
      <c r="P801" t="s">
        <v>8334</v>
      </c>
      <c r="Q801">
        <f t="shared" si="62"/>
        <v>100</v>
      </c>
      <c r="R801">
        <f t="shared" si="63"/>
        <v>178.61</v>
      </c>
      <c r="S801" s="11">
        <f t="shared" si="60"/>
        <v>40996.667199074072</v>
      </c>
      <c r="T801" s="11">
        <f t="shared" si="61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2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26" t="s">
        <v>8332</v>
      </c>
      <c r="P802" t="s">
        <v>8334</v>
      </c>
      <c r="Q802">
        <f t="shared" si="62"/>
        <v>152</v>
      </c>
      <c r="R802">
        <f t="shared" si="63"/>
        <v>40.75</v>
      </c>
      <c r="S802" s="11">
        <f t="shared" si="60"/>
        <v>41863.433495370373</v>
      </c>
      <c r="T802" s="11">
        <f t="shared" si="61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2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26" t="s">
        <v>8332</v>
      </c>
      <c r="P803" t="s">
        <v>8334</v>
      </c>
      <c r="Q803">
        <f t="shared" si="62"/>
        <v>112</v>
      </c>
      <c r="R803">
        <f t="shared" si="63"/>
        <v>43.73</v>
      </c>
      <c r="S803" s="11">
        <f t="shared" si="60"/>
        <v>40695.795370370368</v>
      </c>
      <c r="T803" s="11">
        <f t="shared" si="61"/>
        <v>40725.795370370368</v>
      </c>
      <c r="U803">
        <f t="shared" si="64"/>
        <v>2011</v>
      </c>
    </row>
    <row r="804" spans="1:21" ht="45" x14ac:dyDescent="0.25">
      <c r="A804">
        <v>802</v>
      </c>
      <c r="B804" s="3" t="s">
        <v>803</v>
      </c>
      <c r="C804" s="3" t="s">
        <v>4912</v>
      </c>
      <c r="D804" s="2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26" t="s">
        <v>8332</v>
      </c>
      <c r="P804" t="s">
        <v>8334</v>
      </c>
      <c r="Q804">
        <f t="shared" si="62"/>
        <v>101</v>
      </c>
      <c r="R804">
        <f t="shared" si="63"/>
        <v>81.069999999999993</v>
      </c>
      <c r="S804" s="11">
        <f t="shared" si="60"/>
        <v>41123.022268518522</v>
      </c>
      <c r="T804" s="11">
        <f t="shared" si="61"/>
        <v>41169.170138888891</v>
      </c>
      <c r="U804">
        <f t="shared" si="64"/>
        <v>2012</v>
      </c>
    </row>
    <row r="805" spans="1:21" ht="45" x14ac:dyDescent="0.25">
      <c r="A805">
        <v>803</v>
      </c>
      <c r="B805" s="3" t="s">
        <v>804</v>
      </c>
      <c r="C805" s="3" t="s">
        <v>4913</v>
      </c>
      <c r="D805" s="2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26" t="s">
        <v>8332</v>
      </c>
      <c r="P805" t="s">
        <v>8334</v>
      </c>
      <c r="Q805">
        <f t="shared" si="62"/>
        <v>123</v>
      </c>
      <c r="R805">
        <f t="shared" si="63"/>
        <v>74.61</v>
      </c>
      <c r="S805" s="11">
        <f t="shared" si="60"/>
        <v>40665.949976851851</v>
      </c>
      <c r="T805" s="11">
        <f t="shared" si="61"/>
        <v>40692.041666666664</v>
      </c>
      <c r="U805">
        <f t="shared" si="64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2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26" t="s">
        <v>8332</v>
      </c>
      <c r="P806" t="s">
        <v>8334</v>
      </c>
      <c r="Q806">
        <f t="shared" si="62"/>
        <v>100</v>
      </c>
      <c r="R806">
        <f t="shared" si="63"/>
        <v>305.56</v>
      </c>
      <c r="S806" s="11">
        <f t="shared" si="60"/>
        <v>40730.105625000004</v>
      </c>
      <c r="T806" s="11">
        <f t="shared" si="61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2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26" t="s">
        <v>8332</v>
      </c>
      <c r="P807" t="s">
        <v>8334</v>
      </c>
      <c r="Q807">
        <f t="shared" si="62"/>
        <v>105</v>
      </c>
      <c r="R807">
        <f t="shared" si="63"/>
        <v>58.33</v>
      </c>
      <c r="S807" s="11">
        <f t="shared" si="60"/>
        <v>40690.823055555556</v>
      </c>
      <c r="T807" s="11">
        <f t="shared" si="61"/>
        <v>40740.958333333336</v>
      </c>
      <c r="U807">
        <f t="shared" si="64"/>
        <v>2011</v>
      </c>
    </row>
    <row r="808" spans="1:21" x14ac:dyDescent="0.25">
      <c r="A808">
        <v>806</v>
      </c>
      <c r="B808" s="3" t="s">
        <v>807</v>
      </c>
      <c r="C808" s="3" t="s">
        <v>4916</v>
      </c>
      <c r="D808" s="2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26" t="s">
        <v>8332</v>
      </c>
      <c r="P808" t="s">
        <v>8334</v>
      </c>
      <c r="Q808">
        <f t="shared" si="62"/>
        <v>104</v>
      </c>
      <c r="R808">
        <f t="shared" si="63"/>
        <v>117.68</v>
      </c>
      <c r="S808" s="11">
        <f t="shared" si="60"/>
        <v>40763.691423611112</v>
      </c>
      <c r="T808" s="11">
        <f t="shared" si="61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2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26" t="s">
        <v>8332</v>
      </c>
      <c r="P809" t="s">
        <v>8334</v>
      </c>
      <c r="Q809">
        <f t="shared" si="62"/>
        <v>105</v>
      </c>
      <c r="R809">
        <f t="shared" si="63"/>
        <v>73.77</v>
      </c>
      <c r="S809" s="11">
        <f t="shared" si="60"/>
        <v>42759.628599537042</v>
      </c>
      <c r="T809" s="11">
        <f t="shared" si="61"/>
        <v>42795.083333333328</v>
      </c>
      <c r="U809">
        <f t="shared" si="64"/>
        <v>2017</v>
      </c>
    </row>
    <row r="810" spans="1:21" ht="45" x14ac:dyDescent="0.25">
      <c r="A810">
        <v>808</v>
      </c>
      <c r="B810" s="3" t="s">
        <v>809</v>
      </c>
      <c r="C810" s="3" t="s">
        <v>4918</v>
      </c>
      <c r="D810" s="2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26" t="s">
        <v>8332</v>
      </c>
      <c r="P810" t="s">
        <v>8334</v>
      </c>
      <c r="Q810">
        <f t="shared" si="62"/>
        <v>100</v>
      </c>
      <c r="R810">
        <f t="shared" si="63"/>
        <v>104.65</v>
      </c>
      <c r="S810" s="11">
        <f t="shared" si="60"/>
        <v>41962.100532407407</v>
      </c>
      <c r="T810" s="11">
        <f t="shared" si="61"/>
        <v>41995.207638888889</v>
      </c>
      <c r="U810">
        <f t="shared" si="64"/>
        <v>2014</v>
      </c>
    </row>
    <row r="811" spans="1:21" ht="30" x14ac:dyDescent="0.25">
      <c r="A811">
        <v>809</v>
      </c>
      <c r="B811" s="3" t="s">
        <v>810</v>
      </c>
      <c r="C811" s="3" t="s">
        <v>4919</v>
      </c>
      <c r="D811" s="2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26" t="s">
        <v>8332</v>
      </c>
      <c r="P811" t="s">
        <v>8334</v>
      </c>
      <c r="Q811">
        <f t="shared" si="62"/>
        <v>104</v>
      </c>
      <c r="R811">
        <f t="shared" si="63"/>
        <v>79.83</v>
      </c>
      <c r="S811" s="11">
        <f t="shared" si="60"/>
        <v>41628.833680555559</v>
      </c>
      <c r="T811" s="11">
        <f t="shared" si="61"/>
        <v>41658.833680555559</v>
      </c>
      <c r="U811">
        <f t="shared" si="64"/>
        <v>2013</v>
      </c>
    </row>
    <row r="812" spans="1:21" ht="45" x14ac:dyDescent="0.25">
      <c r="A812">
        <v>810</v>
      </c>
      <c r="B812" s="3" t="s">
        <v>811</v>
      </c>
      <c r="C812" s="3" t="s">
        <v>4920</v>
      </c>
      <c r="D812" s="2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26" t="s">
        <v>8332</v>
      </c>
      <c r="P812" t="s">
        <v>8334</v>
      </c>
      <c r="Q812">
        <f t="shared" si="62"/>
        <v>105</v>
      </c>
      <c r="R812">
        <f t="shared" si="63"/>
        <v>58.33</v>
      </c>
      <c r="S812" s="11">
        <f t="shared" si="60"/>
        <v>41123.056273148148</v>
      </c>
      <c r="T812" s="11">
        <f t="shared" si="61"/>
        <v>41153.056273148148</v>
      </c>
      <c r="U812">
        <f t="shared" si="64"/>
        <v>2012</v>
      </c>
    </row>
    <row r="813" spans="1:21" ht="30" x14ac:dyDescent="0.25">
      <c r="A813">
        <v>811</v>
      </c>
      <c r="B813" s="3" t="s">
        <v>812</v>
      </c>
      <c r="C813" s="3" t="s">
        <v>4921</v>
      </c>
      <c r="D813" s="2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26" t="s">
        <v>8332</v>
      </c>
      <c r="P813" t="s">
        <v>8334</v>
      </c>
      <c r="Q813">
        <f t="shared" si="62"/>
        <v>104</v>
      </c>
      <c r="R813">
        <f t="shared" si="63"/>
        <v>86.67</v>
      </c>
      <c r="S813" s="11">
        <f t="shared" si="60"/>
        <v>41443.643541666665</v>
      </c>
      <c r="T813" s="11">
        <f t="shared" si="61"/>
        <v>41465.702777777777</v>
      </c>
      <c r="U813">
        <f t="shared" si="64"/>
        <v>2013</v>
      </c>
    </row>
    <row r="814" spans="1:21" ht="45" x14ac:dyDescent="0.25">
      <c r="A814">
        <v>812</v>
      </c>
      <c r="B814" s="3" t="s">
        <v>813</v>
      </c>
      <c r="C814" s="3" t="s">
        <v>4922</v>
      </c>
      <c r="D814" s="2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26" t="s">
        <v>8332</v>
      </c>
      <c r="P814" t="s">
        <v>8334</v>
      </c>
      <c r="Q814">
        <f t="shared" si="62"/>
        <v>152</v>
      </c>
      <c r="R814">
        <f t="shared" si="63"/>
        <v>27.61</v>
      </c>
      <c r="S814" s="11">
        <f t="shared" si="60"/>
        <v>41282.017962962964</v>
      </c>
      <c r="T814" s="11">
        <f t="shared" si="61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2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26" t="s">
        <v>8332</v>
      </c>
      <c r="P815" t="s">
        <v>8334</v>
      </c>
      <c r="Q815">
        <f t="shared" si="62"/>
        <v>160</v>
      </c>
      <c r="R815">
        <f t="shared" si="63"/>
        <v>25</v>
      </c>
      <c r="S815" s="11">
        <f t="shared" si="60"/>
        <v>41080.960243055553</v>
      </c>
      <c r="T815" s="11">
        <f t="shared" si="61"/>
        <v>41110.960243055553</v>
      </c>
      <c r="U815">
        <f t="shared" si="64"/>
        <v>2012</v>
      </c>
    </row>
    <row r="816" spans="1:21" ht="45" x14ac:dyDescent="0.25">
      <c r="A816">
        <v>814</v>
      </c>
      <c r="B816" s="3" t="s">
        <v>815</v>
      </c>
      <c r="C816" s="3" t="s">
        <v>4924</v>
      </c>
      <c r="D816" s="2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26" t="s">
        <v>8332</v>
      </c>
      <c r="P816" t="s">
        <v>8334</v>
      </c>
      <c r="Q816">
        <f t="shared" si="62"/>
        <v>127</v>
      </c>
      <c r="R816">
        <f t="shared" si="63"/>
        <v>45.46</v>
      </c>
      <c r="S816" s="11">
        <f t="shared" si="60"/>
        <v>40679.743067129632</v>
      </c>
      <c r="T816" s="11">
        <f t="shared" si="61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2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26" t="s">
        <v>8332</v>
      </c>
      <c r="P817" t="s">
        <v>8334</v>
      </c>
      <c r="Q817">
        <f t="shared" si="62"/>
        <v>107</v>
      </c>
      <c r="R817">
        <f t="shared" si="63"/>
        <v>99.53</v>
      </c>
      <c r="S817" s="11">
        <f t="shared" si="60"/>
        <v>41914.917858796296</v>
      </c>
      <c r="T817" s="11">
        <f t="shared" si="61"/>
        <v>41944.917858796296</v>
      </c>
      <c r="U817">
        <f t="shared" si="64"/>
        <v>2014</v>
      </c>
    </row>
    <row r="818" spans="1:21" ht="30" x14ac:dyDescent="0.25">
      <c r="A818">
        <v>816</v>
      </c>
      <c r="B818" s="3" t="s">
        <v>817</v>
      </c>
      <c r="C818" s="3" t="s">
        <v>4926</v>
      </c>
      <c r="D818" s="2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26" t="s">
        <v>8332</v>
      </c>
      <c r="P818" t="s">
        <v>8334</v>
      </c>
      <c r="Q818">
        <f t="shared" si="62"/>
        <v>115</v>
      </c>
      <c r="R818">
        <f t="shared" si="63"/>
        <v>39.31</v>
      </c>
      <c r="S818" s="11">
        <f t="shared" si="60"/>
        <v>41341.870868055557</v>
      </c>
      <c r="T818" s="11">
        <f t="shared" si="61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2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26" t="s">
        <v>8332</v>
      </c>
      <c r="P819" t="s">
        <v>8334</v>
      </c>
      <c r="Q819">
        <f t="shared" si="62"/>
        <v>137</v>
      </c>
      <c r="R819">
        <f t="shared" si="63"/>
        <v>89.42</v>
      </c>
      <c r="S819" s="11">
        <f t="shared" si="60"/>
        <v>40925.599664351852</v>
      </c>
      <c r="T819" s="11">
        <f t="shared" si="61"/>
        <v>40979.207638888889</v>
      </c>
      <c r="U819">
        <f t="shared" si="64"/>
        <v>2012</v>
      </c>
    </row>
    <row r="820" spans="1:21" ht="45" x14ac:dyDescent="0.25">
      <c r="A820">
        <v>818</v>
      </c>
      <c r="B820" s="3" t="s">
        <v>819</v>
      </c>
      <c r="C820" s="3" t="s">
        <v>4928</v>
      </c>
      <c r="D820" s="2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26" t="s">
        <v>8332</v>
      </c>
      <c r="P820" t="s">
        <v>8334</v>
      </c>
      <c r="Q820">
        <f t="shared" si="62"/>
        <v>156</v>
      </c>
      <c r="R820">
        <f t="shared" si="63"/>
        <v>28.68</v>
      </c>
      <c r="S820" s="11">
        <f t="shared" si="60"/>
        <v>41120.882881944446</v>
      </c>
      <c r="T820" s="11">
        <f t="shared" si="61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2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26" t="s">
        <v>8332</v>
      </c>
      <c r="P821" t="s">
        <v>8334</v>
      </c>
      <c r="Q821">
        <f t="shared" si="62"/>
        <v>109</v>
      </c>
      <c r="R821">
        <f t="shared" si="63"/>
        <v>31.07</v>
      </c>
      <c r="S821" s="11">
        <f t="shared" si="60"/>
        <v>41619.998310185183</v>
      </c>
      <c r="T821" s="11">
        <f t="shared" si="61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2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26" t="s">
        <v>8332</v>
      </c>
      <c r="P822" t="s">
        <v>8334</v>
      </c>
      <c r="Q822">
        <f t="shared" si="62"/>
        <v>134</v>
      </c>
      <c r="R822">
        <f t="shared" si="63"/>
        <v>70.55</v>
      </c>
      <c r="S822" s="11">
        <f t="shared" si="60"/>
        <v>41768.841921296298</v>
      </c>
      <c r="T822" s="11">
        <f t="shared" si="61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2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26" t="s">
        <v>8332</v>
      </c>
      <c r="P823" t="s">
        <v>8334</v>
      </c>
      <c r="Q823">
        <f t="shared" si="62"/>
        <v>100</v>
      </c>
      <c r="R823">
        <f t="shared" si="63"/>
        <v>224.13</v>
      </c>
      <c r="S823" s="11">
        <f t="shared" si="60"/>
        <v>42093.922048611115</v>
      </c>
      <c r="T823" s="11">
        <f t="shared" si="61"/>
        <v>42128.167361111111</v>
      </c>
      <c r="U823">
        <f t="shared" si="64"/>
        <v>2015</v>
      </c>
    </row>
    <row r="824" spans="1:21" ht="30" x14ac:dyDescent="0.25">
      <c r="A824">
        <v>822</v>
      </c>
      <c r="B824" s="3" t="s">
        <v>823</v>
      </c>
      <c r="C824" s="3" t="s">
        <v>4932</v>
      </c>
      <c r="D824" s="2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26" t="s">
        <v>8332</v>
      </c>
      <c r="P824" t="s">
        <v>8334</v>
      </c>
      <c r="Q824">
        <f t="shared" si="62"/>
        <v>119</v>
      </c>
      <c r="R824">
        <f t="shared" si="63"/>
        <v>51.81</v>
      </c>
      <c r="S824" s="11">
        <f t="shared" si="60"/>
        <v>41157.947337962964</v>
      </c>
      <c r="T824" s="11">
        <f t="shared" si="61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2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26" t="s">
        <v>8332</v>
      </c>
      <c r="P825" t="s">
        <v>8334</v>
      </c>
      <c r="Q825">
        <f t="shared" si="62"/>
        <v>180</v>
      </c>
      <c r="R825">
        <f t="shared" si="63"/>
        <v>43.52</v>
      </c>
      <c r="S825" s="11">
        <f t="shared" si="60"/>
        <v>42055.972824074073</v>
      </c>
      <c r="T825" s="11">
        <f t="shared" si="61"/>
        <v>42085.931157407409</v>
      </c>
      <c r="U825">
        <f t="shared" si="64"/>
        <v>2015</v>
      </c>
    </row>
    <row r="826" spans="1:21" ht="45" x14ac:dyDescent="0.25">
      <c r="A826">
        <v>824</v>
      </c>
      <c r="B826" s="3" t="s">
        <v>825</v>
      </c>
      <c r="C826" s="3" t="s">
        <v>4934</v>
      </c>
      <c r="D826" s="2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26" t="s">
        <v>8332</v>
      </c>
      <c r="P826" t="s">
        <v>8334</v>
      </c>
      <c r="Q826">
        <f t="shared" si="62"/>
        <v>134</v>
      </c>
      <c r="R826">
        <f t="shared" si="63"/>
        <v>39.82</v>
      </c>
      <c r="S826" s="11">
        <f t="shared" si="60"/>
        <v>40250.242106481484</v>
      </c>
      <c r="T826" s="11">
        <f t="shared" si="61"/>
        <v>40286.290972222225</v>
      </c>
      <c r="U826">
        <f t="shared" si="64"/>
        <v>2010</v>
      </c>
    </row>
    <row r="827" spans="1:21" ht="30" x14ac:dyDescent="0.25">
      <c r="A827">
        <v>825</v>
      </c>
      <c r="B827" s="3" t="s">
        <v>826</v>
      </c>
      <c r="C827" s="3" t="s">
        <v>4935</v>
      </c>
      <c r="D827" s="2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26" t="s">
        <v>8332</v>
      </c>
      <c r="P827" t="s">
        <v>8334</v>
      </c>
      <c r="Q827">
        <f t="shared" si="62"/>
        <v>100</v>
      </c>
      <c r="R827">
        <f t="shared" si="63"/>
        <v>126.81</v>
      </c>
      <c r="S827" s="11">
        <f t="shared" si="60"/>
        <v>41186.306527777779</v>
      </c>
      <c r="T827" s="11">
        <f t="shared" si="61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2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26" t="s">
        <v>8332</v>
      </c>
      <c r="P828" t="s">
        <v>8334</v>
      </c>
      <c r="Q828">
        <f t="shared" si="62"/>
        <v>101</v>
      </c>
      <c r="R828">
        <f t="shared" si="63"/>
        <v>113.88</v>
      </c>
      <c r="S828" s="11">
        <f t="shared" si="60"/>
        <v>40973.038541666669</v>
      </c>
      <c r="T828" s="11">
        <f t="shared" si="61"/>
        <v>40993.996874999997</v>
      </c>
      <c r="U828">
        <f t="shared" si="64"/>
        <v>2012</v>
      </c>
    </row>
    <row r="829" spans="1:21" ht="45" x14ac:dyDescent="0.25">
      <c r="A829">
        <v>827</v>
      </c>
      <c r="B829" s="3" t="s">
        <v>828</v>
      </c>
      <c r="C829" s="3" t="s">
        <v>4937</v>
      </c>
      <c r="D829" s="2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26" t="s">
        <v>8332</v>
      </c>
      <c r="P829" t="s">
        <v>8334</v>
      </c>
      <c r="Q829">
        <f t="shared" si="62"/>
        <v>103</v>
      </c>
      <c r="R829">
        <f t="shared" si="63"/>
        <v>28.18</v>
      </c>
      <c r="S829" s="11">
        <f t="shared" si="60"/>
        <v>40927.473460648151</v>
      </c>
      <c r="T829" s="11">
        <f t="shared" si="61"/>
        <v>40953.825694444444</v>
      </c>
      <c r="U829">
        <f t="shared" si="64"/>
        <v>2012</v>
      </c>
    </row>
    <row r="830" spans="1:21" ht="45" x14ac:dyDescent="0.25">
      <c r="A830">
        <v>828</v>
      </c>
      <c r="B830" s="3" t="s">
        <v>829</v>
      </c>
      <c r="C830" s="3" t="s">
        <v>4938</v>
      </c>
      <c r="D830" s="2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26" t="s">
        <v>8332</v>
      </c>
      <c r="P830" t="s">
        <v>8334</v>
      </c>
      <c r="Q830">
        <f t="shared" si="62"/>
        <v>107</v>
      </c>
      <c r="R830">
        <f t="shared" si="63"/>
        <v>36.61</v>
      </c>
      <c r="S830" s="11">
        <f t="shared" si="60"/>
        <v>41073.050717592596</v>
      </c>
      <c r="T830" s="11">
        <f t="shared" si="61"/>
        <v>41085.683333333334</v>
      </c>
      <c r="U830">
        <f t="shared" si="64"/>
        <v>2012</v>
      </c>
    </row>
    <row r="831" spans="1:21" ht="45" x14ac:dyDescent="0.25">
      <c r="A831">
        <v>829</v>
      </c>
      <c r="B831" s="3" t="s">
        <v>830</v>
      </c>
      <c r="C831" s="3" t="s">
        <v>4939</v>
      </c>
      <c r="D831" s="2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26" t="s">
        <v>8332</v>
      </c>
      <c r="P831" t="s">
        <v>8334</v>
      </c>
      <c r="Q831">
        <f t="shared" si="62"/>
        <v>104</v>
      </c>
      <c r="R831">
        <f t="shared" si="63"/>
        <v>32.5</v>
      </c>
      <c r="S831" s="11">
        <f t="shared" si="60"/>
        <v>42504.801388888889</v>
      </c>
      <c r="T831" s="11">
        <f t="shared" si="61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2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26" t="s">
        <v>8332</v>
      </c>
      <c r="P832" t="s">
        <v>8334</v>
      </c>
      <c r="Q832">
        <f t="shared" si="62"/>
        <v>108</v>
      </c>
      <c r="R832">
        <f t="shared" si="63"/>
        <v>60.66</v>
      </c>
      <c r="S832" s="11">
        <f t="shared" si="60"/>
        <v>41325.525752314818</v>
      </c>
      <c r="T832" s="11">
        <f t="shared" si="61"/>
        <v>41355.484085648146</v>
      </c>
      <c r="U832">
        <f t="shared" si="64"/>
        <v>2013</v>
      </c>
    </row>
    <row r="833" spans="1:21" ht="30" x14ac:dyDescent="0.25">
      <c r="A833">
        <v>831</v>
      </c>
      <c r="B833" s="3" t="s">
        <v>832</v>
      </c>
      <c r="C833" s="3" t="s">
        <v>4941</v>
      </c>
      <c r="D833" s="2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26" t="s">
        <v>8332</v>
      </c>
      <c r="P833" t="s">
        <v>8334</v>
      </c>
      <c r="Q833">
        <f t="shared" si="62"/>
        <v>233</v>
      </c>
      <c r="R833">
        <f t="shared" si="63"/>
        <v>175</v>
      </c>
      <c r="S833" s="11">
        <f t="shared" si="60"/>
        <v>40996.646921296298</v>
      </c>
      <c r="T833" s="11">
        <f t="shared" si="61"/>
        <v>41026.646921296298</v>
      </c>
      <c r="U833">
        <f t="shared" si="64"/>
        <v>2012</v>
      </c>
    </row>
    <row r="834" spans="1:21" ht="45" x14ac:dyDescent="0.25">
      <c r="A834">
        <v>832</v>
      </c>
      <c r="B834" s="3" t="s">
        <v>833</v>
      </c>
      <c r="C834" s="3" t="s">
        <v>4942</v>
      </c>
      <c r="D834" s="2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26" t="s">
        <v>8332</v>
      </c>
      <c r="P834" t="s">
        <v>8334</v>
      </c>
      <c r="Q834">
        <f t="shared" si="62"/>
        <v>101</v>
      </c>
      <c r="R834">
        <f t="shared" si="63"/>
        <v>97.99</v>
      </c>
      <c r="S834" s="11">
        <f t="shared" ref="S834:S897" si="65">(((J834/60)/60)/24)+DATE(1970,1,1)</f>
        <v>40869.675173611111</v>
      </c>
      <c r="T834" s="11">
        <f t="shared" ref="T834:T897" si="66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2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26" t="s">
        <v>8332</v>
      </c>
      <c r="P835" t="s">
        <v>8334</v>
      </c>
      <c r="Q835">
        <f t="shared" ref="Q835:Q898" si="67">ROUND(E835/D835*100,0)</f>
        <v>102</v>
      </c>
      <c r="R835">
        <f t="shared" ref="R835:R898" si="68">IFERROR(ROUND(E835/L835,2),0)</f>
        <v>148.78</v>
      </c>
      <c r="S835" s="11">
        <f t="shared" si="65"/>
        <v>41718.878182870372</v>
      </c>
      <c r="T835" s="11">
        <f t="shared" si="66"/>
        <v>41748.878182870372</v>
      </c>
      <c r="U835">
        <f t="shared" ref="U835:U898" si="69">YEAR(S835)</f>
        <v>2014</v>
      </c>
    </row>
    <row r="836" spans="1:21" ht="45" x14ac:dyDescent="0.25">
      <c r="A836">
        <v>834</v>
      </c>
      <c r="B836" s="3" t="s">
        <v>835</v>
      </c>
      <c r="C836" s="3" t="s">
        <v>4944</v>
      </c>
      <c r="D836" s="2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26" t="s">
        <v>8332</v>
      </c>
      <c r="P836" t="s">
        <v>8334</v>
      </c>
      <c r="Q836">
        <f t="shared" si="67"/>
        <v>131</v>
      </c>
      <c r="R836">
        <f t="shared" si="68"/>
        <v>96.08</v>
      </c>
      <c r="S836" s="11">
        <f t="shared" si="65"/>
        <v>41422.822824074072</v>
      </c>
      <c r="T836" s="11">
        <f t="shared" si="66"/>
        <v>41456.165972222225</v>
      </c>
      <c r="U836">
        <f t="shared" si="69"/>
        <v>2013</v>
      </c>
    </row>
    <row r="837" spans="1:21" ht="45" x14ac:dyDescent="0.25">
      <c r="A837">
        <v>835</v>
      </c>
      <c r="B837" s="3" t="s">
        <v>836</v>
      </c>
      <c r="C837" s="3" t="s">
        <v>4945</v>
      </c>
      <c r="D837" s="2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26" t="s">
        <v>8332</v>
      </c>
      <c r="P837" t="s">
        <v>8334</v>
      </c>
      <c r="Q837">
        <f t="shared" si="67"/>
        <v>117</v>
      </c>
      <c r="R837">
        <f t="shared" si="68"/>
        <v>58.63</v>
      </c>
      <c r="S837" s="11">
        <f t="shared" si="65"/>
        <v>41005.45784722222</v>
      </c>
      <c r="T837" s="11">
        <f t="shared" si="66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2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26" t="s">
        <v>8332</v>
      </c>
      <c r="P838" t="s">
        <v>8334</v>
      </c>
      <c r="Q838">
        <f t="shared" si="67"/>
        <v>101</v>
      </c>
      <c r="R838">
        <f t="shared" si="68"/>
        <v>109.71</v>
      </c>
      <c r="S838" s="11">
        <f t="shared" si="65"/>
        <v>41524.056921296295</v>
      </c>
      <c r="T838" s="11">
        <f t="shared" si="66"/>
        <v>41554.056921296295</v>
      </c>
      <c r="U838">
        <f t="shared" si="69"/>
        <v>2013</v>
      </c>
    </row>
    <row r="839" spans="1:21" ht="30" x14ac:dyDescent="0.25">
      <c r="A839">
        <v>837</v>
      </c>
      <c r="B839" s="3" t="s">
        <v>838</v>
      </c>
      <c r="C839" s="3" t="s">
        <v>4947</v>
      </c>
      <c r="D839" s="2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26" t="s">
        <v>8332</v>
      </c>
      <c r="P839" t="s">
        <v>8334</v>
      </c>
      <c r="Q839">
        <f t="shared" si="67"/>
        <v>122</v>
      </c>
      <c r="R839">
        <f t="shared" si="68"/>
        <v>49.11</v>
      </c>
      <c r="S839" s="11">
        <f t="shared" si="65"/>
        <v>41730.998402777775</v>
      </c>
      <c r="T839" s="11">
        <f t="shared" si="66"/>
        <v>41760.998402777775</v>
      </c>
      <c r="U839">
        <f t="shared" si="69"/>
        <v>2014</v>
      </c>
    </row>
    <row r="840" spans="1:21" ht="45" x14ac:dyDescent="0.25">
      <c r="A840">
        <v>838</v>
      </c>
      <c r="B840" s="3" t="s">
        <v>839</v>
      </c>
      <c r="C840" s="3" t="s">
        <v>4948</v>
      </c>
      <c r="D840" s="2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26" t="s">
        <v>8332</v>
      </c>
      <c r="P840" t="s">
        <v>8334</v>
      </c>
      <c r="Q840">
        <f t="shared" si="67"/>
        <v>145</v>
      </c>
      <c r="R840">
        <f t="shared" si="68"/>
        <v>47.67</v>
      </c>
      <c r="S840" s="11">
        <f t="shared" si="65"/>
        <v>40895.897974537038</v>
      </c>
      <c r="T840" s="11">
        <f t="shared" si="66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2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26" t="s">
        <v>8332</v>
      </c>
      <c r="P841" t="s">
        <v>8334</v>
      </c>
      <c r="Q841">
        <f t="shared" si="67"/>
        <v>117</v>
      </c>
      <c r="R841">
        <f t="shared" si="68"/>
        <v>60.74</v>
      </c>
      <c r="S841" s="11">
        <f t="shared" si="65"/>
        <v>41144.763379629629</v>
      </c>
      <c r="T841" s="11">
        <f t="shared" si="66"/>
        <v>41174.763379629629</v>
      </c>
      <c r="U841">
        <f t="shared" si="69"/>
        <v>2012</v>
      </c>
    </row>
    <row r="842" spans="1:21" ht="30" x14ac:dyDescent="0.25">
      <c r="A842">
        <v>840</v>
      </c>
      <c r="B842" s="3" t="s">
        <v>841</v>
      </c>
      <c r="C842" s="3" t="s">
        <v>4950</v>
      </c>
      <c r="D842" s="2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26" t="s">
        <v>8332</v>
      </c>
      <c r="P842" t="s">
        <v>8336</v>
      </c>
      <c r="Q842">
        <f t="shared" si="67"/>
        <v>120</v>
      </c>
      <c r="R842">
        <f t="shared" si="68"/>
        <v>63.38</v>
      </c>
      <c r="S842" s="11">
        <f t="shared" si="65"/>
        <v>42607.226701388892</v>
      </c>
      <c r="T842" s="11">
        <f t="shared" si="66"/>
        <v>42637.226701388892</v>
      </c>
      <c r="U842">
        <f t="shared" si="69"/>
        <v>2016</v>
      </c>
    </row>
    <row r="843" spans="1:21" ht="45" x14ac:dyDescent="0.25">
      <c r="A843">
        <v>841</v>
      </c>
      <c r="B843" s="3" t="s">
        <v>842</v>
      </c>
      <c r="C843" s="3" t="s">
        <v>4951</v>
      </c>
      <c r="D843" s="2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26" t="s">
        <v>8332</v>
      </c>
      <c r="P843" t="s">
        <v>8336</v>
      </c>
      <c r="Q843">
        <f t="shared" si="67"/>
        <v>101</v>
      </c>
      <c r="R843">
        <f t="shared" si="68"/>
        <v>53.89</v>
      </c>
      <c r="S843" s="11">
        <f t="shared" si="65"/>
        <v>41923.838692129626</v>
      </c>
      <c r="T843" s="11">
        <f t="shared" si="66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2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26" t="s">
        <v>8332</v>
      </c>
      <c r="P844" t="s">
        <v>8336</v>
      </c>
      <c r="Q844">
        <f t="shared" si="67"/>
        <v>104</v>
      </c>
      <c r="R844">
        <f t="shared" si="68"/>
        <v>66.87</v>
      </c>
      <c r="S844" s="11">
        <f t="shared" si="65"/>
        <v>41526.592395833337</v>
      </c>
      <c r="T844" s="11">
        <f t="shared" si="66"/>
        <v>41561.165972222225</v>
      </c>
      <c r="U844">
        <f t="shared" si="69"/>
        <v>2013</v>
      </c>
    </row>
    <row r="845" spans="1:21" ht="45" x14ac:dyDescent="0.25">
      <c r="A845">
        <v>843</v>
      </c>
      <c r="B845" s="3" t="s">
        <v>844</v>
      </c>
      <c r="C845" s="3" t="s">
        <v>4953</v>
      </c>
      <c r="D845" s="2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26" t="s">
        <v>8332</v>
      </c>
      <c r="P845" t="s">
        <v>8336</v>
      </c>
      <c r="Q845">
        <f t="shared" si="67"/>
        <v>267</v>
      </c>
      <c r="R845">
        <f t="shared" si="68"/>
        <v>63.1</v>
      </c>
      <c r="S845" s="11">
        <f t="shared" si="65"/>
        <v>42695.257870370369</v>
      </c>
      <c r="T845" s="11">
        <f t="shared" si="66"/>
        <v>42712.333333333328</v>
      </c>
      <c r="U845">
        <f t="shared" si="69"/>
        <v>2016</v>
      </c>
    </row>
    <row r="846" spans="1:21" ht="45" x14ac:dyDescent="0.25">
      <c r="A846">
        <v>844</v>
      </c>
      <c r="B846" s="3" t="s">
        <v>845</v>
      </c>
      <c r="C846" s="3" t="s">
        <v>4954</v>
      </c>
      <c r="D846" s="2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26" t="s">
        <v>8332</v>
      </c>
      <c r="P846" t="s">
        <v>8336</v>
      </c>
      <c r="Q846">
        <f t="shared" si="67"/>
        <v>194</v>
      </c>
      <c r="R846">
        <f t="shared" si="68"/>
        <v>36.630000000000003</v>
      </c>
      <c r="S846" s="11">
        <f t="shared" si="65"/>
        <v>41905.684629629628</v>
      </c>
      <c r="T846" s="11">
        <f t="shared" si="66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2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26" t="s">
        <v>8332</v>
      </c>
      <c r="P847" t="s">
        <v>8336</v>
      </c>
      <c r="Q847">
        <f t="shared" si="67"/>
        <v>120</v>
      </c>
      <c r="R847">
        <f t="shared" si="68"/>
        <v>34.01</v>
      </c>
      <c r="S847" s="11">
        <f t="shared" si="65"/>
        <v>42578.205972222218</v>
      </c>
      <c r="T847" s="11">
        <f t="shared" si="66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2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26" t="s">
        <v>8332</v>
      </c>
      <c r="P848" t="s">
        <v>8336</v>
      </c>
      <c r="Q848">
        <f t="shared" si="67"/>
        <v>122</v>
      </c>
      <c r="R848">
        <f t="shared" si="68"/>
        <v>28.55</v>
      </c>
      <c r="S848" s="11">
        <f t="shared" si="65"/>
        <v>41694.391840277778</v>
      </c>
      <c r="T848" s="11">
        <f t="shared" si="66"/>
        <v>41708.583333333336</v>
      </c>
      <c r="U848">
        <f t="shared" si="69"/>
        <v>2014</v>
      </c>
    </row>
    <row r="849" spans="1:21" x14ac:dyDescent="0.25">
      <c r="A849">
        <v>847</v>
      </c>
      <c r="B849" s="3" t="s">
        <v>848</v>
      </c>
      <c r="C849" s="3" t="s">
        <v>4957</v>
      </c>
      <c r="D849" s="2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26" t="s">
        <v>8332</v>
      </c>
      <c r="P849" t="s">
        <v>8336</v>
      </c>
      <c r="Q849">
        <f t="shared" si="67"/>
        <v>100</v>
      </c>
      <c r="R849">
        <f t="shared" si="68"/>
        <v>10</v>
      </c>
      <c r="S849" s="11">
        <f t="shared" si="65"/>
        <v>42165.79833333334</v>
      </c>
      <c r="T849" s="11">
        <f t="shared" si="66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2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26" t="s">
        <v>8332</v>
      </c>
      <c r="P850" t="s">
        <v>8336</v>
      </c>
      <c r="Q850">
        <f t="shared" si="67"/>
        <v>100</v>
      </c>
      <c r="R850">
        <f t="shared" si="68"/>
        <v>18.75</v>
      </c>
      <c r="S850" s="11">
        <f t="shared" si="65"/>
        <v>42078.792048611111</v>
      </c>
      <c r="T850" s="11">
        <f t="shared" si="66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2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26" t="s">
        <v>8332</v>
      </c>
      <c r="P851" t="s">
        <v>8336</v>
      </c>
      <c r="Q851">
        <f t="shared" si="67"/>
        <v>120</v>
      </c>
      <c r="R851">
        <f t="shared" si="68"/>
        <v>41.7</v>
      </c>
      <c r="S851" s="11">
        <f t="shared" si="65"/>
        <v>42051.148888888885</v>
      </c>
      <c r="T851" s="11">
        <f t="shared" si="66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2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26" t="s">
        <v>8332</v>
      </c>
      <c r="P852" t="s">
        <v>8336</v>
      </c>
      <c r="Q852">
        <f t="shared" si="67"/>
        <v>155</v>
      </c>
      <c r="R852">
        <f t="shared" si="68"/>
        <v>46.67</v>
      </c>
      <c r="S852" s="11">
        <f t="shared" si="65"/>
        <v>42452.827743055561</v>
      </c>
      <c r="T852" s="11">
        <f t="shared" si="66"/>
        <v>42485.207638888889</v>
      </c>
      <c r="U852">
        <f t="shared" si="69"/>
        <v>2016</v>
      </c>
    </row>
    <row r="853" spans="1:21" ht="30" x14ac:dyDescent="0.25">
      <c r="A853">
        <v>851</v>
      </c>
      <c r="B853" s="3" t="s">
        <v>852</v>
      </c>
      <c r="C853" s="3" t="s">
        <v>4961</v>
      </c>
      <c r="D853" s="2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26" t="s">
        <v>8332</v>
      </c>
      <c r="P853" t="s">
        <v>8336</v>
      </c>
      <c r="Q853">
        <f t="shared" si="67"/>
        <v>130</v>
      </c>
      <c r="R853">
        <f t="shared" si="68"/>
        <v>37.270000000000003</v>
      </c>
      <c r="S853" s="11">
        <f t="shared" si="65"/>
        <v>42522.880243055552</v>
      </c>
      <c r="T853" s="11">
        <f t="shared" si="66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2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26" t="s">
        <v>8332</v>
      </c>
      <c r="P854" t="s">
        <v>8336</v>
      </c>
      <c r="Q854">
        <f t="shared" si="67"/>
        <v>105</v>
      </c>
      <c r="R854">
        <f t="shared" si="68"/>
        <v>59.26</v>
      </c>
      <c r="S854" s="11">
        <f t="shared" si="65"/>
        <v>42656.805497685185</v>
      </c>
      <c r="T854" s="11">
        <f t="shared" si="66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2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26" t="s">
        <v>8332</v>
      </c>
      <c r="P855" t="s">
        <v>8336</v>
      </c>
      <c r="Q855">
        <f t="shared" si="67"/>
        <v>100</v>
      </c>
      <c r="R855">
        <f t="shared" si="68"/>
        <v>30</v>
      </c>
      <c r="S855" s="11">
        <f t="shared" si="65"/>
        <v>42021.832280092596</v>
      </c>
      <c r="T855" s="11">
        <f t="shared" si="66"/>
        <v>42051.832280092596</v>
      </c>
      <c r="U855">
        <f t="shared" si="69"/>
        <v>2015</v>
      </c>
    </row>
    <row r="856" spans="1:21" ht="30" x14ac:dyDescent="0.25">
      <c r="A856">
        <v>854</v>
      </c>
      <c r="B856" s="3" t="s">
        <v>855</v>
      </c>
      <c r="C856" s="3" t="s">
        <v>4964</v>
      </c>
      <c r="D856" s="2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26" t="s">
        <v>8332</v>
      </c>
      <c r="P856" t="s">
        <v>8336</v>
      </c>
      <c r="Q856">
        <f t="shared" si="67"/>
        <v>118</v>
      </c>
      <c r="R856">
        <f t="shared" si="68"/>
        <v>65.86</v>
      </c>
      <c r="S856" s="11">
        <f t="shared" si="65"/>
        <v>42702.212337962963</v>
      </c>
      <c r="T856" s="11">
        <f t="shared" si="66"/>
        <v>42732.212337962963</v>
      </c>
      <c r="U856">
        <f t="shared" si="69"/>
        <v>2016</v>
      </c>
    </row>
    <row r="857" spans="1:21" ht="30" x14ac:dyDescent="0.25">
      <c r="A857">
        <v>855</v>
      </c>
      <c r="B857" s="3" t="s">
        <v>856</v>
      </c>
      <c r="C857" s="3" t="s">
        <v>4965</v>
      </c>
      <c r="D857" s="2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26" t="s">
        <v>8332</v>
      </c>
      <c r="P857" t="s">
        <v>8336</v>
      </c>
      <c r="Q857">
        <f t="shared" si="67"/>
        <v>103</v>
      </c>
      <c r="R857">
        <f t="shared" si="68"/>
        <v>31.91</v>
      </c>
      <c r="S857" s="11">
        <f t="shared" si="65"/>
        <v>42545.125196759262</v>
      </c>
      <c r="T857" s="11">
        <f t="shared" si="66"/>
        <v>42575.125196759262</v>
      </c>
      <c r="U857">
        <f t="shared" si="69"/>
        <v>2016</v>
      </c>
    </row>
    <row r="858" spans="1:21" ht="45" x14ac:dyDescent="0.25">
      <c r="A858">
        <v>856</v>
      </c>
      <c r="B858" s="3" t="s">
        <v>857</v>
      </c>
      <c r="C858" s="3" t="s">
        <v>4966</v>
      </c>
      <c r="D858" s="2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26" t="s">
        <v>8332</v>
      </c>
      <c r="P858" t="s">
        <v>8336</v>
      </c>
      <c r="Q858">
        <f t="shared" si="67"/>
        <v>218</v>
      </c>
      <c r="R858">
        <f t="shared" si="68"/>
        <v>19.46</v>
      </c>
      <c r="S858" s="11">
        <f t="shared" si="65"/>
        <v>42609.311990740738</v>
      </c>
      <c r="T858" s="11">
        <f t="shared" si="66"/>
        <v>42668.791666666672</v>
      </c>
      <c r="U858">
        <f t="shared" si="69"/>
        <v>2016</v>
      </c>
    </row>
    <row r="859" spans="1:21" ht="30" x14ac:dyDescent="0.25">
      <c r="A859">
        <v>857</v>
      </c>
      <c r="B859" s="3" t="s">
        <v>858</v>
      </c>
      <c r="C859" s="3" t="s">
        <v>4967</v>
      </c>
      <c r="D859" s="2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26" t="s">
        <v>8332</v>
      </c>
      <c r="P859" t="s">
        <v>8336</v>
      </c>
      <c r="Q859">
        <f t="shared" si="67"/>
        <v>100</v>
      </c>
      <c r="R859">
        <f t="shared" si="68"/>
        <v>50</v>
      </c>
      <c r="S859" s="11">
        <f t="shared" si="65"/>
        <v>42291.581377314811</v>
      </c>
      <c r="T859" s="11">
        <f t="shared" si="66"/>
        <v>42333.623043981483</v>
      </c>
      <c r="U859">
        <f t="shared" si="69"/>
        <v>2015</v>
      </c>
    </row>
    <row r="860" spans="1:21" ht="45" x14ac:dyDescent="0.25">
      <c r="A860">
        <v>858</v>
      </c>
      <c r="B860" s="3" t="s">
        <v>859</v>
      </c>
      <c r="C860" s="3" t="s">
        <v>4968</v>
      </c>
      <c r="D860" s="2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26" t="s">
        <v>8332</v>
      </c>
      <c r="P860" t="s">
        <v>8336</v>
      </c>
      <c r="Q860">
        <f t="shared" si="67"/>
        <v>144</v>
      </c>
      <c r="R860">
        <f t="shared" si="68"/>
        <v>22.74</v>
      </c>
      <c r="S860" s="11">
        <f t="shared" si="65"/>
        <v>42079.745578703703</v>
      </c>
      <c r="T860" s="11">
        <f t="shared" si="66"/>
        <v>42109.957638888889</v>
      </c>
      <c r="U860">
        <f t="shared" si="69"/>
        <v>2015</v>
      </c>
    </row>
    <row r="861" spans="1:21" ht="30" x14ac:dyDescent="0.25">
      <c r="A861">
        <v>859</v>
      </c>
      <c r="B861" s="3" t="s">
        <v>860</v>
      </c>
      <c r="C861" s="3" t="s">
        <v>4969</v>
      </c>
      <c r="D861" s="2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26" t="s">
        <v>8332</v>
      </c>
      <c r="P861" t="s">
        <v>8336</v>
      </c>
      <c r="Q861">
        <f t="shared" si="67"/>
        <v>105</v>
      </c>
      <c r="R861">
        <f t="shared" si="68"/>
        <v>42.72</v>
      </c>
      <c r="S861" s="11">
        <f t="shared" si="65"/>
        <v>42128.820231481484</v>
      </c>
      <c r="T861" s="11">
        <f t="shared" si="66"/>
        <v>42159</v>
      </c>
      <c r="U861">
        <f t="shared" si="69"/>
        <v>2015</v>
      </c>
    </row>
    <row r="862" spans="1:21" ht="45" x14ac:dyDescent="0.25">
      <c r="A862">
        <v>860</v>
      </c>
      <c r="B862" s="3" t="s">
        <v>861</v>
      </c>
      <c r="C862" s="3" t="s">
        <v>4970</v>
      </c>
      <c r="D862" s="2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26" t="s">
        <v>8332</v>
      </c>
      <c r="P862" t="s">
        <v>8337</v>
      </c>
      <c r="Q862">
        <f t="shared" si="67"/>
        <v>18</v>
      </c>
      <c r="R862">
        <f t="shared" si="68"/>
        <v>52.92</v>
      </c>
      <c r="S862" s="11">
        <f t="shared" si="65"/>
        <v>41570.482789351852</v>
      </c>
      <c r="T862" s="11">
        <f t="shared" si="66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2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26" t="s">
        <v>8332</v>
      </c>
      <c r="P863" t="s">
        <v>8337</v>
      </c>
      <c r="Q863">
        <f t="shared" si="67"/>
        <v>2</v>
      </c>
      <c r="R863">
        <f t="shared" si="68"/>
        <v>50.5</v>
      </c>
      <c r="S863" s="11">
        <f t="shared" si="65"/>
        <v>42599.965324074074</v>
      </c>
      <c r="T863" s="11">
        <f t="shared" si="66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2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26" t="s">
        <v>8332</v>
      </c>
      <c r="P864" t="s">
        <v>8337</v>
      </c>
      <c r="Q864">
        <f t="shared" si="67"/>
        <v>0</v>
      </c>
      <c r="R864">
        <f t="shared" si="68"/>
        <v>42.5</v>
      </c>
      <c r="S864" s="11">
        <f t="shared" si="65"/>
        <v>41559.5549537037</v>
      </c>
      <c r="T864" s="11">
        <f t="shared" si="66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2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26" t="s">
        <v>8332</v>
      </c>
      <c r="P865" t="s">
        <v>8337</v>
      </c>
      <c r="Q865">
        <f t="shared" si="67"/>
        <v>5</v>
      </c>
      <c r="R865">
        <f t="shared" si="68"/>
        <v>18</v>
      </c>
      <c r="S865" s="11">
        <f t="shared" si="65"/>
        <v>40921.117662037039</v>
      </c>
      <c r="T865" s="11">
        <f t="shared" si="66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2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26" t="s">
        <v>8332</v>
      </c>
      <c r="P866" t="s">
        <v>8337</v>
      </c>
      <c r="Q866">
        <f t="shared" si="67"/>
        <v>42</v>
      </c>
      <c r="R866">
        <f t="shared" si="68"/>
        <v>34.18</v>
      </c>
      <c r="S866" s="11">
        <f t="shared" si="65"/>
        <v>41541.106921296298</v>
      </c>
      <c r="T866" s="11">
        <f t="shared" si="66"/>
        <v>41563.415972222225</v>
      </c>
      <c r="U866">
        <f t="shared" si="69"/>
        <v>2013</v>
      </c>
    </row>
    <row r="867" spans="1:21" ht="45" x14ac:dyDescent="0.25">
      <c r="A867">
        <v>865</v>
      </c>
      <c r="B867" s="3" t="s">
        <v>866</v>
      </c>
      <c r="C867" s="3" t="s">
        <v>4975</v>
      </c>
      <c r="D867" s="2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26" t="s">
        <v>8332</v>
      </c>
      <c r="P867" t="s">
        <v>8337</v>
      </c>
      <c r="Q867">
        <f t="shared" si="67"/>
        <v>2</v>
      </c>
      <c r="R867">
        <f t="shared" si="68"/>
        <v>22.5</v>
      </c>
      <c r="S867" s="11">
        <f t="shared" si="65"/>
        <v>41230.77311342593</v>
      </c>
      <c r="T867" s="11">
        <f t="shared" si="66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2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26" t="s">
        <v>8332</v>
      </c>
      <c r="P868" t="s">
        <v>8337</v>
      </c>
      <c r="Q868">
        <f t="shared" si="67"/>
        <v>18</v>
      </c>
      <c r="R868">
        <f t="shared" si="68"/>
        <v>58.18</v>
      </c>
      <c r="S868" s="11">
        <f t="shared" si="65"/>
        <v>42025.637939814813</v>
      </c>
      <c r="T868" s="11">
        <f t="shared" si="66"/>
        <v>42063.631944444445</v>
      </c>
      <c r="U868">
        <f t="shared" si="69"/>
        <v>2015</v>
      </c>
    </row>
    <row r="869" spans="1:21" ht="45" x14ac:dyDescent="0.25">
      <c r="A869">
        <v>867</v>
      </c>
      <c r="B869" s="3" t="s">
        <v>868</v>
      </c>
      <c r="C869" s="3" t="s">
        <v>4977</v>
      </c>
      <c r="D869" s="2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26" t="s">
        <v>8332</v>
      </c>
      <c r="P869" t="s">
        <v>8337</v>
      </c>
      <c r="Q869">
        <f t="shared" si="67"/>
        <v>24</v>
      </c>
      <c r="R869">
        <f t="shared" si="68"/>
        <v>109.18</v>
      </c>
      <c r="S869" s="11">
        <f t="shared" si="65"/>
        <v>40088.105393518519</v>
      </c>
      <c r="T869" s="11">
        <f t="shared" si="66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2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26" t="s">
        <v>8332</v>
      </c>
      <c r="P870" t="s">
        <v>8337</v>
      </c>
      <c r="Q870">
        <f t="shared" si="67"/>
        <v>0</v>
      </c>
      <c r="R870">
        <f t="shared" si="68"/>
        <v>50</v>
      </c>
      <c r="S870" s="11">
        <f t="shared" si="65"/>
        <v>41616.027754629627</v>
      </c>
      <c r="T870" s="11">
        <f t="shared" si="66"/>
        <v>41646.027754629627</v>
      </c>
      <c r="U870">
        <f t="shared" si="69"/>
        <v>2013</v>
      </c>
    </row>
    <row r="871" spans="1:21" ht="45" x14ac:dyDescent="0.25">
      <c r="A871">
        <v>869</v>
      </c>
      <c r="B871" s="3" t="s">
        <v>870</v>
      </c>
      <c r="C871" s="3" t="s">
        <v>4979</v>
      </c>
      <c r="D871" s="2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26" t="s">
        <v>8332</v>
      </c>
      <c r="P871" t="s">
        <v>8337</v>
      </c>
      <c r="Q871">
        <f t="shared" si="67"/>
        <v>12</v>
      </c>
      <c r="R871">
        <f t="shared" si="68"/>
        <v>346.67</v>
      </c>
      <c r="S871" s="11">
        <f t="shared" si="65"/>
        <v>41342.845567129632</v>
      </c>
      <c r="T871" s="11">
        <f t="shared" si="66"/>
        <v>41372.803900462961</v>
      </c>
      <c r="U871">
        <f t="shared" si="69"/>
        <v>2013</v>
      </c>
    </row>
    <row r="872" spans="1:21" ht="45" x14ac:dyDescent="0.25">
      <c r="A872">
        <v>870</v>
      </c>
      <c r="B872" s="3" t="s">
        <v>871</v>
      </c>
      <c r="C872" s="3" t="s">
        <v>4980</v>
      </c>
      <c r="D872" s="2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26" t="s">
        <v>8332</v>
      </c>
      <c r="P872" t="s">
        <v>8337</v>
      </c>
      <c r="Q872">
        <f t="shared" si="67"/>
        <v>0</v>
      </c>
      <c r="R872">
        <f t="shared" si="68"/>
        <v>12.4</v>
      </c>
      <c r="S872" s="11">
        <f t="shared" si="65"/>
        <v>41488.022256944445</v>
      </c>
      <c r="T872" s="11">
        <f t="shared" si="66"/>
        <v>41518.022256944445</v>
      </c>
      <c r="U872">
        <f t="shared" si="69"/>
        <v>2013</v>
      </c>
    </row>
    <row r="873" spans="1:21" ht="45" x14ac:dyDescent="0.25">
      <c r="A873">
        <v>871</v>
      </c>
      <c r="B873" s="3" t="s">
        <v>872</v>
      </c>
      <c r="C873" s="3" t="s">
        <v>4981</v>
      </c>
      <c r="D873" s="2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26" t="s">
        <v>8332</v>
      </c>
      <c r="P873" t="s">
        <v>8337</v>
      </c>
      <c r="Q873">
        <f t="shared" si="67"/>
        <v>5</v>
      </c>
      <c r="R873">
        <f t="shared" si="68"/>
        <v>27.08</v>
      </c>
      <c r="S873" s="11">
        <f t="shared" si="65"/>
        <v>41577.561284722222</v>
      </c>
      <c r="T873" s="11">
        <f t="shared" si="66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2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26" t="s">
        <v>8332</v>
      </c>
      <c r="P874" t="s">
        <v>8337</v>
      </c>
      <c r="Q874">
        <f t="shared" si="67"/>
        <v>1</v>
      </c>
      <c r="R874">
        <f t="shared" si="68"/>
        <v>32.5</v>
      </c>
      <c r="S874" s="11">
        <f t="shared" si="65"/>
        <v>40567.825543981482</v>
      </c>
      <c r="T874" s="11">
        <f t="shared" si="66"/>
        <v>40612.825543981482</v>
      </c>
      <c r="U874">
        <f t="shared" si="69"/>
        <v>2011</v>
      </c>
    </row>
    <row r="875" spans="1:21" ht="30" x14ac:dyDescent="0.25">
      <c r="A875">
        <v>873</v>
      </c>
      <c r="B875" s="3" t="s">
        <v>874</v>
      </c>
      <c r="C875" s="3" t="s">
        <v>4983</v>
      </c>
      <c r="D875" s="2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26" t="s">
        <v>8332</v>
      </c>
      <c r="P875" t="s">
        <v>8337</v>
      </c>
      <c r="Q875">
        <f t="shared" si="67"/>
        <v>1</v>
      </c>
      <c r="R875">
        <f t="shared" si="68"/>
        <v>9</v>
      </c>
      <c r="S875" s="11">
        <f t="shared" si="65"/>
        <v>41184.167129629634</v>
      </c>
      <c r="T875" s="11">
        <f t="shared" si="66"/>
        <v>41224.208796296298</v>
      </c>
      <c r="U875">
        <f t="shared" si="69"/>
        <v>2012</v>
      </c>
    </row>
    <row r="876" spans="1:21" ht="45" x14ac:dyDescent="0.25">
      <c r="A876">
        <v>874</v>
      </c>
      <c r="B876" s="3" t="s">
        <v>875</v>
      </c>
      <c r="C876" s="3" t="s">
        <v>4984</v>
      </c>
      <c r="D876" s="2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26" t="s">
        <v>8332</v>
      </c>
      <c r="P876" t="s">
        <v>8337</v>
      </c>
      <c r="Q876">
        <f t="shared" si="67"/>
        <v>24</v>
      </c>
      <c r="R876">
        <f t="shared" si="68"/>
        <v>34.76</v>
      </c>
      <c r="S876" s="11">
        <f t="shared" si="65"/>
        <v>41368.583726851852</v>
      </c>
      <c r="T876" s="11">
        <f t="shared" si="66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2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26" t="s">
        <v>8332</v>
      </c>
      <c r="P877" t="s">
        <v>8337</v>
      </c>
      <c r="Q877">
        <f t="shared" si="67"/>
        <v>0</v>
      </c>
      <c r="R877">
        <f t="shared" si="68"/>
        <v>0</v>
      </c>
      <c r="S877" s="11">
        <f t="shared" si="65"/>
        <v>42248.723738425921</v>
      </c>
      <c r="T877" s="11">
        <f t="shared" si="66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2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26" t="s">
        <v>8332</v>
      </c>
      <c r="P878" t="s">
        <v>8337</v>
      </c>
      <c r="Q878">
        <f t="shared" si="67"/>
        <v>41</v>
      </c>
      <c r="R878">
        <f t="shared" si="68"/>
        <v>28.58</v>
      </c>
      <c r="S878" s="11">
        <f t="shared" si="65"/>
        <v>41276.496840277774</v>
      </c>
      <c r="T878" s="11">
        <f t="shared" si="66"/>
        <v>41309.496840277774</v>
      </c>
      <c r="U878">
        <f t="shared" si="69"/>
        <v>2013</v>
      </c>
    </row>
    <row r="879" spans="1:21" ht="45" x14ac:dyDescent="0.25">
      <c r="A879">
        <v>877</v>
      </c>
      <c r="B879" s="3" t="s">
        <v>878</v>
      </c>
      <c r="C879" s="3" t="s">
        <v>4987</v>
      </c>
      <c r="D879" s="2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26" t="s">
        <v>8332</v>
      </c>
      <c r="P879" t="s">
        <v>8337</v>
      </c>
      <c r="Q879">
        <f t="shared" si="67"/>
        <v>68</v>
      </c>
      <c r="R879">
        <f t="shared" si="68"/>
        <v>46.59</v>
      </c>
      <c r="S879" s="11">
        <f t="shared" si="65"/>
        <v>41597.788888888892</v>
      </c>
      <c r="T879" s="11">
        <f t="shared" si="66"/>
        <v>41627.788888888892</v>
      </c>
      <c r="U879">
        <f t="shared" si="69"/>
        <v>2013</v>
      </c>
    </row>
    <row r="880" spans="1:21" ht="45" x14ac:dyDescent="0.25">
      <c r="A880">
        <v>878</v>
      </c>
      <c r="B880" s="3" t="s">
        <v>879</v>
      </c>
      <c r="C880" s="3" t="s">
        <v>4988</v>
      </c>
      <c r="D880" s="2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26" t="s">
        <v>8332</v>
      </c>
      <c r="P880" t="s">
        <v>8337</v>
      </c>
      <c r="Q880">
        <f t="shared" si="67"/>
        <v>1</v>
      </c>
      <c r="R880">
        <f t="shared" si="68"/>
        <v>32.5</v>
      </c>
      <c r="S880" s="11">
        <f t="shared" si="65"/>
        <v>40505.232916666668</v>
      </c>
      <c r="T880" s="11">
        <f t="shared" si="66"/>
        <v>40535.232916666668</v>
      </c>
      <c r="U880">
        <f t="shared" si="69"/>
        <v>2010</v>
      </c>
    </row>
    <row r="881" spans="1:21" ht="45" x14ac:dyDescent="0.25">
      <c r="A881">
        <v>879</v>
      </c>
      <c r="B881" s="3" t="s">
        <v>880</v>
      </c>
      <c r="C881" s="3" t="s">
        <v>4989</v>
      </c>
      <c r="D881" s="2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26" t="s">
        <v>8332</v>
      </c>
      <c r="P881" t="s">
        <v>8337</v>
      </c>
      <c r="Q881">
        <f t="shared" si="67"/>
        <v>31</v>
      </c>
      <c r="R881">
        <f t="shared" si="68"/>
        <v>21.47</v>
      </c>
      <c r="S881" s="11">
        <f t="shared" si="65"/>
        <v>41037.829918981479</v>
      </c>
      <c r="T881" s="11">
        <f t="shared" si="66"/>
        <v>41058.829918981479</v>
      </c>
      <c r="U881">
        <f t="shared" si="69"/>
        <v>2012</v>
      </c>
    </row>
    <row r="882" spans="1:21" ht="45" x14ac:dyDescent="0.25">
      <c r="A882">
        <v>880</v>
      </c>
      <c r="B882" s="3" t="s">
        <v>881</v>
      </c>
      <c r="C882" s="3" t="s">
        <v>4990</v>
      </c>
      <c r="D882" s="2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26" t="s">
        <v>8332</v>
      </c>
      <c r="P882" t="s">
        <v>8338</v>
      </c>
      <c r="Q882">
        <f t="shared" si="67"/>
        <v>3</v>
      </c>
      <c r="R882">
        <f t="shared" si="68"/>
        <v>14.13</v>
      </c>
      <c r="S882" s="11">
        <f t="shared" si="65"/>
        <v>41179.32104166667</v>
      </c>
      <c r="T882" s="11">
        <f t="shared" si="66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2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26" t="s">
        <v>8332</v>
      </c>
      <c r="P883" t="s">
        <v>8338</v>
      </c>
      <c r="Q883">
        <f t="shared" si="67"/>
        <v>1</v>
      </c>
      <c r="R883">
        <f t="shared" si="68"/>
        <v>30</v>
      </c>
      <c r="S883" s="11">
        <f t="shared" si="65"/>
        <v>40877.25099537037</v>
      </c>
      <c r="T883" s="11">
        <f t="shared" si="66"/>
        <v>40922.25099537037</v>
      </c>
      <c r="U883">
        <f t="shared" si="69"/>
        <v>2011</v>
      </c>
    </row>
    <row r="884" spans="1:21" ht="45" x14ac:dyDescent="0.25">
      <c r="A884">
        <v>882</v>
      </c>
      <c r="B884" s="3" t="s">
        <v>883</v>
      </c>
      <c r="C884" s="3" t="s">
        <v>4992</v>
      </c>
      <c r="D884" s="2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26" t="s">
        <v>8332</v>
      </c>
      <c r="P884" t="s">
        <v>8338</v>
      </c>
      <c r="Q884">
        <f t="shared" si="67"/>
        <v>20</v>
      </c>
      <c r="R884">
        <f t="shared" si="68"/>
        <v>21.57</v>
      </c>
      <c r="S884" s="11">
        <f t="shared" si="65"/>
        <v>40759.860532407409</v>
      </c>
      <c r="T884" s="11">
        <f t="shared" si="66"/>
        <v>40792.860532407409</v>
      </c>
      <c r="U884">
        <f t="shared" si="69"/>
        <v>2011</v>
      </c>
    </row>
    <row r="885" spans="1:21" ht="45" x14ac:dyDescent="0.25">
      <c r="A885">
        <v>883</v>
      </c>
      <c r="B885" s="3" t="s">
        <v>884</v>
      </c>
      <c r="C885" s="3" t="s">
        <v>4993</v>
      </c>
      <c r="D885" s="2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26" t="s">
        <v>8332</v>
      </c>
      <c r="P885" t="s">
        <v>8338</v>
      </c>
      <c r="Q885">
        <f t="shared" si="67"/>
        <v>40</v>
      </c>
      <c r="R885">
        <f t="shared" si="68"/>
        <v>83.38</v>
      </c>
      <c r="S885" s="11">
        <f t="shared" si="65"/>
        <v>42371.935590277775</v>
      </c>
      <c r="T885" s="11">
        <f t="shared" si="66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2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26" t="s">
        <v>8332</v>
      </c>
      <c r="P886" t="s">
        <v>8338</v>
      </c>
      <c r="Q886">
        <f t="shared" si="67"/>
        <v>1</v>
      </c>
      <c r="R886">
        <f t="shared" si="68"/>
        <v>10</v>
      </c>
      <c r="S886" s="11">
        <f t="shared" si="65"/>
        <v>40981.802615740737</v>
      </c>
      <c r="T886" s="11">
        <f t="shared" si="66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2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26" t="s">
        <v>8332</v>
      </c>
      <c r="P887" t="s">
        <v>8338</v>
      </c>
      <c r="Q887">
        <f t="shared" si="67"/>
        <v>75</v>
      </c>
      <c r="R887">
        <f t="shared" si="68"/>
        <v>35.71</v>
      </c>
      <c r="S887" s="11">
        <f t="shared" si="65"/>
        <v>42713.941099537042</v>
      </c>
      <c r="T887" s="11">
        <f t="shared" si="66"/>
        <v>42734.941099537042</v>
      </c>
      <c r="U887">
        <f t="shared" si="69"/>
        <v>2016</v>
      </c>
    </row>
    <row r="888" spans="1:21" ht="45" x14ac:dyDescent="0.25">
      <c r="A888">
        <v>886</v>
      </c>
      <c r="B888" s="3" t="s">
        <v>887</v>
      </c>
      <c r="C888" s="3" t="s">
        <v>4996</v>
      </c>
      <c r="D888" s="2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26" t="s">
        <v>8332</v>
      </c>
      <c r="P888" t="s">
        <v>8338</v>
      </c>
      <c r="Q888">
        <f t="shared" si="67"/>
        <v>41</v>
      </c>
      <c r="R888">
        <f t="shared" si="68"/>
        <v>29.29</v>
      </c>
      <c r="S888" s="11">
        <f t="shared" si="65"/>
        <v>42603.870520833334</v>
      </c>
      <c r="T888" s="11">
        <f t="shared" si="66"/>
        <v>42628.870520833334</v>
      </c>
      <c r="U888">
        <f t="shared" si="69"/>
        <v>2016</v>
      </c>
    </row>
    <row r="889" spans="1:21" ht="45" x14ac:dyDescent="0.25">
      <c r="A889">
        <v>887</v>
      </c>
      <c r="B889" s="3" t="s">
        <v>888</v>
      </c>
      <c r="C889" s="3" t="s">
        <v>4997</v>
      </c>
      <c r="D889" s="2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26" t="s">
        <v>8332</v>
      </c>
      <c r="P889" t="s">
        <v>8338</v>
      </c>
      <c r="Q889">
        <f t="shared" si="67"/>
        <v>0</v>
      </c>
      <c r="R889">
        <f t="shared" si="68"/>
        <v>0</v>
      </c>
      <c r="S889" s="11">
        <f t="shared" si="65"/>
        <v>41026.958969907406</v>
      </c>
      <c r="T889" s="11">
        <f t="shared" si="66"/>
        <v>41056.958969907406</v>
      </c>
      <c r="U889">
        <f t="shared" si="69"/>
        <v>2012</v>
      </c>
    </row>
    <row r="890" spans="1:21" ht="45" x14ac:dyDescent="0.25">
      <c r="A890">
        <v>888</v>
      </c>
      <c r="B890" s="3" t="s">
        <v>889</v>
      </c>
      <c r="C890" s="3" t="s">
        <v>4998</v>
      </c>
      <c r="D890" s="2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26" t="s">
        <v>8332</v>
      </c>
      <c r="P890" t="s">
        <v>8338</v>
      </c>
      <c r="Q890">
        <f t="shared" si="67"/>
        <v>7</v>
      </c>
      <c r="R890">
        <f t="shared" si="68"/>
        <v>18</v>
      </c>
      <c r="S890" s="11">
        <f t="shared" si="65"/>
        <v>40751.753298611111</v>
      </c>
      <c r="T890" s="11">
        <f t="shared" si="66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2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26" t="s">
        <v>8332</v>
      </c>
      <c r="P891" t="s">
        <v>8338</v>
      </c>
      <c r="Q891">
        <f t="shared" si="67"/>
        <v>9</v>
      </c>
      <c r="R891">
        <f t="shared" si="68"/>
        <v>73.760000000000005</v>
      </c>
      <c r="S891" s="11">
        <f t="shared" si="65"/>
        <v>41887.784062500003</v>
      </c>
      <c r="T891" s="11">
        <f t="shared" si="66"/>
        <v>41917.784062500003</v>
      </c>
      <c r="U891">
        <f t="shared" si="69"/>
        <v>2014</v>
      </c>
    </row>
    <row r="892" spans="1:21" ht="45" x14ac:dyDescent="0.25">
      <c r="A892">
        <v>890</v>
      </c>
      <c r="B892" s="3" t="s">
        <v>891</v>
      </c>
      <c r="C892" s="3" t="s">
        <v>5000</v>
      </c>
      <c r="D892" s="2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26" t="s">
        <v>8332</v>
      </c>
      <c r="P892" t="s">
        <v>8338</v>
      </c>
      <c r="Q892">
        <f t="shared" si="67"/>
        <v>4</v>
      </c>
      <c r="R892">
        <f t="shared" si="68"/>
        <v>31.25</v>
      </c>
      <c r="S892" s="11">
        <f t="shared" si="65"/>
        <v>41569.698831018519</v>
      </c>
      <c r="T892" s="11">
        <f t="shared" si="66"/>
        <v>41599.740497685183</v>
      </c>
      <c r="U892">
        <f t="shared" si="69"/>
        <v>2013</v>
      </c>
    </row>
    <row r="893" spans="1:21" ht="45" x14ac:dyDescent="0.25">
      <c r="A893">
        <v>891</v>
      </c>
      <c r="B893" s="3" t="s">
        <v>892</v>
      </c>
      <c r="C893" s="3" t="s">
        <v>5001</v>
      </c>
      <c r="D893" s="2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26" t="s">
        <v>8332</v>
      </c>
      <c r="P893" t="s">
        <v>8338</v>
      </c>
      <c r="Q893">
        <f t="shared" si="67"/>
        <v>3</v>
      </c>
      <c r="R893">
        <f t="shared" si="68"/>
        <v>28.89</v>
      </c>
      <c r="S893" s="11">
        <f t="shared" si="65"/>
        <v>41842.031597222223</v>
      </c>
      <c r="T893" s="11">
        <f t="shared" si="66"/>
        <v>41872.031597222223</v>
      </c>
      <c r="U893">
        <f t="shared" si="69"/>
        <v>2014</v>
      </c>
    </row>
    <row r="894" spans="1:21" ht="45" x14ac:dyDescent="0.25">
      <c r="A894">
        <v>892</v>
      </c>
      <c r="B894" s="3" t="s">
        <v>893</v>
      </c>
      <c r="C894" s="3" t="s">
        <v>5002</v>
      </c>
      <c r="D894" s="2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26" t="s">
        <v>8332</v>
      </c>
      <c r="P894" t="s">
        <v>8338</v>
      </c>
      <c r="Q894">
        <f t="shared" si="67"/>
        <v>41</v>
      </c>
      <c r="R894">
        <f t="shared" si="68"/>
        <v>143.82</v>
      </c>
      <c r="S894" s="11">
        <f t="shared" si="65"/>
        <v>40304.20003472222</v>
      </c>
      <c r="T894" s="11">
        <f t="shared" si="66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2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26" t="s">
        <v>8332</v>
      </c>
      <c r="P895" t="s">
        <v>8338</v>
      </c>
      <c r="Q895">
        <f t="shared" si="67"/>
        <v>10</v>
      </c>
      <c r="R895">
        <f t="shared" si="68"/>
        <v>40</v>
      </c>
      <c r="S895" s="11">
        <f t="shared" si="65"/>
        <v>42065.897719907407</v>
      </c>
      <c r="T895" s="11">
        <f t="shared" si="66"/>
        <v>42095.856053240743</v>
      </c>
      <c r="U895">
        <f t="shared" si="69"/>
        <v>2015</v>
      </c>
    </row>
    <row r="896" spans="1:21" ht="45" x14ac:dyDescent="0.25">
      <c r="A896">
        <v>894</v>
      </c>
      <c r="B896" s="3" t="s">
        <v>895</v>
      </c>
      <c r="C896" s="3" t="s">
        <v>5004</v>
      </c>
      <c r="D896" s="2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26" t="s">
        <v>8332</v>
      </c>
      <c r="P896" t="s">
        <v>8338</v>
      </c>
      <c r="Q896">
        <f t="shared" si="67"/>
        <v>39</v>
      </c>
      <c r="R896">
        <f t="shared" si="68"/>
        <v>147.81</v>
      </c>
      <c r="S896" s="11">
        <f t="shared" si="65"/>
        <v>42496.981597222228</v>
      </c>
      <c r="T896" s="11">
        <f t="shared" si="66"/>
        <v>42526.981597222228</v>
      </c>
      <c r="U896">
        <f t="shared" si="69"/>
        <v>2016</v>
      </c>
    </row>
    <row r="897" spans="1:21" ht="45" x14ac:dyDescent="0.25">
      <c r="A897">
        <v>895</v>
      </c>
      <c r="B897" s="3" t="s">
        <v>896</v>
      </c>
      <c r="C897" s="3" t="s">
        <v>5005</v>
      </c>
      <c r="D897" s="2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26" t="s">
        <v>8332</v>
      </c>
      <c r="P897" t="s">
        <v>8338</v>
      </c>
      <c r="Q897">
        <f t="shared" si="67"/>
        <v>2</v>
      </c>
      <c r="R897">
        <f t="shared" si="68"/>
        <v>27.86</v>
      </c>
      <c r="S897" s="11">
        <f t="shared" si="65"/>
        <v>40431.127650462964</v>
      </c>
      <c r="T897" s="11">
        <f t="shared" si="66"/>
        <v>40476.127650462964</v>
      </c>
      <c r="U897">
        <f t="shared" si="69"/>
        <v>2010</v>
      </c>
    </row>
    <row r="898" spans="1:21" ht="45" x14ac:dyDescent="0.25">
      <c r="A898">
        <v>896</v>
      </c>
      <c r="B898" s="3" t="s">
        <v>897</v>
      </c>
      <c r="C898" s="3" t="s">
        <v>5006</v>
      </c>
      <c r="D898" s="2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26" t="s">
        <v>8332</v>
      </c>
      <c r="P898" t="s">
        <v>8338</v>
      </c>
      <c r="Q898">
        <f t="shared" si="67"/>
        <v>40</v>
      </c>
      <c r="R898">
        <f t="shared" si="68"/>
        <v>44.44</v>
      </c>
      <c r="S898" s="11">
        <f t="shared" ref="S898:S961" si="70">(((J898/60)/60)/24)+DATE(1970,1,1)</f>
        <v>42218.872986111113</v>
      </c>
      <c r="T898" s="11">
        <f t="shared" ref="T898:T961" si="71">(((I898/60)/60)/24)+DATE(1970,1,1)</f>
        <v>42244.166666666672</v>
      </c>
      <c r="U898">
        <f t="shared" si="69"/>
        <v>2015</v>
      </c>
    </row>
    <row r="899" spans="1:21" ht="45" x14ac:dyDescent="0.25">
      <c r="A899">
        <v>897</v>
      </c>
      <c r="B899" s="3" t="s">
        <v>898</v>
      </c>
      <c r="C899" s="3" t="s">
        <v>5007</v>
      </c>
      <c r="D899" s="2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26" t="s">
        <v>8332</v>
      </c>
      <c r="P899" t="s">
        <v>8338</v>
      </c>
      <c r="Q899">
        <f t="shared" ref="Q899:Q962" si="72">ROUND(E899/D899*100,0)</f>
        <v>0</v>
      </c>
      <c r="R899">
        <f t="shared" ref="R899:R962" si="73">IFERROR(ROUND(E899/L899,2),0)</f>
        <v>0</v>
      </c>
      <c r="S899" s="11">
        <f t="shared" si="70"/>
        <v>41211.688750000001</v>
      </c>
      <c r="T899" s="11">
        <f t="shared" si="71"/>
        <v>41241.730416666665</v>
      </c>
      <c r="U899">
        <f t="shared" ref="U899:U962" si="74">YEAR(S899)</f>
        <v>2012</v>
      </c>
    </row>
    <row r="900" spans="1:21" ht="45" x14ac:dyDescent="0.25">
      <c r="A900">
        <v>898</v>
      </c>
      <c r="B900" s="3" t="s">
        <v>899</v>
      </c>
      <c r="C900" s="3" t="s">
        <v>5008</v>
      </c>
      <c r="D900" s="2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26" t="s">
        <v>8332</v>
      </c>
      <c r="P900" t="s">
        <v>8338</v>
      </c>
      <c r="Q900">
        <f t="shared" si="72"/>
        <v>3</v>
      </c>
      <c r="R900">
        <f t="shared" si="73"/>
        <v>35</v>
      </c>
      <c r="S900" s="11">
        <f t="shared" si="70"/>
        <v>40878.758217592593</v>
      </c>
      <c r="T900" s="11">
        <f t="shared" si="71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2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26" t="s">
        <v>8332</v>
      </c>
      <c r="P901" t="s">
        <v>8338</v>
      </c>
      <c r="Q901">
        <f t="shared" si="72"/>
        <v>37</v>
      </c>
      <c r="R901">
        <f t="shared" si="73"/>
        <v>35</v>
      </c>
      <c r="S901" s="11">
        <f t="shared" si="70"/>
        <v>40646.099097222221</v>
      </c>
      <c r="T901" s="11">
        <f t="shared" si="71"/>
        <v>40691.099097222221</v>
      </c>
      <c r="U901">
        <f t="shared" si="74"/>
        <v>2011</v>
      </c>
    </row>
    <row r="902" spans="1:21" ht="30" x14ac:dyDescent="0.25">
      <c r="A902">
        <v>900</v>
      </c>
      <c r="B902" s="3" t="s">
        <v>901</v>
      </c>
      <c r="C902" s="3" t="s">
        <v>5010</v>
      </c>
      <c r="D902" s="2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26" t="s">
        <v>8332</v>
      </c>
      <c r="P902" t="s">
        <v>8337</v>
      </c>
      <c r="Q902">
        <f t="shared" si="72"/>
        <v>0</v>
      </c>
      <c r="R902">
        <f t="shared" si="73"/>
        <v>10.5</v>
      </c>
      <c r="S902" s="11">
        <f t="shared" si="70"/>
        <v>42429.84956018519</v>
      </c>
      <c r="T902" s="11">
        <f t="shared" si="71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2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26" t="s">
        <v>8332</v>
      </c>
      <c r="P903" t="s">
        <v>8337</v>
      </c>
      <c r="Q903">
        <f t="shared" si="72"/>
        <v>0</v>
      </c>
      <c r="R903">
        <f t="shared" si="73"/>
        <v>0</v>
      </c>
      <c r="S903" s="11">
        <f t="shared" si="70"/>
        <v>40291.81150462963</v>
      </c>
      <c r="T903" s="11">
        <f t="shared" si="71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2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26" t="s">
        <v>8332</v>
      </c>
      <c r="P904" t="s">
        <v>8337</v>
      </c>
      <c r="Q904">
        <f t="shared" si="72"/>
        <v>0</v>
      </c>
      <c r="R904">
        <f t="shared" si="73"/>
        <v>30</v>
      </c>
      <c r="S904" s="11">
        <f t="shared" si="70"/>
        <v>41829.965532407405</v>
      </c>
      <c r="T904" s="11">
        <f t="shared" si="71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2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26" t="s">
        <v>8332</v>
      </c>
      <c r="P905" t="s">
        <v>8337</v>
      </c>
      <c r="Q905">
        <f t="shared" si="72"/>
        <v>3</v>
      </c>
      <c r="R905">
        <f t="shared" si="73"/>
        <v>40</v>
      </c>
      <c r="S905" s="11">
        <f t="shared" si="70"/>
        <v>41149.796064814815</v>
      </c>
      <c r="T905" s="11">
        <f t="shared" si="71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2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26" t="s">
        <v>8332</v>
      </c>
      <c r="P906" t="s">
        <v>8337</v>
      </c>
      <c r="Q906">
        <f t="shared" si="72"/>
        <v>0</v>
      </c>
      <c r="R906">
        <f t="shared" si="73"/>
        <v>50.33</v>
      </c>
      <c r="S906" s="11">
        <f t="shared" si="70"/>
        <v>42342.080289351856</v>
      </c>
      <c r="T906" s="11">
        <f t="shared" si="71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2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26" t="s">
        <v>8332</v>
      </c>
      <c r="P907" t="s">
        <v>8337</v>
      </c>
      <c r="Q907">
        <f t="shared" si="72"/>
        <v>3</v>
      </c>
      <c r="R907">
        <f t="shared" si="73"/>
        <v>32.67</v>
      </c>
      <c r="S907" s="11">
        <f t="shared" si="70"/>
        <v>40507.239884259259</v>
      </c>
      <c r="T907" s="11">
        <f t="shared" si="71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2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26" t="s">
        <v>8332</v>
      </c>
      <c r="P908" t="s">
        <v>8337</v>
      </c>
      <c r="Q908">
        <f t="shared" si="72"/>
        <v>0</v>
      </c>
      <c r="R908">
        <f t="shared" si="73"/>
        <v>0</v>
      </c>
      <c r="S908" s="11">
        <f t="shared" si="70"/>
        <v>41681.189699074072</v>
      </c>
      <c r="T908" s="11">
        <f t="shared" si="71"/>
        <v>41711.148032407407</v>
      </c>
      <c r="U908">
        <f t="shared" si="74"/>
        <v>2014</v>
      </c>
    </row>
    <row r="909" spans="1:21" ht="30" x14ac:dyDescent="0.25">
      <c r="A909">
        <v>907</v>
      </c>
      <c r="B909" s="3" t="s">
        <v>908</v>
      </c>
      <c r="C909" s="3" t="s">
        <v>5017</v>
      </c>
      <c r="D909" s="2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26" t="s">
        <v>8332</v>
      </c>
      <c r="P909" t="s">
        <v>8337</v>
      </c>
      <c r="Q909">
        <f t="shared" si="72"/>
        <v>0</v>
      </c>
      <c r="R909">
        <f t="shared" si="73"/>
        <v>0</v>
      </c>
      <c r="S909" s="11">
        <f t="shared" si="70"/>
        <v>40767.192395833335</v>
      </c>
      <c r="T909" s="11">
        <f t="shared" si="71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2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26" t="s">
        <v>8332</v>
      </c>
      <c r="P910" t="s">
        <v>8337</v>
      </c>
      <c r="Q910">
        <f t="shared" si="72"/>
        <v>0</v>
      </c>
      <c r="R910">
        <f t="shared" si="73"/>
        <v>0</v>
      </c>
      <c r="S910" s="11">
        <f t="shared" si="70"/>
        <v>40340.801562499997</v>
      </c>
      <c r="T910" s="11">
        <f t="shared" si="71"/>
        <v>40386.207638888889</v>
      </c>
      <c r="U910">
        <f t="shared" si="74"/>
        <v>2010</v>
      </c>
    </row>
    <row r="911" spans="1:21" ht="45" x14ac:dyDescent="0.25">
      <c r="A911">
        <v>909</v>
      </c>
      <c r="B911" s="3" t="s">
        <v>910</v>
      </c>
      <c r="C911" s="3" t="s">
        <v>5019</v>
      </c>
      <c r="D911" s="2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26" t="s">
        <v>8332</v>
      </c>
      <c r="P911" t="s">
        <v>8337</v>
      </c>
      <c r="Q911">
        <f t="shared" si="72"/>
        <v>3</v>
      </c>
      <c r="R911">
        <f t="shared" si="73"/>
        <v>65</v>
      </c>
      <c r="S911" s="11">
        <f t="shared" si="70"/>
        <v>41081.69027777778</v>
      </c>
      <c r="T911" s="11">
        <f t="shared" si="71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2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26" t="s">
        <v>8332</v>
      </c>
      <c r="P912" t="s">
        <v>8337</v>
      </c>
      <c r="Q912">
        <f t="shared" si="72"/>
        <v>22</v>
      </c>
      <c r="R912">
        <f t="shared" si="73"/>
        <v>24.6</v>
      </c>
      <c r="S912" s="11">
        <f t="shared" si="70"/>
        <v>42737.545358796298</v>
      </c>
      <c r="T912" s="11">
        <f t="shared" si="71"/>
        <v>42797.545358796298</v>
      </c>
      <c r="U912">
        <f t="shared" si="74"/>
        <v>2017</v>
      </c>
    </row>
    <row r="913" spans="1:21" ht="45" x14ac:dyDescent="0.25">
      <c r="A913">
        <v>911</v>
      </c>
      <c r="B913" s="3" t="s">
        <v>912</v>
      </c>
      <c r="C913" s="3" t="s">
        <v>5021</v>
      </c>
      <c r="D913" s="2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26" t="s">
        <v>8332</v>
      </c>
      <c r="P913" t="s">
        <v>8337</v>
      </c>
      <c r="Q913">
        <f t="shared" si="72"/>
        <v>0</v>
      </c>
      <c r="R913">
        <f t="shared" si="73"/>
        <v>0</v>
      </c>
      <c r="S913" s="11">
        <f t="shared" si="70"/>
        <v>41642.005150462966</v>
      </c>
      <c r="T913" s="11">
        <f t="shared" si="71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2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26" t="s">
        <v>8332</v>
      </c>
      <c r="P914" t="s">
        <v>8337</v>
      </c>
      <c r="Q914">
        <f t="shared" si="72"/>
        <v>1</v>
      </c>
      <c r="R914">
        <f t="shared" si="73"/>
        <v>15</v>
      </c>
      <c r="S914" s="11">
        <f t="shared" si="70"/>
        <v>41194.109340277777</v>
      </c>
      <c r="T914" s="11">
        <f t="shared" si="71"/>
        <v>41254.151006944441</v>
      </c>
      <c r="U914">
        <f t="shared" si="74"/>
        <v>2012</v>
      </c>
    </row>
    <row r="915" spans="1:21" ht="45" x14ac:dyDescent="0.25">
      <c r="A915">
        <v>913</v>
      </c>
      <c r="B915" s="3" t="s">
        <v>914</v>
      </c>
      <c r="C915" s="3" t="s">
        <v>5023</v>
      </c>
      <c r="D915" s="2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26" t="s">
        <v>8332</v>
      </c>
      <c r="P915" t="s">
        <v>8337</v>
      </c>
      <c r="Q915">
        <f t="shared" si="72"/>
        <v>7</v>
      </c>
      <c r="R915">
        <f t="shared" si="73"/>
        <v>82.58</v>
      </c>
      <c r="S915" s="11">
        <f t="shared" si="70"/>
        <v>41004.139108796298</v>
      </c>
      <c r="T915" s="11">
        <f t="shared" si="71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2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26" t="s">
        <v>8332</v>
      </c>
      <c r="P916" t="s">
        <v>8337</v>
      </c>
      <c r="Q916">
        <f t="shared" si="72"/>
        <v>0</v>
      </c>
      <c r="R916">
        <f t="shared" si="73"/>
        <v>0</v>
      </c>
      <c r="S916" s="11">
        <f t="shared" si="70"/>
        <v>41116.763275462967</v>
      </c>
      <c r="T916" s="11">
        <f t="shared" si="71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2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26" t="s">
        <v>8332</v>
      </c>
      <c r="P917" t="s">
        <v>8337</v>
      </c>
      <c r="Q917">
        <f t="shared" si="72"/>
        <v>6</v>
      </c>
      <c r="R917">
        <f t="shared" si="73"/>
        <v>41.67</v>
      </c>
      <c r="S917" s="11">
        <f t="shared" si="70"/>
        <v>40937.679560185185</v>
      </c>
      <c r="T917" s="11">
        <f t="shared" si="71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2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26" t="s">
        <v>8332</v>
      </c>
      <c r="P918" t="s">
        <v>8337</v>
      </c>
      <c r="Q918">
        <f t="shared" si="72"/>
        <v>0</v>
      </c>
      <c r="R918">
        <f t="shared" si="73"/>
        <v>0</v>
      </c>
      <c r="S918" s="11">
        <f t="shared" si="70"/>
        <v>40434.853402777779</v>
      </c>
      <c r="T918" s="11">
        <f t="shared" si="71"/>
        <v>40473.208333333336</v>
      </c>
      <c r="U918">
        <f t="shared" si="74"/>
        <v>2010</v>
      </c>
    </row>
    <row r="919" spans="1:21" ht="45" x14ac:dyDescent="0.25">
      <c r="A919">
        <v>917</v>
      </c>
      <c r="B919" s="3" t="s">
        <v>918</v>
      </c>
      <c r="C919" s="3" t="s">
        <v>5027</v>
      </c>
      <c r="D919" s="2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26" t="s">
        <v>8332</v>
      </c>
      <c r="P919" t="s">
        <v>8337</v>
      </c>
      <c r="Q919">
        <f t="shared" si="72"/>
        <v>1</v>
      </c>
      <c r="R919">
        <f t="shared" si="73"/>
        <v>30</v>
      </c>
      <c r="S919" s="11">
        <f t="shared" si="70"/>
        <v>41802.94363425926</v>
      </c>
      <c r="T919" s="11">
        <f t="shared" si="71"/>
        <v>41834.104166666664</v>
      </c>
      <c r="U919">
        <f t="shared" si="74"/>
        <v>2014</v>
      </c>
    </row>
    <row r="920" spans="1:21" ht="45" x14ac:dyDescent="0.25">
      <c r="A920">
        <v>918</v>
      </c>
      <c r="B920" s="3" t="s">
        <v>919</v>
      </c>
      <c r="C920" s="3" t="s">
        <v>5028</v>
      </c>
      <c r="D920" s="2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26" t="s">
        <v>8332</v>
      </c>
      <c r="P920" t="s">
        <v>8337</v>
      </c>
      <c r="Q920">
        <f t="shared" si="72"/>
        <v>5</v>
      </c>
      <c r="R920">
        <f t="shared" si="73"/>
        <v>19.600000000000001</v>
      </c>
      <c r="S920" s="11">
        <f t="shared" si="70"/>
        <v>41944.916215277779</v>
      </c>
      <c r="T920" s="11">
        <f t="shared" si="71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2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26" t="s">
        <v>8332</v>
      </c>
      <c r="P921" t="s">
        <v>8337</v>
      </c>
      <c r="Q921">
        <f t="shared" si="72"/>
        <v>1</v>
      </c>
      <c r="R921">
        <f t="shared" si="73"/>
        <v>100</v>
      </c>
      <c r="S921" s="11">
        <f t="shared" si="70"/>
        <v>41227.641724537039</v>
      </c>
      <c r="T921" s="11">
        <f t="shared" si="71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2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26" t="s">
        <v>8332</v>
      </c>
      <c r="P922" t="s">
        <v>8337</v>
      </c>
      <c r="Q922">
        <f t="shared" si="72"/>
        <v>0</v>
      </c>
      <c r="R922">
        <f t="shared" si="73"/>
        <v>0</v>
      </c>
      <c r="S922" s="11">
        <f t="shared" si="70"/>
        <v>41562.67155092593</v>
      </c>
      <c r="T922" s="11">
        <f t="shared" si="71"/>
        <v>41592.713217592594</v>
      </c>
      <c r="U922">
        <f t="shared" si="74"/>
        <v>2013</v>
      </c>
    </row>
    <row r="923" spans="1:21" ht="45" x14ac:dyDescent="0.25">
      <c r="A923">
        <v>921</v>
      </c>
      <c r="B923" s="3" t="s">
        <v>922</v>
      </c>
      <c r="C923" s="3" t="s">
        <v>5031</v>
      </c>
      <c r="D923" s="2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26" t="s">
        <v>8332</v>
      </c>
      <c r="P923" t="s">
        <v>8337</v>
      </c>
      <c r="Q923">
        <f t="shared" si="72"/>
        <v>31</v>
      </c>
      <c r="R923">
        <f t="shared" si="73"/>
        <v>231.75</v>
      </c>
      <c r="S923" s="11">
        <f t="shared" si="70"/>
        <v>40847.171018518515</v>
      </c>
      <c r="T923" s="11">
        <f t="shared" si="71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2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26" t="s">
        <v>8332</v>
      </c>
      <c r="P924" t="s">
        <v>8337</v>
      </c>
      <c r="Q924">
        <f t="shared" si="72"/>
        <v>21</v>
      </c>
      <c r="R924">
        <f t="shared" si="73"/>
        <v>189.33</v>
      </c>
      <c r="S924" s="11">
        <f t="shared" si="70"/>
        <v>41878.530011574076</v>
      </c>
      <c r="T924" s="11">
        <f t="shared" si="71"/>
        <v>41913.530011574076</v>
      </c>
      <c r="U924">
        <f t="shared" si="74"/>
        <v>2014</v>
      </c>
    </row>
    <row r="925" spans="1:21" ht="45" x14ac:dyDescent="0.25">
      <c r="A925">
        <v>923</v>
      </c>
      <c r="B925" s="3" t="s">
        <v>924</v>
      </c>
      <c r="C925" s="3" t="s">
        <v>5033</v>
      </c>
      <c r="D925" s="2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26" t="s">
        <v>8332</v>
      </c>
      <c r="P925" t="s">
        <v>8337</v>
      </c>
      <c r="Q925">
        <f t="shared" si="72"/>
        <v>2</v>
      </c>
      <c r="R925">
        <f t="shared" si="73"/>
        <v>55</v>
      </c>
      <c r="S925" s="11">
        <f t="shared" si="70"/>
        <v>41934.959756944445</v>
      </c>
      <c r="T925" s="11">
        <f t="shared" si="71"/>
        <v>41965.001423611116</v>
      </c>
      <c r="U925">
        <f t="shared" si="74"/>
        <v>2014</v>
      </c>
    </row>
    <row r="926" spans="1:21" ht="45" x14ac:dyDescent="0.25">
      <c r="A926">
        <v>924</v>
      </c>
      <c r="B926" s="3" t="s">
        <v>925</v>
      </c>
      <c r="C926" s="3" t="s">
        <v>5034</v>
      </c>
      <c r="D926" s="2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26" t="s">
        <v>8332</v>
      </c>
      <c r="P926" t="s">
        <v>8337</v>
      </c>
      <c r="Q926">
        <f t="shared" si="72"/>
        <v>11</v>
      </c>
      <c r="R926">
        <f t="shared" si="73"/>
        <v>21.8</v>
      </c>
      <c r="S926" s="11">
        <f t="shared" si="70"/>
        <v>41288.942928240744</v>
      </c>
      <c r="T926" s="11">
        <f t="shared" si="71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2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26" t="s">
        <v>8332</v>
      </c>
      <c r="P927" t="s">
        <v>8337</v>
      </c>
      <c r="Q927">
        <f t="shared" si="72"/>
        <v>3</v>
      </c>
      <c r="R927">
        <f t="shared" si="73"/>
        <v>32</v>
      </c>
      <c r="S927" s="11">
        <f t="shared" si="70"/>
        <v>41575.880914351852</v>
      </c>
      <c r="T927" s="11">
        <f t="shared" si="71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2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26" t="s">
        <v>8332</v>
      </c>
      <c r="P928" t="s">
        <v>8337</v>
      </c>
      <c r="Q928">
        <f t="shared" si="72"/>
        <v>0</v>
      </c>
      <c r="R928">
        <f t="shared" si="73"/>
        <v>0</v>
      </c>
      <c r="S928" s="11">
        <f t="shared" si="70"/>
        <v>40338.02002314815</v>
      </c>
      <c r="T928" s="11">
        <f t="shared" si="71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2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26" t="s">
        <v>8332</v>
      </c>
      <c r="P929" t="s">
        <v>8337</v>
      </c>
      <c r="Q929">
        <f t="shared" si="72"/>
        <v>0</v>
      </c>
      <c r="R929">
        <f t="shared" si="73"/>
        <v>0</v>
      </c>
      <c r="S929" s="11">
        <f t="shared" si="70"/>
        <v>41013.822858796295</v>
      </c>
      <c r="T929" s="11">
        <f t="shared" si="71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2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26" t="s">
        <v>8332</v>
      </c>
      <c r="P930" t="s">
        <v>8337</v>
      </c>
      <c r="Q930">
        <f t="shared" si="72"/>
        <v>11</v>
      </c>
      <c r="R930">
        <f t="shared" si="73"/>
        <v>56.25</v>
      </c>
      <c r="S930" s="11">
        <f t="shared" si="70"/>
        <v>41180.86241898148</v>
      </c>
      <c r="T930" s="11">
        <f t="shared" si="71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2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26" t="s">
        <v>8332</v>
      </c>
      <c r="P931" t="s">
        <v>8337</v>
      </c>
      <c r="Q931">
        <f t="shared" si="72"/>
        <v>0</v>
      </c>
      <c r="R931">
        <f t="shared" si="73"/>
        <v>0</v>
      </c>
      <c r="S931" s="11">
        <f t="shared" si="70"/>
        <v>40978.238067129627</v>
      </c>
      <c r="T931" s="11">
        <f t="shared" si="71"/>
        <v>41008.196400462963</v>
      </c>
      <c r="U931">
        <f t="shared" si="74"/>
        <v>2012</v>
      </c>
    </row>
    <row r="932" spans="1:21" ht="45" x14ac:dyDescent="0.25">
      <c r="A932">
        <v>930</v>
      </c>
      <c r="B932" s="3" t="s">
        <v>931</v>
      </c>
      <c r="C932" s="3" t="s">
        <v>5040</v>
      </c>
      <c r="D932" s="2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26" t="s">
        <v>8332</v>
      </c>
      <c r="P932" t="s">
        <v>8337</v>
      </c>
      <c r="Q932">
        <f t="shared" si="72"/>
        <v>38</v>
      </c>
      <c r="R932">
        <f t="shared" si="73"/>
        <v>69</v>
      </c>
      <c r="S932" s="11">
        <f t="shared" si="70"/>
        <v>40312.915578703702</v>
      </c>
      <c r="T932" s="11">
        <f t="shared" si="71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2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26" t="s">
        <v>8332</v>
      </c>
      <c r="P933" t="s">
        <v>8337</v>
      </c>
      <c r="Q933">
        <f t="shared" si="72"/>
        <v>7</v>
      </c>
      <c r="R933">
        <f t="shared" si="73"/>
        <v>18.71</v>
      </c>
      <c r="S933" s="11">
        <f t="shared" si="70"/>
        <v>41680.359976851854</v>
      </c>
      <c r="T933" s="11">
        <f t="shared" si="71"/>
        <v>41714.916666666664</v>
      </c>
      <c r="U933">
        <f t="shared" si="74"/>
        <v>2014</v>
      </c>
    </row>
    <row r="934" spans="1:21" ht="30" x14ac:dyDescent="0.25">
      <c r="A934">
        <v>932</v>
      </c>
      <c r="B934" s="3" t="s">
        <v>933</v>
      </c>
      <c r="C934" s="3" t="s">
        <v>5042</v>
      </c>
      <c r="D934" s="2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26" t="s">
        <v>8332</v>
      </c>
      <c r="P934" t="s">
        <v>8337</v>
      </c>
      <c r="Q934">
        <f t="shared" si="72"/>
        <v>15</v>
      </c>
      <c r="R934">
        <f t="shared" si="73"/>
        <v>46.03</v>
      </c>
      <c r="S934" s="11">
        <f t="shared" si="70"/>
        <v>41310.969270833331</v>
      </c>
      <c r="T934" s="11">
        <f t="shared" si="71"/>
        <v>41355.927604166667</v>
      </c>
      <c r="U934">
        <f t="shared" si="74"/>
        <v>2013</v>
      </c>
    </row>
    <row r="935" spans="1:21" ht="45" x14ac:dyDescent="0.25">
      <c r="A935">
        <v>933</v>
      </c>
      <c r="B935" s="3" t="s">
        <v>934</v>
      </c>
      <c r="C935" s="3" t="s">
        <v>5043</v>
      </c>
      <c r="D935" s="2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26" t="s">
        <v>8332</v>
      </c>
      <c r="P935" t="s">
        <v>8337</v>
      </c>
      <c r="Q935">
        <f t="shared" si="72"/>
        <v>6</v>
      </c>
      <c r="R935">
        <f t="shared" si="73"/>
        <v>60</v>
      </c>
      <c r="S935" s="11">
        <f t="shared" si="70"/>
        <v>41711.169085648151</v>
      </c>
      <c r="T935" s="11">
        <f t="shared" si="71"/>
        <v>41771.169085648151</v>
      </c>
      <c r="U935">
        <f t="shared" si="74"/>
        <v>2014</v>
      </c>
    </row>
    <row r="936" spans="1:21" ht="45" x14ac:dyDescent="0.25">
      <c r="A936">
        <v>934</v>
      </c>
      <c r="B936" s="3" t="s">
        <v>935</v>
      </c>
      <c r="C936" s="3" t="s">
        <v>5044</v>
      </c>
      <c r="D936" s="2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26" t="s">
        <v>8332</v>
      </c>
      <c r="P936" t="s">
        <v>8337</v>
      </c>
      <c r="Q936">
        <f t="shared" si="72"/>
        <v>30</v>
      </c>
      <c r="R936">
        <f t="shared" si="73"/>
        <v>50.67</v>
      </c>
      <c r="S936" s="11">
        <f t="shared" si="70"/>
        <v>41733.737083333333</v>
      </c>
      <c r="T936" s="11">
        <f t="shared" si="71"/>
        <v>41763.25</v>
      </c>
      <c r="U936">
        <f t="shared" si="74"/>
        <v>2014</v>
      </c>
    </row>
    <row r="937" spans="1:21" ht="45" x14ac:dyDescent="0.25">
      <c r="A937">
        <v>935</v>
      </c>
      <c r="B937" s="3" t="s">
        <v>936</v>
      </c>
      <c r="C937" s="3" t="s">
        <v>5045</v>
      </c>
      <c r="D937" s="2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26" t="s">
        <v>8332</v>
      </c>
      <c r="P937" t="s">
        <v>8337</v>
      </c>
      <c r="Q937">
        <f t="shared" si="72"/>
        <v>1</v>
      </c>
      <c r="R937">
        <f t="shared" si="73"/>
        <v>25</v>
      </c>
      <c r="S937" s="11">
        <f t="shared" si="70"/>
        <v>42368.333668981482</v>
      </c>
      <c r="T937" s="11">
        <f t="shared" si="71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2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26" t="s">
        <v>8332</v>
      </c>
      <c r="P938" t="s">
        <v>8337</v>
      </c>
      <c r="Q938">
        <f t="shared" si="72"/>
        <v>0</v>
      </c>
      <c r="R938">
        <f t="shared" si="73"/>
        <v>0</v>
      </c>
      <c r="S938" s="11">
        <f t="shared" si="70"/>
        <v>40883.024178240739</v>
      </c>
      <c r="T938" s="11">
        <f t="shared" si="71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2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26" t="s">
        <v>8332</v>
      </c>
      <c r="P939" t="s">
        <v>8337</v>
      </c>
      <c r="Q939">
        <f t="shared" si="72"/>
        <v>1</v>
      </c>
      <c r="R939">
        <f t="shared" si="73"/>
        <v>20</v>
      </c>
      <c r="S939" s="11">
        <f t="shared" si="70"/>
        <v>41551.798113425924</v>
      </c>
      <c r="T939" s="11">
        <f t="shared" si="71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2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26" t="s">
        <v>8332</v>
      </c>
      <c r="P940" t="s">
        <v>8337</v>
      </c>
      <c r="Q940">
        <f t="shared" si="72"/>
        <v>0</v>
      </c>
      <c r="R940">
        <f t="shared" si="73"/>
        <v>25</v>
      </c>
      <c r="S940" s="11">
        <f t="shared" si="70"/>
        <v>41124.479722222226</v>
      </c>
      <c r="T940" s="11">
        <f t="shared" si="71"/>
        <v>41154.479722222226</v>
      </c>
      <c r="U940">
        <f t="shared" si="74"/>
        <v>2012</v>
      </c>
    </row>
    <row r="941" spans="1:21" ht="45" x14ac:dyDescent="0.25">
      <c r="A941">
        <v>939</v>
      </c>
      <c r="B941" s="3" t="s">
        <v>940</v>
      </c>
      <c r="C941" s="3" t="s">
        <v>5049</v>
      </c>
      <c r="D941" s="2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26" t="s">
        <v>8332</v>
      </c>
      <c r="P941" t="s">
        <v>8337</v>
      </c>
      <c r="Q941">
        <f t="shared" si="72"/>
        <v>1</v>
      </c>
      <c r="R941">
        <f t="shared" si="73"/>
        <v>20</v>
      </c>
      <c r="S941" s="11">
        <f t="shared" si="70"/>
        <v>41416.763171296298</v>
      </c>
      <c r="T941" s="11">
        <f t="shared" si="71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2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26" t="s">
        <v>8313</v>
      </c>
      <c r="P942" t="s">
        <v>8315</v>
      </c>
      <c r="Q942">
        <f t="shared" si="72"/>
        <v>17</v>
      </c>
      <c r="R942">
        <f t="shared" si="73"/>
        <v>110.29</v>
      </c>
      <c r="S942" s="11">
        <f t="shared" si="70"/>
        <v>42182.008402777778</v>
      </c>
      <c r="T942" s="11">
        <f t="shared" si="71"/>
        <v>42227.008402777778</v>
      </c>
      <c r="U942">
        <f t="shared" si="74"/>
        <v>2015</v>
      </c>
    </row>
    <row r="943" spans="1:21" ht="45" x14ac:dyDescent="0.25">
      <c r="A943">
        <v>941</v>
      </c>
      <c r="B943" s="3" t="s">
        <v>942</v>
      </c>
      <c r="C943" s="3" t="s">
        <v>5051</v>
      </c>
      <c r="D943" s="2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26" t="s">
        <v>8313</v>
      </c>
      <c r="P943" t="s">
        <v>8315</v>
      </c>
      <c r="Q943">
        <f t="shared" si="72"/>
        <v>2</v>
      </c>
      <c r="R943">
        <f t="shared" si="73"/>
        <v>37.450000000000003</v>
      </c>
      <c r="S943" s="11">
        <f t="shared" si="70"/>
        <v>42746.096585648149</v>
      </c>
      <c r="T943" s="11">
        <f t="shared" si="71"/>
        <v>42776.096585648149</v>
      </c>
      <c r="U943">
        <f t="shared" si="74"/>
        <v>2017</v>
      </c>
    </row>
    <row r="944" spans="1:21" ht="45" x14ac:dyDescent="0.25">
      <c r="A944">
        <v>942</v>
      </c>
      <c r="B944" s="3" t="s">
        <v>943</v>
      </c>
      <c r="C944" s="3" t="s">
        <v>5052</v>
      </c>
      <c r="D944" s="2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26" t="s">
        <v>8313</v>
      </c>
      <c r="P944" t="s">
        <v>8315</v>
      </c>
      <c r="Q944">
        <f t="shared" si="72"/>
        <v>9</v>
      </c>
      <c r="R944">
        <f t="shared" si="73"/>
        <v>41.75</v>
      </c>
      <c r="S944" s="11">
        <f t="shared" si="70"/>
        <v>42382.843287037031</v>
      </c>
      <c r="T944" s="11">
        <f t="shared" si="71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2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26" t="s">
        <v>8313</v>
      </c>
      <c r="P945" t="s">
        <v>8315</v>
      </c>
      <c r="Q945">
        <f t="shared" si="72"/>
        <v>10</v>
      </c>
      <c r="R945">
        <f t="shared" si="73"/>
        <v>24.08</v>
      </c>
      <c r="S945" s="11">
        <f t="shared" si="70"/>
        <v>42673.66788194445</v>
      </c>
      <c r="T945" s="11">
        <f t="shared" si="71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2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26" t="s">
        <v>8313</v>
      </c>
      <c r="P946" t="s">
        <v>8315</v>
      </c>
      <c r="Q946">
        <f t="shared" si="72"/>
        <v>13</v>
      </c>
      <c r="R946">
        <f t="shared" si="73"/>
        <v>69.41</v>
      </c>
      <c r="S946" s="11">
        <f t="shared" si="70"/>
        <v>42444.583912037036</v>
      </c>
      <c r="T946" s="11">
        <f t="shared" si="71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2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26" t="s">
        <v>8313</v>
      </c>
      <c r="P947" t="s">
        <v>8315</v>
      </c>
      <c r="Q947">
        <f t="shared" si="72"/>
        <v>2</v>
      </c>
      <c r="R947">
        <f t="shared" si="73"/>
        <v>155.25</v>
      </c>
      <c r="S947" s="11">
        <f t="shared" si="70"/>
        <v>42732.872986111113</v>
      </c>
      <c r="T947" s="11">
        <f t="shared" si="71"/>
        <v>42784.999305555553</v>
      </c>
      <c r="U947">
        <f t="shared" si="74"/>
        <v>2016</v>
      </c>
    </row>
    <row r="948" spans="1:21" ht="30" x14ac:dyDescent="0.25">
      <c r="A948">
        <v>946</v>
      </c>
      <c r="B948" s="3" t="s">
        <v>947</v>
      </c>
      <c r="C948" s="3" t="s">
        <v>5056</v>
      </c>
      <c r="D948" s="2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26" t="s">
        <v>8313</v>
      </c>
      <c r="P948" t="s">
        <v>8315</v>
      </c>
      <c r="Q948">
        <f t="shared" si="72"/>
        <v>2</v>
      </c>
      <c r="R948">
        <f t="shared" si="73"/>
        <v>57.2</v>
      </c>
      <c r="S948" s="11">
        <f t="shared" si="70"/>
        <v>42592.750555555554</v>
      </c>
      <c r="T948" s="11">
        <f t="shared" si="71"/>
        <v>42622.750555555554</v>
      </c>
      <c r="U948">
        <f t="shared" si="74"/>
        <v>2016</v>
      </c>
    </row>
    <row r="949" spans="1:21" ht="45" x14ac:dyDescent="0.25">
      <c r="A949">
        <v>947</v>
      </c>
      <c r="B949" s="3" t="s">
        <v>948</v>
      </c>
      <c r="C949" s="3" t="s">
        <v>5057</v>
      </c>
      <c r="D949" s="2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26" t="s">
        <v>8313</v>
      </c>
      <c r="P949" t="s">
        <v>8315</v>
      </c>
      <c r="Q949">
        <f t="shared" si="72"/>
        <v>0</v>
      </c>
      <c r="R949">
        <f t="shared" si="73"/>
        <v>0</v>
      </c>
      <c r="S949" s="11">
        <f t="shared" si="70"/>
        <v>42491.781319444446</v>
      </c>
      <c r="T949" s="11">
        <f t="shared" si="71"/>
        <v>42551.781319444446</v>
      </c>
      <c r="U949">
        <f t="shared" si="74"/>
        <v>2016</v>
      </c>
    </row>
    <row r="950" spans="1:21" ht="45" x14ac:dyDescent="0.25">
      <c r="A950">
        <v>948</v>
      </c>
      <c r="B950" s="3" t="s">
        <v>949</v>
      </c>
      <c r="C950" s="3" t="s">
        <v>5058</v>
      </c>
      <c r="D950" s="2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26" t="s">
        <v>8313</v>
      </c>
      <c r="P950" t="s">
        <v>8315</v>
      </c>
      <c r="Q950">
        <f t="shared" si="72"/>
        <v>12</v>
      </c>
      <c r="R950">
        <f t="shared" si="73"/>
        <v>60</v>
      </c>
      <c r="S950" s="11">
        <f t="shared" si="70"/>
        <v>42411.828287037039</v>
      </c>
      <c r="T950" s="11">
        <f t="shared" si="71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2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26" t="s">
        <v>8313</v>
      </c>
      <c r="P951" t="s">
        <v>8315</v>
      </c>
      <c r="Q951">
        <f t="shared" si="72"/>
        <v>1</v>
      </c>
      <c r="R951">
        <f t="shared" si="73"/>
        <v>39</v>
      </c>
      <c r="S951" s="11">
        <f t="shared" si="70"/>
        <v>42361.043703703705</v>
      </c>
      <c r="T951" s="11">
        <f t="shared" si="71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2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26" t="s">
        <v>8313</v>
      </c>
      <c r="P952" t="s">
        <v>8315</v>
      </c>
      <c r="Q952">
        <f t="shared" si="72"/>
        <v>28</v>
      </c>
      <c r="R952">
        <f t="shared" si="73"/>
        <v>58.42</v>
      </c>
      <c r="S952" s="11">
        <f t="shared" si="70"/>
        <v>42356.750706018516</v>
      </c>
      <c r="T952" s="11">
        <f t="shared" si="71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2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26" t="s">
        <v>8313</v>
      </c>
      <c r="P953" t="s">
        <v>8315</v>
      </c>
      <c r="Q953">
        <f t="shared" si="72"/>
        <v>38</v>
      </c>
      <c r="R953">
        <f t="shared" si="73"/>
        <v>158.63999999999999</v>
      </c>
      <c r="S953" s="11">
        <f t="shared" si="70"/>
        <v>42480.653611111105</v>
      </c>
      <c r="T953" s="11">
        <f t="shared" si="71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2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26" t="s">
        <v>8313</v>
      </c>
      <c r="P954" t="s">
        <v>8315</v>
      </c>
      <c r="Q954">
        <f t="shared" si="72"/>
        <v>40</v>
      </c>
      <c r="R954">
        <f t="shared" si="73"/>
        <v>99.86</v>
      </c>
      <c r="S954" s="11">
        <f t="shared" si="70"/>
        <v>42662.613564814819</v>
      </c>
      <c r="T954" s="11">
        <f t="shared" si="71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2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26" t="s">
        <v>8313</v>
      </c>
      <c r="P955" t="s">
        <v>8315</v>
      </c>
      <c r="Q955">
        <f t="shared" si="72"/>
        <v>1</v>
      </c>
      <c r="R955">
        <f t="shared" si="73"/>
        <v>25.2</v>
      </c>
      <c r="S955" s="11">
        <f t="shared" si="70"/>
        <v>41999.164340277777</v>
      </c>
      <c r="T955" s="11">
        <f t="shared" si="71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2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26" t="s">
        <v>8313</v>
      </c>
      <c r="P956" t="s">
        <v>8315</v>
      </c>
      <c r="Q956">
        <f t="shared" si="72"/>
        <v>43</v>
      </c>
      <c r="R956">
        <f t="shared" si="73"/>
        <v>89.19</v>
      </c>
      <c r="S956" s="11">
        <f t="shared" si="70"/>
        <v>42194.833784722221</v>
      </c>
      <c r="T956" s="11">
        <f t="shared" si="71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2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26" t="s">
        <v>8313</v>
      </c>
      <c r="P957" t="s">
        <v>8315</v>
      </c>
      <c r="Q957">
        <f t="shared" si="72"/>
        <v>6</v>
      </c>
      <c r="R957">
        <f t="shared" si="73"/>
        <v>182.62</v>
      </c>
      <c r="S957" s="11">
        <f t="shared" si="70"/>
        <v>42586.295138888891</v>
      </c>
      <c r="T957" s="11">
        <f t="shared" si="71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2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26" t="s">
        <v>8313</v>
      </c>
      <c r="P958" t="s">
        <v>8315</v>
      </c>
      <c r="Q958">
        <f t="shared" si="72"/>
        <v>2</v>
      </c>
      <c r="R958">
        <f t="shared" si="73"/>
        <v>50.65</v>
      </c>
      <c r="S958" s="11">
        <f t="shared" si="70"/>
        <v>42060.913877314815</v>
      </c>
      <c r="T958" s="11">
        <f t="shared" si="71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2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26" t="s">
        <v>8313</v>
      </c>
      <c r="P959" t="s">
        <v>8315</v>
      </c>
      <c r="Q959">
        <f t="shared" si="72"/>
        <v>2</v>
      </c>
      <c r="R959">
        <f t="shared" si="73"/>
        <v>33.29</v>
      </c>
      <c r="S959" s="11">
        <f t="shared" si="70"/>
        <v>42660.552465277782</v>
      </c>
      <c r="T959" s="11">
        <f t="shared" si="71"/>
        <v>42691.594131944439</v>
      </c>
      <c r="U959">
        <f t="shared" si="74"/>
        <v>2016</v>
      </c>
    </row>
    <row r="960" spans="1:21" ht="45" x14ac:dyDescent="0.25">
      <c r="A960">
        <v>958</v>
      </c>
      <c r="B960" s="3" t="s">
        <v>959</v>
      </c>
      <c r="C960" s="3" t="s">
        <v>5068</v>
      </c>
      <c r="D960" s="2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26" t="s">
        <v>8313</v>
      </c>
      <c r="P960" t="s">
        <v>8315</v>
      </c>
      <c r="Q960">
        <f t="shared" si="72"/>
        <v>11</v>
      </c>
      <c r="R960">
        <f t="shared" si="73"/>
        <v>51.82</v>
      </c>
      <c r="S960" s="11">
        <f t="shared" si="70"/>
        <v>42082.802812499998</v>
      </c>
      <c r="T960" s="11">
        <f t="shared" si="71"/>
        <v>42104.207638888889</v>
      </c>
      <c r="U960">
        <f t="shared" si="74"/>
        <v>2015</v>
      </c>
    </row>
    <row r="961" spans="1:21" ht="45" x14ac:dyDescent="0.25">
      <c r="A961">
        <v>959</v>
      </c>
      <c r="B961" s="3" t="s">
        <v>960</v>
      </c>
      <c r="C961" s="3" t="s">
        <v>5069</v>
      </c>
      <c r="D961" s="2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26" t="s">
        <v>8313</v>
      </c>
      <c r="P961" t="s">
        <v>8315</v>
      </c>
      <c r="Q961">
        <f t="shared" si="72"/>
        <v>39</v>
      </c>
      <c r="R961">
        <f t="shared" si="73"/>
        <v>113.63</v>
      </c>
      <c r="S961" s="11">
        <f t="shared" si="70"/>
        <v>41993.174363425926</v>
      </c>
      <c r="T961" s="11">
        <f t="shared" si="71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2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26" t="s">
        <v>8313</v>
      </c>
      <c r="P962" t="s">
        <v>8315</v>
      </c>
      <c r="Q962">
        <f t="shared" si="72"/>
        <v>46</v>
      </c>
      <c r="R962">
        <f t="shared" si="73"/>
        <v>136.46</v>
      </c>
      <c r="S962" s="11">
        <f t="shared" ref="S962:S1025" si="75">(((J962/60)/60)/24)+DATE(1970,1,1)</f>
        <v>42766.626793981486</v>
      </c>
      <c r="T962" s="11">
        <f t="shared" ref="T962:T1025" si="76">(((I962/60)/60)/24)+DATE(1970,1,1)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2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26" t="s">
        <v>8313</v>
      </c>
      <c r="P963" t="s">
        <v>8315</v>
      </c>
      <c r="Q963">
        <f t="shared" ref="Q963:Q1026" si="77">ROUND(E963/D963*100,0)</f>
        <v>42</v>
      </c>
      <c r="R963">
        <f t="shared" ref="R963:R1026" si="78">IFERROR(ROUND(E963/L963,2),0)</f>
        <v>364.35</v>
      </c>
      <c r="S963" s="11">
        <f t="shared" si="75"/>
        <v>42740.693692129629</v>
      </c>
      <c r="T963" s="11">
        <f t="shared" si="76"/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3" t="s">
        <v>963</v>
      </c>
      <c r="C964" s="3" t="s">
        <v>5072</v>
      </c>
      <c r="D964" s="2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26" t="s">
        <v>8313</v>
      </c>
      <c r="P964" t="s">
        <v>8315</v>
      </c>
      <c r="Q964">
        <f t="shared" si="77"/>
        <v>28</v>
      </c>
      <c r="R964">
        <f t="shared" si="78"/>
        <v>19.239999999999998</v>
      </c>
      <c r="S964" s="11">
        <f t="shared" si="75"/>
        <v>42373.712418981479</v>
      </c>
      <c r="T964" s="11">
        <f t="shared" si="76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2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26" t="s">
        <v>8313</v>
      </c>
      <c r="P965" t="s">
        <v>8315</v>
      </c>
      <c r="Q965">
        <f t="shared" si="77"/>
        <v>1</v>
      </c>
      <c r="R965">
        <f t="shared" si="78"/>
        <v>41.89</v>
      </c>
      <c r="S965" s="11">
        <f t="shared" si="75"/>
        <v>42625.635636574079</v>
      </c>
      <c r="T965" s="11">
        <f t="shared" si="76"/>
        <v>42660.635636574079</v>
      </c>
      <c r="U965">
        <f t="shared" si="79"/>
        <v>2016</v>
      </c>
    </row>
    <row r="966" spans="1:21" ht="45" x14ac:dyDescent="0.25">
      <c r="A966">
        <v>964</v>
      </c>
      <c r="B966" s="3" t="s">
        <v>965</v>
      </c>
      <c r="C966" s="3" t="s">
        <v>5074</v>
      </c>
      <c r="D966" s="2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26" t="s">
        <v>8313</v>
      </c>
      <c r="P966" t="s">
        <v>8315</v>
      </c>
      <c r="Q966">
        <f t="shared" si="77"/>
        <v>1</v>
      </c>
      <c r="R966">
        <f t="shared" si="78"/>
        <v>30.31</v>
      </c>
      <c r="S966" s="11">
        <f t="shared" si="75"/>
        <v>42208.628692129627</v>
      </c>
      <c r="T966" s="11">
        <f t="shared" si="76"/>
        <v>42248.628692129627</v>
      </c>
      <c r="U966">
        <f t="shared" si="79"/>
        <v>2015</v>
      </c>
    </row>
    <row r="967" spans="1:21" ht="45" x14ac:dyDescent="0.25">
      <c r="A967">
        <v>965</v>
      </c>
      <c r="B967" s="3" t="s">
        <v>966</v>
      </c>
      <c r="C967" s="3" t="s">
        <v>5075</v>
      </c>
      <c r="D967" s="2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26" t="s">
        <v>8313</v>
      </c>
      <c r="P967" t="s">
        <v>8315</v>
      </c>
      <c r="Q967">
        <f t="shared" si="77"/>
        <v>1</v>
      </c>
      <c r="R967">
        <f t="shared" si="78"/>
        <v>49.67</v>
      </c>
      <c r="S967" s="11">
        <f t="shared" si="75"/>
        <v>42637.016736111109</v>
      </c>
      <c r="T967" s="11">
        <f t="shared" si="76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2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26" t="s">
        <v>8313</v>
      </c>
      <c r="P968" t="s">
        <v>8315</v>
      </c>
      <c r="Q968">
        <f t="shared" si="77"/>
        <v>15</v>
      </c>
      <c r="R968">
        <f t="shared" si="78"/>
        <v>59.2</v>
      </c>
      <c r="S968" s="11">
        <f t="shared" si="75"/>
        <v>42619.635787037041</v>
      </c>
      <c r="T968" s="11">
        <f t="shared" si="76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2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26" t="s">
        <v>8313</v>
      </c>
      <c r="P969" t="s">
        <v>8315</v>
      </c>
      <c r="Q969">
        <f t="shared" si="77"/>
        <v>18</v>
      </c>
      <c r="R969">
        <f t="shared" si="78"/>
        <v>43.98</v>
      </c>
      <c r="S969" s="11">
        <f t="shared" si="75"/>
        <v>42422.254328703704</v>
      </c>
      <c r="T969" s="11">
        <f t="shared" si="76"/>
        <v>42482.21266203704</v>
      </c>
      <c r="U969">
        <f t="shared" si="79"/>
        <v>2016</v>
      </c>
    </row>
    <row r="970" spans="1:21" ht="45" x14ac:dyDescent="0.25">
      <c r="A970">
        <v>968</v>
      </c>
      <c r="B970" s="3" t="s">
        <v>969</v>
      </c>
      <c r="C970" s="3" t="s">
        <v>5078</v>
      </c>
      <c r="D970" s="2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26" t="s">
        <v>8313</v>
      </c>
      <c r="P970" t="s">
        <v>8315</v>
      </c>
      <c r="Q970">
        <f t="shared" si="77"/>
        <v>1</v>
      </c>
      <c r="R970">
        <f t="shared" si="78"/>
        <v>26.5</v>
      </c>
      <c r="S970" s="11">
        <f t="shared" si="75"/>
        <v>41836.847615740742</v>
      </c>
      <c r="T970" s="11">
        <f t="shared" si="76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2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26" t="s">
        <v>8313</v>
      </c>
      <c r="P971" t="s">
        <v>8315</v>
      </c>
      <c r="Q971">
        <f t="shared" si="77"/>
        <v>47</v>
      </c>
      <c r="R971">
        <f t="shared" si="78"/>
        <v>1272.73</v>
      </c>
      <c r="S971" s="11">
        <f t="shared" si="75"/>
        <v>42742.30332175926</v>
      </c>
      <c r="T971" s="11">
        <f t="shared" si="76"/>
        <v>42775.30332175926</v>
      </c>
      <c r="U971">
        <f t="shared" si="79"/>
        <v>2017</v>
      </c>
    </row>
    <row r="972" spans="1:21" ht="45" x14ac:dyDescent="0.25">
      <c r="A972">
        <v>970</v>
      </c>
      <c r="B972" s="3" t="s">
        <v>971</v>
      </c>
      <c r="C972" s="3" t="s">
        <v>5080</v>
      </c>
      <c r="D972" s="2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26" t="s">
        <v>8313</v>
      </c>
      <c r="P972" t="s">
        <v>8315</v>
      </c>
      <c r="Q972">
        <f t="shared" si="77"/>
        <v>46</v>
      </c>
      <c r="R972">
        <f t="shared" si="78"/>
        <v>164</v>
      </c>
      <c r="S972" s="11">
        <f t="shared" si="75"/>
        <v>42721.220520833333</v>
      </c>
      <c r="T972" s="11">
        <f t="shared" si="76"/>
        <v>42758.207638888889</v>
      </c>
      <c r="U972">
        <f t="shared" si="79"/>
        <v>2016</v>
      </c>
    </row>
    <row r="973" spans="1:21" ht="45" x14ac:dyDescent="0.25">
      <c r="A973">
        <v>971</v>
      </c>
      <c r="B973" s="3" t="s">
        <v>972</v>
      </c>
      <c r="C973" s="3" t="s">
        <v>5081</v>
      </c>
      <c r="D973" s="2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26" t="s">
        <v>8313</v>
      </c>
      <c r="P973" t="s">
        <v>8315</v>
      </c>
      <c r="Q973">
        <f t="shared" si="77"/>
        <v>0</v>
      </c>
      <c r="R973">
        <f t="shared" si="78"/>
        <v>45.2</v>
      </c>
      <c r="S973" s="11">
        <f t="shared" si="75"/>
        <v>42111.709027777775</v>
      </c>
      <c r="T973" s="11">
        <f t="shared" si="76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2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26" t="s">
        <v>8313</v>
      </c>
      <c r="P974" t="s">
        <v>8315</v>
      </c>
      <c r="Q974">
        <f t="shared" si="77"/>
        <v>35</v>
      </c>
      <c r="R974">
        <f t="shared" si="78"/>
        <v>153.88999999999999</v>
      </c>
      <c r="S974" s="11">
        <f t="shared" si="75"/>
        <v>41856.865717592591</v>
      </c>
      <c r="T974" s="11">
        <f t="shared" si="76"/>
        <v>41886.290972222225</v>
      </c>
      <c r="U974">
        <f t="shared" si="79"/>
        <v>2014</v>
      </c>
    </row>
    <row r="975" spans="1:21" ht="45" x14ac:dyDescent="0.25">
      <c r="A975">
        <v>973</v>
      </c>
      <c r="B975" s="3" t="s">
        <v>974</v>
      </c>
      <c r="C975" s="3" t="s">
        <v>5083</v>
      </c>
      <c r="D975" s="2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26" t="s">
        <v>8313</v>
      </c>
      <c r="P975" t="s">
        <v>8315</v>
      </c>
      <c r="Q975">
        <f t="shared" si="77"/>
        <v>2</v>
      </c>
      <c r="R975">
        <f t="shared" si="78"/>
        <v>51.38</v>
      </c>
      <c r="S975" s="11">
        <f t="shared" si="75"/>
        <v>42257.014965277776</v>
      </c>
      <c r="T975" s="11">
        <f t="shared" si="76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2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26" t="s">
        <v>8313</v>
      </c>
      <c r="P976" t="s">
        <v>8315</v>
      </c>
      <c r="Q976">
        <f t="shared" si="77"/>
        <v>1</v>
      </c>
      <c r="R976">
        <f t="shared" si="78"/>
        <v>93.33</v>
      </c>
      <c r="S976" s="11">
        <f t="shared" si="75"/>
        <v>42424.749490740738</v>
      </c>
      <c r="T976" s="11">
        <f t="shared" si="76"/>
        <v>42454.707824074074</v>
      </c>
      <c r="U976">
        <f t="shared" si="79"/>
        <v>2016</v>
      </c>
    </row>
    <row r="977" spans="1:21" ht="45" x14ac:dyDescent="0.25">
      <c r="A977">
        <v>975</v>
      </c>
      <c r="B977" s="3" t="s">
        <v>976</v>
      </c>
      <c r="C977" s="3" t="s">
        <v>5085</v>
      </c>
      <c r="D977" s="2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26" t="s">
        <v>8313</v>
      </c>
      <c r="P977" t="s">
        <v>8315</v>
      </c>
      <c r="Q977">
        <f t="shared" si="77"/>
        <v>3</v>
      </c>
      <c r="R977">
        <f t="shared" si="78"/>
        <v>108.63</v>
      </c>
      <c r="S977" s="11">
        <f t="shared" si="75"/>
        <v>42489.696585648147</v>
      </c>
      <c r="T977" s="11">
        <f t="shared" si="76"/>
        <v>42549.696585648147</v>
      </c>
      <c r="U977">
        <f t="shared" si="79"/>
        <v>2016</v>
      </c>
    </row>
    <row r="978" spans="1:21" ht="45" x14ac:dyDescent="0.25">
      <c r="A978">
        <v>976</v>
      </c>
      <c r="B978" s="3" t="s">
        <v>977</v>
      </c>
      <c r="C978" s="3" t="s">
        <v>5086</v>
      </c>
      <c r="D978" s="2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26" t="s">
        <v>8313</v>
      </c>
      <c r="P978" t="s">
        <v>8315</v>
      </c>
      <c r="Q978">
        <f t="shared" si="77"/>
        <v>2</v>
      </c>
      <c r="R978">
        <f t="shared" si="78"/>
        <v>160.5</v>
      </c>
      <c r="S978" s="11">
        <f t="shared" si="75"/>
        <v>42185.058993055558</v>
      </c>
      <c r="T978" s="11">
        <f t="shared" si="76"/>
        <v>42230.058993055558</v>
      </c>
      <c r="U978">
        <f t="shared" si="79"/>
        <v>2015</v>
      </c>
    </row>
    <row r="979" spans="1:21" ht="45" x14ac:dyDescent="0.25">
      <c r="A979">
        <v>977</v>
      </c>
      <c r="B979" s="3" t="s">
        <v>978</v>
      </c>
      <c r="C979" s="3" t="s">
        <v>5087</v>
      </c>
      <c r="D979" s="2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26" t="s">
        <v>8313</v>
      </c>
      <c r="P979" t="s">
        <v>8315</v>
      </c>
      <c r="Q979">
        <f t="shared" si="77"/>
        <v>34</v>
      </c>
      <c r="R979">
        <f t="shared" si="78"/>
        <v>75.75</v>
      </c>
      <c r="S979" s="11">
        <f t="shared" si="75"/>
        <v>42391.942094907412</v>
      </c>
      <c r="T979" s="11">
        <f t="shared" si="76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2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26" t="s">
        <v>8313</v>
      </c>
      <c r="P980" t="s">
        <v>8315</v>
      </c>
      <c r="Q980">
        <f t="shared" si="77"/>
        <v>56</v>
      </c>
      <c r="R980">
        <f t="shared" si="78"/>
        <v>790.84</v>
      </c>
      <c r="S980" s="11">
        <f t="shared" si="75"/>
        <v>42395.309039351851</v>
      </c>
      <c r="T980" s="11">
        <f t="shared" si="76"/>
        <v>42425.309039351851</v>
      </c>
      <c r="U980">
        <f t="shared" si="79"/>
        <v>2016</v>
      </c>
    </row>
    <row r="981" spans="1:21" ht="45" x14ac:dyDescent="0.25">
      <c r="A981">
        <v>979</v>
      </c>
      <c r="B981" s="3" t="s">
        <v>980</v>
      </c>
      <c r="C981" s="3" t="s">
        <v>5089</v>
      </c>
      <c r="D981" s="2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26" t="s">
        <v>8313</v>
      </c>
      <c r="P981" t="s">
        <v>8315</v>
      </c>
      <c r="Q981">
        <f t="shared" si="77"/>
        <v>83</v>
      </c>
      <c r="R981">
        <f t="shared" si="78"/>
        <v>301.94</v>
      </c>
      <c r="S981" s="11">
        <f t="shared" si="75"/>
        <v>42506.416990740734</v>
      </c>
      <c r="T981" s="11">
        <f t="shared" si="76"/>
        <v>42541.790972222225</v>
      </c>
      <c r="U981">
        <f t="shared" si="79"/>
        <v>2016</v>
      </c>
    </row>
    <row r="982" spans="1:21" ht="45" x14ac:dyDescent="0.25">
      <c r="A982">
        <v>980</v>
      </c>
      <c r="B982" s="3" t="s">
        <v>981</v>
      </c>
      <c r="C982" s="3" t="s">
        <v>5090</v>
      </c>
      <c r="D982" s="2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26" t="s">
        <v>8313</v>
      </c>
      <c r="P982" t="s">
        <v>8315</v>
      </c>
      <c r="Q982">
        <f t="shared" si="77"/>
        <v>15</v>
      </c>
      <c r="R982">
        <f t="shared" si="78"/>
        <v>47.94</v>
      </c>
      <c r="S982" s="11">
        <f t="shared" si="75"/>
        <v>41928.904189814813</v>
      </c>
      <c r="T982" s="11">
        <f t="shared" si="76"/>
        <v>41973.945856481485</v>
      </c>
      <c r="U982">
        <f t="shared" si="79"/>
        <v>2014</v>
      </c>
    </row>
    <row r="983" spans="1:21" ht="45" x14ac:dyDescent="0.25">
      <c r="A983">
        <v>981</v>
      </c>
      <c r="B983" s="3" t="s">
        <v>982</v>
      </c>
      <c r="C983" s="3" t="s">
        <v>5091</v>
      </c>
      <c r="D983" s="2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26" t="s">
        <v>8313</v>
      </c>
      <c r="P983" t="s">
        <v>8315</v>
      </c>
      <c r="Q983">
        <f t="shared" si="77"/>
        <v>0</v>
      </c>
      <c r="R983">
        <f t="shared" si="78"/>
        <v>2.75</v>
      </c>
      <c r="S983" s="11">
        <f t="shared" si="75"/>
        <v>41830.947013888886</v>
      </c>
      <c r="T983" s="11">
        <f t="shared" si="76"/>
        <v>41860.947013888886</v>
      </c>
      <c r="U983">
        <f t="shared" si="79"/>
        <v>2014</v>
      </c>
    </row>
    <row r="984" spans="1:21" ht="30" x14ac:dyDescent="0.25">
      <c r="A984">
        <v>982</v>
      </c>
      <c r="B984" s="3" t="s">
        <v>983</v>
      </c>
      <c r="C984" s="3" t="s">
        <v>5092</v>
      </c>
      <c r="D984" s="2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26" t="s">
        <v>8313</v>
      </c>
      <c r="P984" t="s">
        <v>8315</v>
      </c>
      <c r="Q984">
        <f t="shared" si="77"/>
        <v>0</v>
      </c>
      <c r="R984">
        <f t="shared" si="78"/>
        <v>1</v>
      </c>
      <c r="S984" s="11">
        <f t="shared" si="75"/>
        <v>42615.753310185188</v>
      </c>
      <c r="T984" s="11">
        <f t="shared" si="76"/>
        <v>42645.753310185188</v>
      </c>
      <c r="U984">
        <f t="shared" si="79"/>
        <v>2016</v>
      </c>
    </row>
    <row r="985" spans="1:21" ht="45" x14ac:dyDescent="0.25">
      <c r="A985">
        <v>983</v>
      </c>
      <c r="B985" s="3" t="s">
        <v>984</v>
      </c>
      <c r="C985" s="3" t="s">
        <v>5093</v>
      </c>
      <c r="D985" s="2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26" t="s">
        <v>8313</v>
      </c>
      <c r="P985" t="s">
        <v>8315</v>
      </c>
      <c r="Q985">
        <f t="shared" si="77"/>
        <v>30</v>
      </c>
      <c r="R985">
        <f t="shared" si="78"/>
        <v>171.79</v>
      </c>
      <c r="S985" s="11">
        <f t="shared" si="75"/>
        <v>42574.667650462965</v>
      </c>
      <c r="T985" s="11">
        <f t="shared" si="76"/>
        <v>42605.870833333334</v>
      </c>
      <c r="U985">
        <f t="shared" si="79"/>
        <v>2016</v>
      </c>
    </row>
    <row r="986" spans="1:21" ht="75" x14ac:dyDescent="0.25">
      <c r="A986">
        <v>984</v>
      </c>
      <c r="B986" s="3" t="s">
        <v>985</v>
      </c>
      <c r="C986" s="3" t="s">
        <v>5094</v>
      </c>
      <c r="D986" s="2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26" t="s">
        <v>8313</v>
      </c>
      <c r="P986" t="s">
        <v>8315</v>
      </c>
      <c r="Q986">
        <f t="shared" si="77"/>
        <v>1</v>
      </c>
      <c r="R986">
        <f t="shared" si="78"/>
        <v>35.33</v>
      </c>
      <c r="S986" s="11">
        <f t="shared" si="75"/>
        <v>42061.11583333333</v>
      </c>
      <c r="T986" s="11">
        <f t="shared" si="76"/>
        <v>42091.074166666673</v>
      </c>
      <c r="U986">
        <f t="shared" si="79"/>
        <v>2015</v>
      </c>
    </row>
    <row r="987" spans="1:21" ht="45" x14ac:dyDescent="0.25">
      <c r="A987">
        <v>985</v>
      </c>
      <c r="B987" s="3" t="s">
        <v>986</v>
      </c>
      <c r="C987" s="3" t="s">
        <v>5095</v>
      </c>
      <c r="D987" s="2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26" t="s">
        <v>8313</v>
      </c>
      <c r="P987" t="s">
        <v>8315</v>
      </c>
      <c r="Q987">
        <f t="shared" si="77"/>
        <v>6</v>
      </c>
      <c r="R987">
        <f t="shared" si="78"/>
        <v>82.09</v>
      </c>
      <c r="S987" s="11">
        <f t="shared" si="75"/>
        <v>42339.967708333337</v>
      </c>
      <c r="T987" s="11">
        <f t="shared" si="76"/>
        <v>42369.958333333328</v>
      </c>
      <c r="U987">
        <f t="shared" si="79"/>
        <v>2015</v>
      </c>
    </row>
    <row r="988" spans="1:21" ht="45" x14ac:dyDescent="0.25">
      <c r="A988">
        <v>986</v>
      </c>
      <c r="B988" s="3" t="s">
        <v>987</v>
      </c>
      <c r="C988" s="3" t="s">
        <v>5096</v>
      </c>
      <c r="D988" s="2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26" t="s">
        <v>8313</v>
      </c>
      <c r="P988" t="s">
        <v>8315</v>
      </c>
      <c r="Q988">
        <f t="shared" si="77"/>
        <v>13</v>
      </c>
      <c r="R988">
        <f t="shared" si="78"/>
        <v>110.87</v>
      </c>
      <c r="S988" s="11">
        <f t="shared" si="75"/>
        <v>42324.767361111109</v>
      </c>
      <c r="T988" s="11">
        <f t="shared" si="76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2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26" t="s">
        <v>8313</v>
      </c>
      <c r="P989" t="s">
        <v>8315</v>
      </c>
      <c r="Q989">
        <f t="shared" si="77"/>
        <v>13</v>
      </c>
      <c r="R989">
        <f t="shared" si="78"/>
        <v>161.22</v>
      </c>
      <c r="S989" s="11">
        <f t="shared" si="75"/>
        <v>41773.294560185182</v>
      </c>
      <c r="T989" s="11">
        <f t="shared" si="76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2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26" t="s">
        <v>8313</v>
      </c>
      <c r="P990" t="s">
        <v>8315</v>
      </c>
      <c r="Q990">
        <f t="shared" si="77"/>
        <v>0</v>
      </c>
      <c r="R990">
        <f t="shared" si="78"/>
        <v>0</v>
      </c>
      <c r="S990" s="11">
        <f t="shared" si="75"/>
        <v>42614.356770833328</v>
      </c>
      <c r="T990" s="11">
        <f t="shared" si="76"/>
        <v>42644.356770833328</v>
      </c>
      <c r="U990">
        <f t="shared" si="79"/>
        <v>2016</v>
      </c>
    </row>
    <row r="991" spans="1:21" x14ac:dyDescent="0.25">
      <c r="A991">
        <v>989</v>
      </c>
      <c r="B991" s="3" t="s">
        <v>990</v>
      </c>
      <c r="C991" s="3" t="s">
        <v>5099</v>
      </c>
      <c r="D991" s="2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26" t="s">
        <v>8313</v>
      </c>
      <c r="P991" t="s">
        <v>8315</v>
      </c>
      <c r="Q991">
        <f t="shared" si="77"/>
        <v>17</v>
      </c>
      <c r="R991">
        <f t="shared" si="78"/>
        <v>52.41</v>
      </c>
      <c r="S991" s="11">
        <f t="shared" si="75"/>
        <v>42611.933969907404</v>
      </c>
      <c r="T991" s="11">
        <f t="shared" si="76"/>
        <v>42641.933969907404</v>
      </c>
      <c r="U991">
        <f t="shared" si="79"/>
        <v>2016</v>
      </c>
    </row>
    <row r="992" spans="1:21" ht="45" x14ac:dyDescent="0.25">
      <c r="A992">
        <v>990</v>
      </c>
      <c r="B992" s="3" t="s">
        <v>991</v>
      </c>
      <c r="C992" s="3" t="s">
        <v>5100</v>
      </c>
      <c r="D992" s="2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26" t="s">
        <v>8313</v>
      </c>
      <c r="P992" t="s">
        <v>8315</v>
      </c>
      <c r="Q992">
        <f t="shared" si="77"/>
        <v>0</v>
      </c>
      <c r="R992">
        <f t="shared" si="78"/>
        <v>13</v>
      </c>
      <c r="S992" s="11">
        <f t="shared" si="75"/>
        <v>41855.784305555557</v>
      </c>
      <c r="T992" s="11">
        <f t="shared" si="76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2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26" t="s">
        <v>8313</v>
      </c>
      <c r="P993" t="s">
        <v>8315</v>
      </c>
      <c r="Q993">
        <f t="shared" si="77"/>
        <v>4</v>
      </c>
      <c r="R993">
        <f t="shared" si="78"/>
        <v>30.29</v>
      </c>
      <c r="S993" s="11">
        <f t="shared" si="75"/>
        <v>42538.75680555556</v>
      </c>
      <c r="T993" s="11">
        <f t="shared" si="76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2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26" t="s">
        <v>8313</v>
      </c>
      <c r="P994" t="s">
        <v>8315</v>
      </c>
      <c r="Q994">
        <f t="shared" si="77"/>
        <v>0</v>
      </c>
      <c r="R994">
        <f t="shared" si="78"/>
        <v>116.75</v>
      </c>
      <c r="S994" s="11">
        <f t="shared" si="75"/>
        <v>42437.924988425926</v>
      </c>
      <c r="T994" s="11">
        <f t="shared" si="76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2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26" t="s">
        <v>8313</v>
      </c>
      <c r="P995" t="s">
        <v>8315</v>
      </c>
      <c r="Q995">
        <f t="shared" si="77"/>
        <v>25</v>
      </c>
      <c r="R995">
        <f t="shared" si="78"/>
        <v>89.6</v>
      </c>
      <c r="S995" s="11">
        <f t="shared" si="75"/>
        <v>42652.964907407411</v>
      </c>
      <c r="T995" s="11">
        <f t="shared" si="76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2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26" t="s">
        <v>8313</v>
      </c>
      <c r="P996" t="s">
        <v>8315</v>
      </c>
      <c r="Q996">
        <f t="shared" si="77"/>
        <v>2</v>
      </c>
      <c r="R996">
        <f t="shared" si="78"/>
        <v>424.45</v>
      </c>
      <c r="S996" s="11">
        <f t="shared" si="75"/>
        <v>41921.263078703705</v>
      </c>
      <c r="T996" s="11">
        <f t="shared" si="76"/>
        <v>41973.957638888889</v>
      </c>
      <c r="U996">
        <f t="shared" si="79"/>
        <v>2014</v>
      </c>
    </row>
    <row r="997" spans="1:21" ht="45" x14ac:dyDescent="0.25">
      <c r="A997">
        <v>995</v>
      </c>
      <c r="B997" s="3" t="s">
        <v>996</v>
      </c>
      <c r="C997" s="3" t="s">
        <v>5105</v>
      </c>
      <c r="D997" s="2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26" t="s">
        <v>8313</v>
      </c>
      <c r="P997" t="s">
        <v>8315</v>
      </c>
      <c r="Q997">
        <f t="shared" si="77"/>
        <v>7</v>
      </c>
      <c r="R997">
        <f t="shared" si="78"/>
        <v>80.67</v>
      </c>
      <c r="S997" s="11">
        <f t="shared" si="75"/>
        <v>41947.940740740742</v>
      </c>
      <c r="T997" s="11">
        <f t="shared" si="76"/>
        <v>41972.666666666672</v>
      </c>
      <c r="U997">
        <f t="shared" si="79"/>
        <v>2014</v>
      </c>
    </row>
    <row r="998" spans="1:21" ht="30" x14ac:dyDescent="0.25">
      <c r="A998">
        <v>996</v>
      </c>
      <c r="B998" s="3" t="s">
        <v>997</v>
      </c>
      <c r="C998" s="3" t="s">
        <v>5106</v>
      </c>
      <c r="D998" s="2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26" t="s">
        <v>8313</v>
      </c>
      <c r="P998" t="s">
        <v>8315</v>
      </c>
      <c r="Q998">
        <f t="shared" si="77"/>
        <v>2</v>
      </c>
      <c r="R998">
        <f t="shared" si="78"/>
        <v>13</v>
      </c>
      <c r="S998" s="11">
        <f t="shared" si="75"/>
        <v>41817.866435185184</v>
      </c>
      <c r="T998" s="11">
        <f t="shared" si="76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2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26" t="s">
        <v>8313</v>
      </c>
      <c r="P999" t="s">
        <v>8315</v>
      </c>
      <c r="Q999">
        <f t="shared" si="77"/>
        <v>1</v>
      </c>
      <c r="R999">
        <f t="shared" si="78"/>
        <v>8.1300000000000008</v>
      </c>
      <c r="S999" s="11">
        <f t="shared" si="75"/>
        <v>41941.10297453704</v>
      </c>
      <c r="T999" s="11">
        <f t="shared" si="76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2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26" t="s">
        <v>8313</v>
      </c>
      <c r="P1000" t="s">
        <v>8315</v>
      </c>
      <c r="Q1000">
        <f t="shared" si="77"/>
        <v>59</v>
      </c>
      <c r="R1000">
        <f t="shared" si="78"/>
        <v>153.43</v>
      </c>
      <c r="S1000" s="11">
        <f t="shared" si="75"/>
        <v>42282.168993055559</v>
      </c>
      <c r="T1000" s="11">
        <f t="shared" si="76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2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26" t="s">
        <v>8313</v>
      </c>
      <c r="P1001" t="s">
        <v>8315</v>
      </c>
      <c r="Q1001">
        <f t="shared" si="77"/>
        <v>8</v>
      </c>
      <c r="R1001">
        <f t="shared" si="78"/>
        <v>292.08</v>
      </c>
      <c r="S1001" s="11">
        <f t="shared" si="75"/>
        <v>41926.29965277778</v>
      </c>
      <c r="T1001" s="11">
        <f t="shared" si="76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2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26" t="s">
        <v>8313</v>
      </c>
      <c r="P1002" t="s">
        <v>8315</v>
      </c>
      <c r="Q1002">
        <f t="shared" si="77"/>
        <v>2</v>
      </c>
      <c r="R1002">
        <f t="shared" si="78"/>
        <v>3304</v>
      </c>
      <c r="S1002" s="11">
        <f t="shared" si="75"/>
        <v>42749.059722222228</v>
      </c>
      <c r="T1002" s="11">
        <f t="shared" si="76"/>
        <v>42809.018055555556</v>
      </c>
      <c r="U1002">
        <f t="shared" si="79"/>
        <v>2017</v>
      </c>
    </row>
    <row r="1003" spans="1:21" ht="45" x14ac:dyDescent="0.25">
      <c r="A1003">
        <v>1001</v>
      </c>
      <c r="B1003" s="3" t="s">
        <v>1002</v>
      </c>
      <c r="C1003" s="3" t="s">
        <v>5111</v>
      </c>
      <c r="D1003" s="2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26" t="s">
        <v>8313</v>
      </c>
      <c r="P1003" t="s">
        <v>8315</v>
      </c>
      <c r="Q1003">
        <f t="shared" si="77"/>
        <v>104</v>
      </c>
      <c r="R1003">
        <f t="shared" si="78"/>
        <v>1300</v>
      </c>
      <c r="S1003" s="11">
        <f t="shared" si="75"/>
        <v>42720.720057870371</v>
      </c>
      <c r="T1003" s="11">
        <f t="shared" si="76"/>
        <v>42765.720057870371</v>
      </c>
      <c r="U1003">
        <f t="shared" si="79"/>
        <v>2016</v>
      </c>
    </row>
    <row r="1004" spans="1:21" ht="45" x14ac:dyDescent="0.25">
      <c r="A1004">
        <v>1002</v>
      </c>
      <c r="B1004" s="3" t="s">
        <v>1003</v>
      </c>
      <c r="C1004" s="3" t="s">
        <v>5112</v>
      </c>
      <c r="D1004" s="2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26" t="s">
        <v>8313</v>
      </c>
      <c r="P1004" t="s">
        <v>8315</v>
      </c>
      <c r="Q1004">
        <f t="shared" si="77"/>
        <v>30</v>
      </c>
      <c r="R1004">
        <f t="shared" si="78"/>
        <v>134.55000000000001</v>
      </c>
      <c r="S1004" s="11">
        <f t="shared" si="75"/>
        <v>42325.684189814812</v>
      </c>
      <c r="T1004" s="11">
        <f t="shared" si="76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2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26" t="s">
        <v>8313</v>
      </c>
      <c r="P1005" t="s">
        <v>8315</v>
      </c>
      <c r="Q1005">
        <f t="shared" si="77"/>
        <v>16</v>
      </c>
      <c r="R1005">
        <f t="shared" si="78"/>
        <v>214.07</v>
      </c>
      <c r="S1005" s="11">
        <f t="shared" si="75"/>
        <v>42780.709039351852</v>
      </c>
      <c r="T1005" s="11">
        <f t="shared" si="76"/>
        <v>42810.667372685188</v>
      </c>
      <c r="U1005">
        <f t="shared" si="79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2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26" t="s">
        <v>8313</v>
      </c>
      <c r="P1006" t="s">
        <v>8315</v>
      </c>
      <c r="Q1006">
        <f t="shared" si="77"/>
        <v>82</v>
      </c>
      <c r="R1006">
        <f t="shared" si="78"/>
        <v>216.34</v>
      </c>
      <c r="S1006" s="11">
        <f t="shared" si="75"/>
        <v>42388.708645833336</v>
      </c>
      <c r="T1006" s="11">
        <f t="shared" si="76"/>
        <v>42418.708645833336</v>
      </c>
      <c r="U1006">
        <f t="shared" si="79"/>
        <v>2016</v>
      </c>
    </row>
    <row r="1007" spans="1:21" ht="30" x14ac:dyDescent="0.25">
      <c r="A1007">
        <v>1005</v>
      </c>
      <c r="B1007" s="3" t="s">
        <v>1006</v>
      </c>
      <c r="C1007" s="3" t="s">
        <v>5115</v>
      </c>
      <c r="D1007" s="2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26" t="s">
        <v>8313</v>
      </c>
      <c r="P1007" t="s">
        <v>8315</v>
      </c>
      <c r="Q1007">
        <f t="shared" si="77"/>
        <v>75</v>
      </c>
      <c r="R1007">
        <f t="shared" si="78"/>
        <v>932.31</v>
      </c>
      <c r="S1007" s="11">
        <f t="shared" si="75"/>
        <v>42276.624803240738</v>
      </c>
      <c r="T1007" s="11">
        <f t="shared" si="76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2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26" t="s">
        <v>8313</v>
      </c>
      <c r="P1008" t="s">
        <v>8315</v>
      </c>
      <c r="Q1008">
        <f t="shared" si="77"/>
        <v>6</v>
      </c>
      <c r="R1008">
        <f t="shared" si="78"/>
        <v>29.25</v>
      </c>
      <c r="S1008" s="11">
        <f t="shared" si="75"/>
        <v>41977.040185185186</v>
      </c>
      <c r="T1008" s="11">
        <f t="shared" si="76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2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26" t="s">
        <v>8313</v>
      </c>
      <c r="P1009" t="s">
        <v>8315</v>
      </c>
      <c r="Q1009">
        <f t="shared" si="77"/>
        <v>44</v>
      </c>
      <c r="R1009">
        <f t="shared" si="78"/>
        <v>174.95</v>
      </c>
      <c r="S1009" s="11">
        <f t="shared" si="75"/>
        <v>42676.583599537036</v>
      </c>
      <c r="T1009" s="11">
        <f t="shared" si="76"/>
        <v>42718.6252662037</v>
      </c>
      <c r="U1009">
        <f t="shared" si="79"/>
        <v>2016</v>
      </c>
    </row>
    <row r="1010" spans="1:21" ht="45" x14ac:dyDescent="0.25">
      <c r="A1010">
        <v>1008</v>
      </c>
      <c r="B1010" s="3" t="s">
        <v>1009</v>
      </c>
      <c r="C1010" s="3" t="s">
        <v>5118</v>
      </c>
      <c r="D1010" s="2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26" t="s">
        <v>8313</v>
      </c>
      <c r="P1010" t="s">
        <v>8315</v>
      </c>
      <c r="Q1010">
        <f t="shared" si="77"/>
        <v>0</v>
      </c>
      <c r="R1010">
        <f t="shared" si="78"/>
        <v>250</v>
      </c>
      <c r="S1010" s="11">
        <f t="shared" si="75"/>
        <v>42702.809201388889</v>
      </c>
      <c r="T1010" s="11">
        <f t="shared" si="76"/>
        <v>42732.809201388889</v>
      </c>
      <c r="U1010">
        <f t="shared" si="79"/>
        <v>2016</v>
      </c>
    </row>
    <row r="1011" spans="1:21" ht="45" x14ac:dyDescent="0.25">
      <c r="A1011">
        <v>1009</v>
      </c>
      <c r="B1011" s="3" t="s">
        <v>1010</v>
      </c>
      <c r="C1011" s="3" t="s">
        <v>5119</v>
      </c>
      <c r="D1011" s="2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26" t="s">
        <v>8313</v>
      </c>
      <c r="P1011" t="s">
        <v>8315</v>
      </c>
      <c r="Q1011">
        <f t="shared" si="77"/>
        <v>13</v>
      </c>
      <c r="R1011">
        <f t="shared" si="78"/>
        <v>65</v>
      </c>
      <c r="S1011" s="11">
        <f t="shared" si="75"/>
        <v>42510.604699074072</v>
      </c>
      <c r="T1011" s="11">
        <f t="shared" si="76"/>
        <v>42540.604699074072</v>
      </c>
      <c r="U1011">
        <f t="shared" si="79"/>
        <v>2016</v>
      </c>
    </row>
    <row r="1012" spans="1:21" ht="45" x14ac:dyDescent="0.25">
      <c r="A1012">
        <v>1010</v>
      </c>
      <c r="B1012" s="3" t="s">
        <v>1011</v>
      </c>
      <c r="C1012" s="3" t="s">
        <v>5120</v>
      </c>
      <c r="D1012" s="2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26" t="s">
        <v>8313</v>
      </c>
      <c r="P1012" t="s">
        <v>8315</v>
      </c>
      <c r="Q1012">
        <f t="shared" si="77"/>
        <v>0</v>
      </c>
      <c r="R1012">
        <f t="shared" si="78"/>
        <v>55</v>
      </c>
      <c r="S1012" s="11">
        <f t="shared" si="75"/>
        <v>42561.829421296294</v>
      </c>
      <c r="T1012" s="11">
        <f t="shared" si="76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2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26" t="s">
        <v>8313</v>
      </c>
      <c r="P1013" t="s">
        <v>8315</v>
      </c>
      <c r="Q1013">
        <f t="shared" si="77"/>
        <v>0</v>
      </c>
      <c r="R1013">
        <f t="shared" si="78"/>
        <v>75</v>
      </c>
      <c r="S1013" s="11">
        <f t="shared" si="75"/>
        <v>41946.898090277777</v>
      </c>
      <c r="T1013" s="11">
        <f t="shared" si="76"/>
        <v>41991.898090277777</v>
      </c>
      <c r="U1013">
        <f t="shared" si="79"/>
        <v>2014</v>
      </c>
    </row>
    <row r="1014" spans="1:21" ht="45" x14ac:dyDescent="0.25">
      <c r="A1014">
        <v>1012</v>
      </c>
      <c r="B1014" s="3" t="s">
        <v>1013</v>
      </c>
      <c r="C1014" s="3" t="s">
        <v>5122</v>
      </c>
      <c r="D1014" s="2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26" t="s">
        <v>8313</v>
      </c>
      <c r="P1014" t="s">
        <v>8315</v>
      </c>
      <c r="Q1014">
        <f t="shared" si="77"/>
        <v>21535</v>
      </c>
      <c r="R1014">
        <f t="shared" si="78"/>
        <v>1389.36</v>
      </c>
      <c r="S1014" s="11">
        <f t="shared" si="75"/>
        <v>42714.440416666665</v>
      </c>
      <c r="T1014" s="11">
        <f t="shared" si="76"/>
        <v>42759.440416666665</v>
      </c>
      <c r="U1014">
        <f t="shared" si="79"/>
        <v>2016</v>
      </c>
    </row>
    <row r="1015" spans="1:21" ht="45" x14ac:dyDescent="0.25">
      <c r="A1015">
        <v>1013</v>
      </c>
      <c r="B1015" s="3" t="s">
        <v>1014</v>
      </c>
      <c r="C1015" s="3" t="s">
        <v>5123</v>
      </c>
      <c r="D1015" s="2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26" t="s">
        <v>8313</v>
      </c>
      <c r="P1015" t="s">
        <v>8315</v>
      </c>
      <c r="Q1015">
        <f t="shared" si="77"/>
        <v>35</v>
      </c>
      <c r="R1015">
        <f t="shared" si="78"/>
        <v>95.91</v>
      </c>
      <c r="S1015" s="11">
        <f t="shared" si="75"/>
        <v>42339.833981481483</v>
      </c>
      <c r="T1015" s="11">
        <f t="shared" si="76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2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26" t="s">
        <v>8313</v>
      </c>
      <c r="P1016" t="s">
        <v>8315</v>
      </c>
      <c r="Q1016">
        <f t="shared" si="77"/>
        <v>31</v>
      </c>
      <c r="R1016">
        <f t="shared" si="78"/>
        <v>191.25</v>
      </c>
      <c r="S1016" s="11">
        <f t="shared" si="75"/>
        <v>41955.002488425926</v>
      </c>
      <c r="T1016" s="11">
        <f t="shared" si="76"/>
        <v>42005.002488425926</v>
      </c>
      <c r="U1016">
        <f t="shared" si="79"/>
        <v>2014</v>
      </c>
    </row>
    <row r="1017" spans="1:21" ht="30" x14ac:dyDescent="0.25">
      <c r="A1017">
        <v>1015</v>
      </c>
      <c r="B1017" s="3" t="s">
        <v>1016</v>
      </c>
      <c r="C1017" s="3" t="s">
        <v>5125</v>
      </c>
      <c r="D1017" s="2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26" t="s">
        <v>8313</v>
      </c>
      <c r="P1017" t="s">
        <v>8315</v>
      </c>
      <c r="Q1017">
        <f t="shared" si="77"/>
        <v>3</v>
      </c>
      <c r="R1017">
        <f t="shared" si="78"/>
        <v>40</v>
      </c>
      <c r="S1017" s="11">
        <f t="shared" si="75"/>
        <v>42303.878414351857</v>
      </c>
      <c r="T1017" s="11">
        <f t="shared" si="76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2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26" t="s">
        <v>8313</v>
      </c>
      <c r="P1018" t="s">
        <v>8315</v>
      </c>
      <c r="Q1018">
        <f t="shared" si="77"/>
        <v>3</v>
      </c>
      <c r="R1018">
        <f t="shared" si="78"/>
        <v>74.790000000000006</v>
      </c>
      <c r="S1018" s="11">
        <f t="shared" si="75"/>
        <v>42422.107129629629</v>
      </c>
      <c r="T1018" s="11">
        <f t="shared" si="76"/>
        <v>42467.065462962957</v>
      </c>
      <c r="U1018">
        <f t="shared" si="79"/>
        <v>2016</v>
      </c>
    </row>
    <row r="1019" spans="1:21" ht="45" x14ac:dyDescent="0.25">
      <c r="A1019">
        <v>1017</v>
      </c>
      <c r="B1019" s="3" t="s">
        <v>1018</v>
      </c>
      <c r="C1019" s="3" t="s">
        <v>5127</v>
      </c>
      <c r="D1019" s="2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26" t="s">
        <v>8313</v>
      </c>
      <c r="P1019" t="s">
        <v>8315</v>
      </c>
      <c r="Q1019">
        <f t="shared" si="77"/>
        <v>23</v>
      </c>
      <c r="R1019">
        <f t="shared" si="78"/>
        <v>161.12</v>
      </c>
      <c r="S1019" s="11">
        <f t="shared" si="75"/>
        <v>42289.675173611111</v>
      </c>
      <c r="T1019" s="11">
        <f t="shared" si="76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2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26" t="s">
        <v>8313</v>
      </c>
      <c r="P1020" t="s">
        <v>8315</v>
      </c>
      <c r="Q1020">
        <f t="shared" si="77"/>
        <v>3</v>
      </c>
      <c r="R1020">
        <f t="shared" si="78"/>
        <v>88.71</v>
      </c>
      <c r="S1020" s="11">
        <f t="shared" si="75"/>
        <v>42535.492280092592</v>
      </c>
      <c r="T1020" s="11">
        <f t="shared" si="76"/>
        <v>42565.492280092592</v>
      </c>
      <c r="U1020">
        <f t="shared" si="79"/>
        <v>2016</v>
      </c>
    </row>
    <row r="1021" spans="1:21" ht="30" x14ac:dyDescent="0.25">
      <c r="A1021">
        <v>1019</v>
      </c>
      <c r="B1021" s="3" t="s">
        <v>1020</v>
      </c>
      <c r="C1021" s="3" t="s">
        <v>5129</v>
      </c>
      <c r="D1021" s="2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26" t="s">
        <v>8313</v>
      </c>
      <c r="P1021" t="s">
        <v>8315</v>
      </c>
      <c r="Q1021">
        <f t="shared" si="77"/>
        <v>47</v>
      </c>
      <c r="R1021">
        <f t="shared" si="78"/>
        <v>53.25</v>
      </c>
      <c r="S1021" s="11">
        <f t="shared" si="75"/>
        <v>42009.973946759259</v>
      </c>
      <c r="T1021" s="11">
        <f t="shared" si="76"/>
        <v>42039.973946759259</v>
      </c>
      <c r="U1021">
        <f t="shared" si="79"/>
        <v>2015</v>
      </c>
    </row>
    <row r="1022" spans="1:21" ht="45" x14ac:dyDescent="0.25">
      <c r="A1022">
        <v>1020</v>
      </c>
      <c r="B1022" s="3" t="s">
        <v>1021</v>
      </c>
      <c r="C1022" s="3" t="s">
        <v>5130</v>
      </c>
      <c r="D1022" s="2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26" t="s">
        <v>8332</v>
      </c>
      <c r="P1022" t="s">
        <v>8340</v>
      </c>
      <c r="Q1022">
        <f t="shared" si="77"/>
        <v>206</v>
      </c>
      <c r="R1022">
        <f t="shared" si="78"/>
        <v>106.2</v>
      </c>
      <c r="S1022" s="11">
        <f t="shared" si="75"/>
        <v>42127.069548611107</v>
      </c>
      <c r="T1022" s="11">
        <f t="shared" si="76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2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26" t="s">
        <v>8332</v>
      </c>
      <c r="P1023" t="s">
        <v>8340</v>
      </c>
      <c r="Q1023">
        <f t="shared" si="77"/>
        <v>352</v>
      </c>
      <c r="R1023">
        <f t="shared" si="78"/>
        <v>22.08</v>
      </c>
      <c r="S1023" s="11">
        <f t="shared" si="75"/>
        <v>42271.251979166671</v>
      </c>
      <c r="T1023" s="11">
        <f t="shared" si="76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2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26" t="s">
        <v>8332</v>
      </c>
      <c r="P1024" t="s">
        <v>8340</v>
      </c>
      <c r="Q1024">
        <f t="shared" si="77"/>
        <v>115</v>
      </c>
      <c r="R1024">
        <f t="shared" si="78"/>
        <v>31.05</v>
      </c>
      <c r="S1024" s="11">
        <f t="shared" si="75"/>
        <v>42111.646724537044</v>
      </c>
      <c r="T1024" s="11">
        <f t="shared" si="76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2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26" t="s">
        <v>8332</v>
      </c>
      <c r="P1025" t="s">
        <v>8340</v>
      </c>
      <c r="Q1025">
        <f t="shared" si="77"/>
        <v>237</v>
      </c>
      <c r="R1025">
        <f t="shared" si="78"/>
        <v>36.21</v>
      </c>
      <c r="S1025" s="11">
        <f t="shared" si="75"/>
        <v>42145.919687500005</v>
      </c>
      <c r="T1025" s="11">
        <f t="shared" si="76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2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26" t="s">
        <v>8332</v>
      </c>
      <c r="P1026" t="s">
        <v>8340</v>
      </c>
      <c r="Q1026">
        <f t="shared" si="77"/>
        <v>119</v>
      </c>
      <c r="R1026">
        <f t="shared" si="78"/>
        <v>388.98</v>
      </c>
      <c r="S1026" s="11">
        <f t="shared" ref="S1026:S1089" si="80">(((J1026/60)/60)/24)+DATE(1970,1,1)</f>
        <v>42370.580590277779</v>
      </c>
      <c r="T1026" s="11">
        <f t="shared" ref="T1026:T1089" si="81">(((I1026/60)/60)/24)+DATE(1970,1,1)</f>
        <v>42400.580590277779</v>
      </c>
      <c r="U1026">
        <f t="shared" si="79"/>
        <v>2016</v>
      </c>
    </row>
    <row r="1027" spans="1:21" ht="30" x14ac:dyDescent="0.25">
      <c r="A1027">
        <v>1025</v>
      </c>
      <c r="B1027" s="3" t="s">
        <v>1026</v>
      </c>
      <c r="C1027" s="3" t="s">
        <v>5135</v>
      </c>
      <c r="D1027" s="2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26" t="s">
        <v>8332</v>
      </c>
      <c r="P1027" t="s">
        <v>8340</v>
      </c>
      <c r="Q1027">
        <f t="shared" ref="Q1027:Q1090" si="82">ROUND(E1027/D1027*100,0)</f>
        <v>110</v>
      </c>
      <c r="R1027">
        <f t="shared" ref="R1027:R1090" si="83">IFERROR(ROUND(E1027/L1027,2),0)</f>
        <v>71.849999999999994</v>
      </c>
      <c r="S1027" s="11">
        <f t="shared" si="80"/>
        <v>42049.833761574075</v>
      </c>
      <c r="T1027" s="11">
        <f t="shared" si="81"/>
        <v>42079.792094907403</v>
      </c>
      <c r="U1027">
        <f t="shared" ref="U1027:U1090" si="84">YEAR(S1027)</f>
        <v>2015</v>
      </c>
    </row>
    <row r="1028" spans="1:21" ht="45" x14ac:dyDescent="0.25">
      <c r="A1028">
        <v>1026</v>
      </c>
      <c r="B1028" s="3" t="s">
        <v>1027</v>
      </c>
      <c r="C1028" s="3" t="s">
        <v>5136</v>
      </c>
      <c r="D1028" s="2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26" t="s">
        <v>8332</v>
      </c>
      <c r="P1028" t="s">
        <v>8340</v>
      </c>
      <c r="Q1028">
        <f t="shared" si="82"/>
        <v>100</v>
      </c>
      <c r="R1028">
        <f t="shared" si="83"/>
        <v>57.38</v>
      </c>
      <c r="S1028" s="11">
        <f t="shared" si="80"/>
        <v>42426.407592592594</v>
      </c>
      <c r="T1028" s="11">
        <f t="shared" si="81"/>
        <v>42460.365925925929</v>
      </c>
      <c r="U1028">
        <f t="shared" si="84"/>
        <v>2016</v>
      </c>
    </row>
    <row r="1029" spans="1:21" ht="45" x14ac:dyDescent="0.25">
      <c r="A1029">
        <v>1027</v>
      </c>
      <c r="B1029" s="3" t="s">
        <v>1028</v>
      </c>
      <c r="C1029" s="3" t="s">
        <v>5137</v>
      </c>
      <c r="D1029" s="2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26" t="s">
        <v>8332</v>
      </c>
      <c r="P1029" t="s">
        <v>8340</v>
      </c>
      <c r="Q1029">
        <f t="shared" si="82"/>
        <v>103</v>
      </c>
      <c r="R1029">
        <f t="shared" si="83"/>
        <v>69.67</v>
      </c>
      <c r="S1029" s="11">
        <f t="shared" si="80"/>
        <v>41905.034108796295</v>
      </c>
      <c r="T1029" s="11">
        <f t="shared" si="81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2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26" t="s">
        <v>8332</v>
      </c>
      <c r="P1030" t="s">
        <v>8340</v>
      </c>
      <c r="Q1030">
        <f t="shared" si="82"/>
        <v>117</v>
      </c>
      <c r="R1030">
        <f t="shared" si="83"/>
        <v>45.99</v>
      </c>
      <c r="S1030" s="11">
        <f t="shared" si="80"/>
        <v>42755.627372685187</v>
      </c>
      <c r="T1030" s="11">
        <f t="shared" si="81"/>
        <v>42800.833333333328</v>
      </c>
      <c r="U1030">
        <f t="shared" si="84"/>
        <v>2017</v>
      </c>
    </row>
    <row r="1031" spans="1:21" ht="30" x14ac:dyDescent="0.25">
      <c r="A1031">
        <v>1029</v>
      </c>
      <c r="B1031" s="3" t="s">
        <v>1030</v>
      </c>
      <c r="C1031" s="3" t="s">
        <v>5139</v>
      </c>
      <c r="D1031" s="2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26" t="s">
        <v>8332</v>
      </c>
      <c r="P1031" t="s">
        <v>8340</v>
      </c>
      <c r="Q1031">
        <f t="shared" si="82"/>
        <v>112</v>
      </c>
      <c r="R1031">
        <f t="shared" si="83"/>
        <v>79.260000000000005</v>
      </c>
      <c r="S1031" s="11">
        <f t="shared" si="80"/>
        <v>42044.711886574078</v>
      </c>
      <c r="T1031" s="11">
        <f t="shared" si="81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2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26" t="s">
        <v>8332</v>
      </c>
      <c r="P1032" t="s">
        <v>8340</v>
      </c>
      <c r="Q1032">
        <f t="shared" si="82"/>
        <v>342</v>
      </c>
      <c r="R1032">
        <f t="shared" si="83"/>
        <v>43.03</v>
      </c>
      <c r="S1032" s="11">
        <f t="shared" si="80"/>
        <v>42611.483206018514</v>
      </c>
      <c r="T1032" s="11">
        <f t="shared" si="81"/>
        <v>42625.483206018514</v>
      </c>
      <c r="U1032">
        <f t="shared" si="84"/>
        <v>2016</v>
      </c>
    </row>
    <row r="1033" spans="1:21" ht="45" x14ac:dyDescent="0.25">
      <c r="A1033">
        <v>1031</v>
      </c>
      <c r="B1033" s="3" t="s">
        <v>1032</v>
      </c>
      <c r="C1033" s="3" t="s">
        <v>5141</v>
      </c>
      <c r="D1033" s="2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26" t="s">
        <v>8332</v>
      </c>
      <c r="P1033" t="s">
        <v>8340</v>
      </c>
      <c r="Q1033">
        <f t="shared" si="82"/>
        <v>107</v>
      </c>
      <c r="R1033">
        <f t="shared" si="83"/>
        <v>108.48</v>
      </c>
      <c r="S1033" s="11">
        <f t="shared" si="80"/>
        <v>42324.764004629629</v>
      </c>
      <c r="T1033" s="11">
        <f t="shared" si="81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2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26" t="s">
        <v>8332</v>
      </c>
      <c r="P1034" t="s">
        <v>8340</v>
      </c>
      <c r="Q1034">
        <f t="shared" si="82"/>
        <v>108</v>
      </c>
      <c r="R1034">
        <f t="shared" si="83"/>
        <v>61.03</v>
      </c>
      <c r="S1034" s="11">
        <f t="shared" si="80"/>
        <v>42514.666956018518</v>
      </c>
      <c r="T1034" s="11">
        <f t="shared" si="81"/>
        <v>42544.666956018518</v>
      </c>
      <c r="U1034">
        <f t="shared" si="84"/>
        <v>2016</v>
      </c>
    </row>
    <row r="1035" spans="1:21" ht="45" x14ac:dyDescent="0.25">
      <c r="A1035">
        <v>1033</v>
      </c>
      <c r="B1035" s="3" t="s">
        <v>1034</v>
      </c>
      <c r="C1035" s="3" t="s">
        <v>5143</v>
      </c>
      <c r="D1035" s="2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26" t="s">
        <v>8332</v>
      </c>
      <c r="P1035" t="s">
        <v>8340</v>
      </c>
      <c r="Q1035">
        <f t="shared" si="82"/>
        <v>103</v>
      </c>
      <c r="R1035">
        <f t="shared" si="83"/>
        <v>50.59</v>
      </c>
      <c r="S1035" s="11">
        <f t="shared" si="80"/>
        <v>42688.732407407413</v>
      </c>
      <c r="T1035" s="11">
        <f t="shared" si="81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2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26" t="s">
        <v>8332</v>
      </c>
      <c r="P1036" t="s">
        <v>8340</v>
      </c>
      <c r="Q1036">
        <f t="shared" si="82"/>
        <v>130</v>
      </c>
      <c r="R1036">
        <f t="shared" si="83"/>
        <v>39.159999999999997</v>
      </c>
      <c r="S1036" s="11">
        <f t="shared" si="80"/>
        <v>42555.166712962964</v>
      </c>
      <c r="T1036" s="11">
        <f t="shared" si="81"/>
        <v>42587.165972222225</v>
      </c>
      <c r="U1036">
        <f t="shared" si="84"/>
        <v>2016</v>
      </c>
    </row>
    <row r="1037" spans="1:21" ht="45" x14ac:dyDescent="0.25">
      <c r="A1037">
        <v>1035</v>
      </c>
      <c r="B1037" s="3" t="s">
        <v>1036</v>
      </c>
      <c r="C1037" s="3" t="s">
        <v>5145</v>
      </c>
      <c r="D1037" s="2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26" t="s">
        <v>8332</v>
      </c>
      <c r="P1037" t="s">
        <v>8340</v>
      </c>
      <c r="Q1037">
        <f t="shared" si="82"/>
        <v>108</v>
      </c>
      <c r="R1037">
        <f t="shared" si="83"/>
        <v>65.16</v>
      </c>
      <c r="S1037" s="11">
        <f t="shared" si="80"/>
        <v>42016.641435185185</v>
      </c>
      <c r="T1037" s="11">
        <f t="shared" si="81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2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26" t="s">
        <v>8332</v>
      </c>
      <c r="P1038" t="s">
        <v>8340</v>
      </c>
      <c r="Q1038">
        <f t="shared" si="82"/>
        <v>112</v>
      </c>
      <c r="R1038">
        <f t="shared" si="83"/>
        <v>23.96</v>
      </c>
      <c r="S1038" s="11">
        <f t="shared" si="80"/>
        <v>41249.448958333334</v>
      </c>
      <c r="T1038" s="11">
        <f t="shared" si="81"/>
        <v>41281.333333333336</v>
      </c>
      <c r="U1038">
        <f t="shared" si="84"/>
        <v>2012</v>
      </c>
    </row>
    <row r="1039" spans="1:21" ht="45" x14ac:dyDescent="0.25">
      <c r="A1039">
        <v>1037</v>
      </c>
      <c r="B1039" s="3" t="s">
        <v>1038</v>
      </c>
      <c r="C1039" s="3" t="s">
        <v>5147</v>
      </c>
      <c r="D1039" s="2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26" t="s">
        <v>8332</v>
      </c>
      <c r="P1039" t="s">
        <v>8340</v>
      </c>
      <c r="Q1039">
        <f t="shared" si="82"/>
        <v>102</v>
      </c>
      <c r="R1039">
        <f t="shared" si="83"/>
        <v>48.62</v>
      </c>
      <c r="S1039" s="11">
        <f t="shared" si="80"/>
        <v>42119.822476851856</v>
      </c>
      <c r="T1039" s="11">
        <f t="shared" si="81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2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26" t="s">
        <v>8332</v>
      </c>
      <c r="P1040" t="s">
        <v>8340</v>
      </c>
      <c r="Q1040">
        <f t="shared" si="82"/>
        <v>145</v>
      </c>
      <c r="R1040">
        <f t="shared" si="83"/>
        <v>35.74</v>
      </c>
      <c r="S1040" s="11">
        <f t="shared" si="80"/>
        <v>42418.231747685189</v>
      </c>
      <c r="T1040" s="11">
        <f t="shared" si="81"/>
        <v>42448.190081018518</v>
      </c>
      <c r="U1040">
        <f t="shared" si="84"/>
        <v>2016</v>
      </c>
    </row>
    <row r="1041" spans="1:21" ht="45" x14ac:dyDescent="0.25">
      <c r="A1041">
        <v>1039</v>
      </c>
      <c r="B1041" s="3" t="s">
        <v>1040</v>
      </c>
      <c r="C1041" s="3" t="s">
        <v>5149</v>
      </c>
      <c r="D1041" s="2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26" t="s">
        <v>8332</v>
      </c>
      <c r="P1041" t="s">
        <v>8340</v>
      </c>
      <c r="Q1041">
        <f t="shared" si="82"/>
        <v>128</v>
      </c>
      <c r="R1041">
        <f t="shared" si="83"/>
        <v>21.37</v>
      </c>
      <c r="S1041" s="11">
        <f t="shared" si="80"/>
        <v>42692.109328703707</v>
      </c>
      <c r="T1041" s="11">
        <f t="shared" si="81"/>
        <v>42717.332638888889</v>
      </c>
      <c r="U1041">
        <f t="shared" si="84"/>
        <v>2016</v>
      </c>
    </row>
    <row r="1042" spans="1:21" ht="45" x14ac:dyDescent="0.25">
      <c r="A1042">
        <v>1040</v>
      </c>
      <c r="B1042" s="3" t="s">
        <v>1041</v>
      </c>
      <c r="C1042" s="3" t="s">
        <v>5150</v>
      </c>
      <c r="D1042" s="2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26" t="s">
        <v>8342</v>
      </c>
      <c r="P1042" t="s">
        <v>8343</v>
      </c>
      <c r="Q1042">
        <f t="shared" si="82"/>
        <v>0</v>
      </c>
      <c r="R1042">
        <f t="shared" si="83"/>
        <v>250</v>
      </c>
      <c r="S1042" s="11">
        <f t="shared" si="80"/>
        <v>42579.708437499998</v>
      </c>
      <c r="T1042" s="11">
        <f t="shared" si="81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2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26" t="s">
        <v>8342</v>
      </c>
      <c r="P1043" t="s">
        <v>8343</v>
      </c>
      <c r="Q1043">
        <f t="shared" si="82"/>
        <v>0</v>
      </c>
      <c r="R1043">
        <f t="shared" si="83"/>
        <v>0</v>
      </c>
      <c r="S1043" s="11">
        <f t="shared" si="80"/>
        <v>41831.060092592597</v>
      </c>
      <c r="T1043" s="11">
        <f t="shared" si="81"/>
        <v>41851.060092592597</v>
      </c>
      <c r="U1043">
        <f t="shared" si="84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2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26" t="s">
        <v>8342</v>
      </c>
      <c r="P1044" t="s">
        <v>8343</v>
      </c>
      <c r="Q1044">
        <f t="shared" si="82"/>
        <v>2</v>
      </c>
      <c r="R1044">
        <f t="shared" si="83"/>
        <v>10</v>
      </c>
      <c r="S1044" s="11">
        <f t="shared" si="80"/>
        <v>41851.696157407408</v>
      </c>
      <c r="T1044" s="11">
        <f t="shared" si="81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2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26" t="s">
        <v>8342</v>
      </c>
      <c r="P1045" t="s">
        <v>8343</v>
      </c>
      <c r="Q1045">
        <f t="shared" si="82"/>
        <v>9</v>
      </c>
      <c r="R1045">
        <f t="shared" si="83"/>
        <v>29.24</v>
      </c>
      <c r="S1045" s="11">
        <f t="shared" si="80"/>
        <v>42114.252951388888</v>
      </c>
      <c r="T1045" s="11">
        <f t="shared" si="81"/>
        <v>42144.252951388888</v>
      </c>
      <c r="U1045">
        <f t="shared" si="84"/>
        <v>2015</v>
      </c>
    </row>
    <row r="1046" spans="1:21" ht="45" x14ac:dyDescent="0.25">
      <c r="A1046">
        <v>1044</v>
      </c>
      <c r="B1046" s="3" t="s">
        <v>1045</v>
      </c>
      <c r="C1046" s="3" t="s">
        <v>5154</v>
      </c>
      <c r="D1046" s="2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26" t="s">
        <v>8342</v>
      </c>
      <c r="P1046" t="s">
        <v>8343</v>
      </c>
      <c r="Q1046">
        <f t="shared" si="82"/>
        <v>0</v>
      </c>
      <c r="R1046">
        <f t="shared" si="83"/>
        <v>3</v>
      </c>
      <c r="S1046" s="11">
        <f t="shared" si="80"/>
        <v>42011.925937499997</v>
      </c>
      <c r="T1046" s="11">
        <f t="shared" si="81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2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26" t="s">
        <v>8342</v>
      </c>
      <c r="P1047" t="s">
        <v>8343</v>
      </c>
      <c r="Q1047">
        <f t="shared" si="82"/>
        <v>3</v>
      </c>
      <c r="R1047">
        <f t="shared" si="83"/>
        <v>33.25</v>
      </c>
      <c r="S1047" s="11">
        <f t="shared" si="80"/>
        <v>41844.874421296299</v>
      </c>
      <c r="T1047" s="11">
        <f t="shared" si="81"/>
        <v>41874.874421296299</v>
      </c>
      <c r="U1047">
        <f t="shared" si="84"/>
        <v>2014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 s="2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26" t="s">
        <v>8342</v>
      </c>
      <c r="P1048" t="s">
        <v>8343</v>
      </c>
      <c r="Q1048">
        <f t="shared" si="82"/>
        <v>0</v>
      </c>
      <c r="R1048">
        <f t="shared" si="83"/>
        <v>0</v>
      </c>
      <c r="S1048" s="11">
        <f t="shared" si="80"/>
        <v>42319.851388888885</v>
      </c>
      <c r="T1048" s="11">
        <f t="shared" si="81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2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26" t="s">
        <v>8342</v>
      </c>
      <c r="P1049" t="s">
        <v>8343</v>
      </c>
      <c r="Q1049">
        <f t="shared" si="82"/>
        <v>0</v>
      </c>
      <c r="R1049">
        <f t="shared" si="83"/>
        <v>1</v>
      </c>
      <c r="S1049" s="11">
        <f t="shared" si="80"/>
        <v>41918.818460648145</v>
      </c>
      <c r="T1049" s="11">
        <f t="shared" si="81"/>
        <v>41948.860127314816</v>
      </c>
      <c r="U1049">
        <f t="shared" si="84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2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26" t="s">
        <v>8342</v>
      </c>
      <c r="P1050" t="s">
        <v>8343</v>
      </c>
      <c r="Q1050">
        <f t="shared" si="82"/>
        <v>1</v>
      </c>
      <c r="R1050">
        <f t="shared" si="83"/>
        <v>53</v>
      </c>
      <c r="S1050" s="11">
        <f t="shared" si="80"/>
        <v>42598.053113425922</v>
      </c>
      <c r="T1050" s="11">
        <f t="shared" si="81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2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26" t="s">
        <v>8342</v>
      </c>
      <c r="P1051" t="s">
        <v>8343</v>
      </c>
      <c r="Q1051">
        <f t="shared" si="82"/>
        <v>0</v>
      </c>
      <c r="R1051">
        <f t="shared" si="83"/>
        <v>0</v>
      </c>
      <c r="S1051" s="11">
        <f t="shared" si="80"/>
        <v>42382.431076388893</v>
      </c>
      <c r="T1051" s="11">
        <f t="shared" si="81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2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26" t="s">
        <v>8342</v>
      </c>
      <c r="P1052" t="s">
        <v>8343</v>
      </c>
      <c r="Q1052">
        <f t="shared" si="82"/>
        <v>0</v>
      </c>
      <c r="R1052">
        <f t="shared" si="83"/>
        <v>0</v>
      </c>
      <c r="S1052" s="11">
        <f t="shared" si="80"/>
        <v>42231.7971875</v>
      </c>
      <c r="T1052" s="11">
        <f t="shared" si="81"/>
        <v>42261.7971875</v>
      </c>
      <c r="U1052">
        <f t="shared" si="84"/>
        <v>2015</v>
      </c>
    </row>
    <row r="1053" spans="1:21" ht="45" x14ac:dyDescent="0.25">
      <c r="A1053">
        <v>1051</v>
      </c>
      <c r="B1053" s="3" t="s">
        <v>1052</v>
      </c>
      <c r="C1053" s="3" t="s">
        <v>5161</v>
      </c>
      <c r="D1053" s="2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26" t="s">
        <v>8342</v>
      </c>
      <c r="P1053" t="s">
        <v>8343</v>
      </c>
      <c r="Q1053">
        <f t="shared" si="82"/>
        <v>0</v>
      </c>
      <c r="R1053">
        <f t="shared" si="83"/>
        <v>0</v>
      </c>
      <c r="S1053" s="11">
        <f t="shared" si="80"/>
        <v>41850.014178240745</v>
      </c>
      <c r="T1053" s="11">
        <f t="shared" si="81"/>
        <v>41878.014178240745</v>
      </c>
      <c r="U1053">
        <f t="shared" si="84"/>
        <v>2014</v>
      </c>
    </row>
    <row r="1054" spans="1:21" ht="60" x14ac:dyDescent="0.25">
      <c r="A1054">
        <v>1052</v>
      </c>
      <c r="B1054" s="3" t="s">
        <v>1053</v>
      </c>
      <c r="C1054" s="3" t="s">
        <v>5162</v>
      </c>
      <c r="D1054" s="2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26" t="s">
        <v>8342</v>
      </c>
      <c r="P1054" t="s">
        <v>8343</v>
      </c>
      <c r="Q1054">
        <f t="shared" si="82"/>
        <v>0</v>
      </c>
      <c r="R1054">
        <f t="shared" si="83"/>
        <v>0</v>
      </c>
      <c r="S1054" s="11">
        <f t="shared" si="80"/>
        <v>42483.797395833331</v>
      </c>
      <c r="T1054" s="11">
        <f t="shared" si="81"/>
        <v>42527.839583333334</v>
      </c>
      <c r="U1054">
        <f t="shared" si="84"/>
        <v>2016</v>
      </c>
    </row>
    <row r="1055" spans="1:21" ht="45" x14ac:dyDescent="0.25">
      <c r="A1055">
        <v>1053</v>
      </c>
      <c r="B1055" s="3" t="s">
        <v>1054</v>
      </c>
      <c r="C1055" s="3" t="s">
        <v>5163</v>
      </c>
      <c r="D1055" s="2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26" t="s">
        <v>8342</v>
      </c>
      <c r="P1055" t="s">
        <v>8343</v>
      </c>
      <c r="Q1055">
        <f t="shared" si="82"/>
        <v>1</v>
      </c>
      <c r="R1055">
        <f t="shared" si="83"/>
        <v>15</v>
      </c>
      <c r="S1055" s="11">
        <f t="shared" si="80"/>
        <v>42775.172824074078</v>
      </c>
      <c r="T1055" s="11">
        <f t="shared" si="81"/>
        <v>42800.172824074078</v>
      </c>
      <c r="U1055">
        <f t="shared" si="84"/>
        <v>2017</v>
      </c>
    </row>
    <row r="1056" spans="1:21" ht="45" x14ac:dyDescent="0.25">
      <c r="A1056">
        <v>1054</v>
      </c>
      <c r="B1056" s="3" t="s">
        <v>1055</v>
      </c>
      <c r="C1056" s="3" t="s">
        <v>5164</v>
      </c>
      <c r="D1056" s="2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26" t="s">
        <v>8342</v>
      </c>
      <c r="P1056" t="s">
        <v>8343</v>
      </c>
      <c r="Q1056">
        <f t="shared" si="82"/>
        <v>0</v>
      </c>
      <c r="R1056">
        <f t="shared" si="83"/>
        <v>0</v>
      </c>
      <c r="S1056" s="11">
        <f t="shared" si="80"/>
        <v>41831.851840277777</v>
      </c>
      <c r="T1056" s="11">
        <f t="shared" si="81"/>
        <v>41861.916666666664</v>
      </c>
      <c r="U1056">
        <f t="shared" si="84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2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26" t="s">
        <v>8342</v>
      </c>
      <c r="P1057" t="s">
        <v>8343</v>
      </c>
      <c r="Q1057">
        <f t="shared" si="82"/>
        <v>0</v>
      </c>
      <c r="R1057">
        <f t="shared" si="83"/>
        <v>0</v>
      </c>
      <c r="S1057" s="11">
        <f t="shared" si="80"/>
        <v>42406.992418981477</v>
      </c>
      <c r="T1057" s="11">
        <f t="shared" si="81"/>
        <v>42436.992418981477</v>
      </c>
      <c r="U1057">
        <f t="shared" si="84"/>
        <v>2016</v>
      </c>
    </row>
    <row r="1058" spans="1:21" ht="45" x14ac:dyDescent="0.25">
      <c r="A1058">
        <v>1056</v>
      </c>
      <c r="B1058" s="3" t="s">
        <v>1057</v>
      </c>
      <c r="C1058" s="3" t="s">
        <v>5166</v>
      </c>
      <c r="D1058" s="2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26" t="s">
        <v>8342</v>
      </c>
      <c r="P1058" t="s">
        <v>8343</v>
      </c>
      <c r="Q1058">
        <f t="shared" si="82"/>
        <v>0</v>
      </c>
      <c r="R1058">
        <f t="shared" si="83"/>
        <v>0</v>
      </c>
      <c r="S1058" s="11">
        <f t="shared" si="80"/>
        <v>42058.719641203701</v>
      </c>
      <c r="T1058" s="11">
        <f t="shared" si="81"/>
        <v>42118.677974537044</v>
      </c>
      <c r="U1058">
        <f t="shared" si="84"/>
        <v>2015</v>
      </c>
    </row>
    <row r="1059" spans="1:21" ht="30" x14ac:dyDescent="0.25">
      <c r="A1059">
        <v>1057</v>
      </c>
      <c r="B1059" s="3" t="s">
        <v>1058</v>
      </c>
      <c r="C1059" s="3" t="s">
        <v>5167</v>
      </c>
      <c r="D1059" s="2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26" t="s">
        <v>8342</v>
      </c>
      <c r="P1059" t="s">
        <v>8343</v>
      </c>
      <c r="Q1059">
        <f t="shared" si="82"/>
        <v>0</v>
      </c>
      <c r="R1059">
        <f t="shared" si="83"/>
        <v>0</v>
      </c>
      <c r="S1059" s="11">
        <f t="shared" si="80"/>
        <v>42678.871331018512</v>
      </c>
      <c r="T1059" s="11">
        <f t="shared" si="81"/>
        <v>42708.912997685184</v>
      </c>
      <c r="U1059">
        <f t="shared" si="84"/>
        <v>2016</v>
      </c>
    </row>
    <row r="1060" spans="1:21" ht="45" x14ac:dyDescent="0.25">
      <c r="A1060">
        <v>1058</v>
      </c>
      <c r="B1060" s="3" t="s">
        <v>1059</v>
      </c>
      <c r="C1060" s="3" t="s">
        <v>5168</v>
      </c>
      <c r="D1060" s="2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26" t="s">
        <v>8342</v>
      </c>
      <c r="P1060" t="s">
        <v>8343</v>
      </c>
      <c r="Q1060">
        <f t="shared" si="82"/>
        <v>0</v>
      </c>
      <c r="R1060">
        <f t="shared" si="83"/>
        <v>0</v>
      </c>
      <c r="S1060" s="11">
        <f t="shared" si="80"/>
        <v>42047.900960648149</v>
      </c>
      <c r="T1060" s="11">
        <f t="shared" si="81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2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26" t="s">
        <v>8342</v>
      </c>
      <c r="P1061" t="s">
        <v>8343</v>
      </c>
      <c r="Q1061">
        <f t="shared" si="82"/>
        <v>0</v>
      </c>
      <c r="R1061">
        <f t="shared" si="83"/>
        <v>0</v>
      </c>
      <c r="S1061" s="11">
        <f t="shared" si="80"/>
        <v>42046.79</v>
      </c>
      <c r="T1061" s="11">
        <f t="shared" si="81"/>
        <v>42076.748333333337</v>
      </c>
      <c r="U1061">
        <f t="shared" si="84"/>
        <v>2015</v>
      </c>
    </row>
    <row r="1062" spans="1:21" ht="45" x14ac:dyDescent="0.25">
      <c r="A1062">
        <v>1060</v>
      </c>
      <c r="B1062" s="3" t="s">
        <v>1061</v>
      </c>
      <c r="C1062" s="3" t="s">
        <v>5170</v>
      </c>
      <c r="D1062" s="2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26" t="s">
        <v>8342</v>
      </c>
      <c r="P1062" t="s">
        <v>8343</v>
      </c>
      <c r="Q1062">
        <f t="shared" si="82"/>
        <v>1</v>
      </c>
      <c r="R1062">
        <f t="shared" si="83"/>
        <v>50</v>
      </c>
      <c r="S1062" s="11">
        <f t="shared" si="80"/>
        <v>42079.913113425922</v>
      </c>
      <c r="T1062" s="11">
        <f t="shared" si="81"/>
        <v>42109.913113425922</v>
      </c>
      <c r="U1062">
        <f t="shared" si="84"/>
        <v>2015</v>
      </c>
    </row>
    <row r="1063" spans="1:21" ht="30" x14ac:dyDescent="0.25">
      <c r="A1063">
        <v>1061</v>
      </c>
      <c r="B1063" s="3" t="s">
        <v>1062</v>
      </c>
      <c r="C1063" s="3" t="s">
        <v>5171</v>
      </c>
      <c r="D1063" s="2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26" t="s">
        <v>8342</v>
      </c>
      <c r="P1063" t="s">
        <v>8343</v>
      </c>
      <c r="Q1063">
        <f t="shared" si="82"/>
        <v>0</v>
      </c>
      <c r="R1063">
        <f t="shared" si="83"/>
        <v>0</v>
      </c>
      <c r="S1063" s="11">
        <f t="shared" si="80"/>
        <v>42432.276712962965</v>
      </c>
      <c r="T1063" s="11">
        <f t="shared" si="81"/>
        <v>42492.041666666672</v>
      </c>
      <c r="U1063">
        <f t="shared" si="84"/>
        <v>2016</v>
      </c>
    </row>
    <row r="1064" spans="1:21" x14ac:dyDescent="0.25">
      <c r="A1064">
        <v>1062</v>
      </c>
      <c r="B1064" s="3" t="s">
        <v>1063</v>
      </c>
      <c r="C1064" s="3" t="s">
        <v>5172</v>
      </c>
      <c r="D1064" s="2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26" t="s">
        <v>8342</v>
      </c>
      <c r="P1064" t="s">
        <v>8343</v>
      </c>
      <c r="Q1064">
        <f t="shared" si="82"/>
        <v>95</v>
      </c>
      <c r="R1064">
        <f t="shared" si="83"/>
        <v>47.5</v>
      </c>
      <c r="S1064" s="11">
        <f t="shared" si="80"/>
        <v>42556.807187500002</v>
      </c>
      <c r="T1064" s="11">
        <f t="shared" si="81"/>
        <v>42563.807187500002</v>
      </c>
      <c r="U1064">
        <f t="shared" si="84"/>
        <v>2016</v>
      </c>
    </row>
    <row r="1065" spans="1:21" ht="45" x14ac:dyDescent="0.25">
      <c r="A1065">
        <v>1063</v>
      </c>
      <c r="B1065" s="3" t="s">
        <v>1064</v>
      </c>
      <c r="C1065" s="3" t="s">
        <v>5173</v>
      </c>
      <c r="D1065" s="2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26" t="s">
        <v>8342</v>
      </c>
      <c r="P1065" t="s">
        <v>8343</v>
      </c>
      <c r="Q1065">
        <f t="shared" si="82"/>
        <v>0</v>
      </c>
      <c r="R1065">
        <f t="shared" si="83"/>
        <v>0</v>
      </c>
      <c r="S1065" s="11">
        <f t="shared" si="80"/>
        <v>42583.030810185184</v>
      </c>
      <c r="T1065" s="11">
        <f t="shared" si="81"/>
        <v>42613.030810185184</v>
      </c>
      <c r="U1065">
        <f t="shared" si="84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2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26" t="s">
        <v>8344</v>
      </c>
      <c r="P1066" t="s">
        <v>8345</v>
      </c>
      <c r="Q1066">
        <f t="shared" si="82"/>
        <v>9</v>
      </c>
      <c r="R1066">
        <f t="shared" si="83"/>
        <v>65.67</v>
      </c>
      <c r="S1066" s="11">
        <f t="shared" si="80"/>
        <v>41417.228043981479</v>
      </c>
      <c r="T1066" s="11">
        <f t="shared" si="81"/>
        <v>41462.228043981479</v>
      </c>
      <c r="U1066">
        <f t="shared" si="84"/>
        <v>2013</v>
      </c>
    </row>
    <row r="1067" spans="1:21" ht="45" x14ac:dyDescent="0.25">
      <c r="A1067">
        <v>1065</v>
      </c>
      <c r="B1067" s="3" t="s">
        <v>1066</v>
      </c>
      <c r="C1067" s="3" t="s">
        <v>5175</v>
      </c>
      <c r="D1067" s="2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26" t="s">
        <v>8344</v>
      </c>
      <c r="P1067" t="s">
        <v>8345</v>
      </c>
      <c r="Q1067">
        <f t="shared" si="82"/>
        <v>3</v>
      </c>
      <c r="R1067">
        <f t="shared" si="83"/>
        <v>16.2</v>
      </c>
      <c r="S1067" s="11">
        <f t="shared" si="80"/>
        <v>41661.381041666667</v>
      </c>
      <c r="T1067" s="11">
        <f t="shared" si="81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2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26" t="s">
        <v>8344</v>
      </c>
      <c r="P1068" t="s">
        <v>8345</v>
      </c>
      <c r="Q1068">
        <f t="shared" si="82"/>
        <v>3</v>
      </c>
      <c r="R1068">
        <f t="shared" si="83"/>
        <v>34.130000000000003</v>
      </c>
      <c r="S1068" s="11">
        <f t="shared" si="80"/>
        <v>41445.962754629632</v>
      </c>
      <c r="T1068" s="11">
        <f t="shared" si="81"/>
        <v>41490.962754629632</v>
      </c>
      <c r="U1068">
        <f t="shared" si="84"/>
        <v>2013</v>
      </c>
    </row>
    <row r="1069" spans="1:21" ht="45" x14ac:dyDescent="0.25">
      <c r="A1069">
        <v>1067</v>
      </c>
      <c r="B1069" s="3" t="s">
        <v>1068</v>
      </c>
      <c r="C1069" s="3" t="s">
        <v>5177</v>
      </c>
      <c r="D1069" s="2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26" t="s">
        <v>8344</v>
      </c>
      <c r="P1069" t="s">
        <v>8345</v>
      </c>
      <c r="Q1069">
        <f t="shared" si="82"/>
        <v>26</v>
      </c>
      <c r="R1069">
        <f t="shared" si="83"/>
        <v>13</v>
      </c>
      <c r="S1069" s="11">
        <f t="shared" si="80"/>
        <v>41599.855682870373</v>
      </c>
      <c r="T1069" s="11">
        <f t="shared" si="81"/>
        <v>41629.855682870373</v>
      </c>
      <c r="U1069">
        <f t="shared" si="84"/>
        <v>2013</v>
      </c>
    </row>
    <row r="1070" spans="1:21" ht="45" x14ac:dyDescent="0.25">
      <c r="A1070">
        <v>1068</v>
      </c>
      <c r="B1070" s="3" t="s">
        <v>1069</v>
      </c>
      <c r="C1070" s="3" t="s">
        <v>5178</v>
      </c>
      <c r="D1070" s="2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26" t="s">
        <v>8344</v>
      </c>
      <c r="P1070" t="s">
        <v>8345</v>
      </c>
      <c r="Q1070">
        <f t="shared" si="82"/>
        <v>0</v>
      </c>
      <c r="R1070">
        <f t="shared" si="83"/>
        <v>11.25</v>
      </c>
      <c r="S1070" s="11">
        <f t="shared" si="80"/>
        <v>42440.371111111104</v>
      </c>
      <c r="T1070" s="11">
        <f t="shared" si="81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2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26" t="s">
        <v>8344</v>
      </c>
      <c r="P1071" t="s">
        <v>8345</v>
      </c>
      <c r="Q1071">
        <f t="shared" si="82"/>
        <v>39</v>
      </c>
      <c r="R1071">
        <f t="shared" si="83"/>
        <v>40.479999999999997</v>
      </c>
      <c r="S1071" s="11">
        <f t="shared" si="80"/>
        <v>41572.229849537034</v>
      </c>
      <c r="T1071" s="11">
        <f t="shared" si="81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2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26" t="s">
        <v>8344</v>
      </c>
      <c r="P1072" t="s">
        <v>8345</v>
      </c>
      <c r="Q1072">
        <f t="shared" si="82"/>
        <v>1</v>
      </c>
      <c r="R1072">
        <f t="shared" si="83"/>
        <v>35</v>
      </c>
      <c r="S1072" s="11">
        <f t="shared" si="80"/>
        <v>41163.011828703704</v>
      </c>
      <c r="T1072" s="11">
        <f t="shared" si="81"/>
        <v>41183.011828703704</v>
      </c>
      <c r="U1072">
        <f t="shared" si="84"/>
        <v>2012</v>
      </c>
    </row>
    <row r="1073" spans="1:21" ht="45" x14ac:dyDescent="0.25">
      <c r="A1073">
        <v>1071</v>
      </c>
      <c r="B1073" s="3" t="s">
        <v>1072</v>
      </c>
      <c r="C1073" s="3" t="s">
        <v>5181</v>
      </c>
      <c r="D1073" s="2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26" t="s">
        <v>8344</v>
      </c>
      <c r="P1073" t="s">
        <v>8345</v>
      </c>
      <c r="Q1073">
        <f t="shared" si="82"/>
        <v>0</v>
      </c>
      <c r="R1073">
        <f t="shared" si="83"/>
        <v>0</v>
      </c>
      <c r="S1073" s="11">
        <f t="shared" si="80"/>
        <v>42295.753391203703</v>
      </c>
      <c r="T1073" s="11">
        <f t="shared" si="81"/>
        <v>42325.795057870375</v>
      </c>
      <c r="U1073">
        <f t="shared" si="84"/>
        <v>2015</v>
      </c>
    </row>
    <row r="1074" spans="1:21" ht="45" x14ac:dyDescent="0.25">
      <c r="A1074">
        <v>1072</v>
      </c>
      <c r="B1074" s="3" t="s">
        <v>1073</v>
      </c>
      <c r="C1074" s="3" t="s">
        <v>5182</v>
      </c>
      <c r="D1074" s="2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26" t="s">
        <v>8344</v>
      </c>
      <c r="P1074" t="s">
        <v>8345</v>
      </c>
      <c r="Q1074">
        <f t="shared" si="82"/>
        <v>0</v>
      </c>
      <c r="R1074">
        <f t="shared" si="83"/>
        <v>12.75</v>
      </c>
      <c r="S1074" s="11">
        <f t="shared" si="80"/>
        <v>41645.832141203704</v>
      </c>
      <c r="T1074" s="11">
        <f t="shared" si="81"/>
        <v>41675.832141203704</v>
      </c>
      <c r="U1074">
        <f t="shared" si="84"/>
        <v>2014</v>
      </c>
    </row>
    <row r="1075" spans="1:21" ht="30" x14ac:dyDescent="0.25">
      <c r="A1075">
        <v>1073</v>
      </c>
      <c r="B1075" s="3" t="s">
        <v>1074</v>
      </c>
      <c r="C1075" s="3" t="s">
        <v>5183</v>
      </c>
      <c r="D1075" s="2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26" t="s">
        <v>8344</v>
      </c>
      <c r="P1075" t="s">
        <v>8345</v>
      </c>
      <c r="Q1075">
        <f t="shared" si="82"/>
        <v>1</v>
      </c>
      <c r="R1075">
        <f t="shared" si="83"/>
        <v>10</v>
      </c>
      <c r="S1075" s="11">
        <f t="shared" si="80"/>
        <v>40802.964594907404</v>
      </c>
      <c r="T1075" s="11">
        <f t="shared" si="81"/>
        <v>40832.964594907404</v>
      </c>
      <c r="U1075">
        <f t="shared" si="84"/>
        <v>2011</v>
      </c>
    </row>
    <row r="1076" spans="1:21" ht="45" x14ac:dyDescent="0.25">
      <c r="A1076">
        <v>1074</v>
      </c>
      <c r="B1076" s="3" t="s">
        <v>1075</v>
      </c>
      <c r="C1076" s="3" t="s">
        <v>5184</v>
      </c>
      <c r="D1076" s="2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26" t="s">
        <v>8344</v>
      </c>
      <c r="P1076" t="s">
        <v>8345</v>
      </c>
      <c r="Q1076">
        <f t="shared" si="82"/>
        <v>6</v>
      </c>
      <c r="R1076">
        <f t="shared" si="83"/>
        <v>113.57</v>
      </c>
      <c r="S1076" s="11">
        <f t="shared" si="80"/>
        <v>41613.172974537039</v>
      </c>
      <c r="T1076" s="11">
        <f t="shared" si="81"/>
        <v>41643.172974537039</v>
      </c>
      <c r="U1076">
        <f t="shared" si="84"/>
        <v>2013</v>
      </c>
    </row>
    <row r="1077" spans="1:21" ht="30" x14ac:dyDescent="0.25">
      <c r="A1077">
        <v>1075</v>
      </c>
      <c r="B1077" s="3" t="s">
        <v>1076</v>
      </c>
      <c r="C1077" s="3" t="s">
        <v>5185</v>
      </c>
      <c r="D1077" s="2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26" t="s">
        <v>8344</v>
      </c>
      <c r="P1077" t="s">
        <v>8345</v>
      </c>
      <c r="Q1077">
        <f t="shared" si="82"/>
        <v>5</v>
      </c>
      <c r="R1077">
        <f t="shared" si="83"/>
        <v>15</v>
      </c>
      <c r="S1077" s="11">
        <f t="shared" si="80"/>
        <v>41005.904120370367</v>
      </c>
      <c r="T1077" s="11">
        <f t="shared" si="81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2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26" t="s">
        <v>8344</v>
      </c>
      <c r="P1078" t="s">
        <v>8345</v>
      </c>
      <c r="Q1078">
        <f t="shared" si="82"/>
        <v>63</v>
      </c>
      <c r="R1078">
        <f t="shared" si="83"/>
        <v>48.28</v>
      </c>
      <c r="S1078" s="11">
        <f t="shared" si="80"/>
        <v>41838.377893518518</v>
      </c>
      <c r="T1078" s="11">
        <f t="shared" si="81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2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26" t="s">
        <v>8344</v>
      </c>
      <c r="P1079" t="s">
        <v>8345</v>
      </c>
      <c r="Q1079">
        <f t="shared" si="82"/>
        <v>29</v>
      </c>
      <c r="R1079">
        <f t="shared" si="83"/>
        <v>43.98</v>
      </c>
      <c r="S1079" s="11">
        <f t="shared" si="80"/>
        <v>42353.16679398148</v>
      </c>
      <c r="T1079" s="11">
        <f t="shared" si="81"/>
        <v>42383.16679398148</v>
      </c>
      <c r="U1079">
        <f t="shared" si="84"/>
        <v>2015</v>
      </c>
    </row>
    <row r="1080" spans="1:21" ht="45" x14ac:dyDescent="0.25">
      <c r="A1080">
        <v>1078</v>
      </c>
      <c r="B1080" s="3" t="s">
        <v>1079</v>
      </c>
      <c r="C1080" s="3" t="s">
        <v>5188</v>
      </c>
      <c r="D1080" s="2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26" t="s">
        <v>8344</v>
      </c>
      <c r="P1080" t="s">
        <v>8345</v>
      </c>
      <c r="Q1080">
        <f t="shared" si="82"/>
        <v>8</v>
      </c>
      <c r="R1080">
        <f t="shared" si="83"/>
        <v>9</v>
      </c>
      <c r="S1080" s="11">
        <f t="shared" si="80"/>
        <v>40701.195844907408</v>
      </c>
      <c r="T1080" s="11">
        <f t="shared" si="81"/>
        <v>40746.195844907408</v>
      </c>
      <c r="U1080">
        <f t="shared" si="84"/>
        <v>2011</v>
      </c>
    </row>
    <row r="1081" spans="1:21" ht="45" x14ac:dyDescent="0.25">
      <c r="A1081">
        <v>1079</v>
      </c>
      <c r="B1081" s="3" t="s">
        <v>1080</v>
      </c>
      <c r="C1081" s="3" t="s">
        <v>5189</v>
      </c>
      <c r="D1081" s="2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26" t="s">
        <v>8344</v>
      </c>
      <c r="P1081" t="s">
        <v>8345</v>
      </c>
      <c r="Q1081">
        <f t="shared" si="82"/>
        <v>3</v>
      </c>
      <c r="R1081">
        <f t="shared" si="83"/>
        <v>37.67</v>
      </c>
      <c r="S1081" s="11">
        <f t="shared" si="80"/>
        <v>42479.566388888896</v>
      </c>
      <c r="T1081" s="11">
        <f t="shared" si="81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2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26" t="s">
        <v>8344</v>
      </c>
      <c r="P1082" t="s">
        <v>8345</v>
      </c>
      <c r="Q1082">
        <f t="shared" si="82"/>
        <v>9</v>
      </c>
      <c r="R1082">
        <f t="shared" si="83"/>
        <v>18.579999999999998</v>
      </c>
      <c r="S1082" s="11">
        <f t="shared" si="80"/>
        <v>41740.138113425928</v>
      </c>
      <c r="T1082" s="11">
        <f t="shared" si="81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2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26" t="s">
        <v>8344</v>
      </c>
      <c r="P1083" t="s">
        <v>8345</v>
      </c>
      <c r="Q1083">
        <f t="shared" si="82"/>
        <v>0</v>
      </c>
      <c r="R1083">
        <f t="shared" si="83"/>
        <v>3</v>
      </c>
      <c r="S1083" s="11">
        <f t="shared" si="80"/>
        <v>42002.926990740743</v>
      </c>
      <c r="T1083" s="11">
        <f t="shared" si="81"/>
        <v>42032.926990740743</v>
      </c>
      <c r="U1083">
        <f t="shared" si="84"/>
        <v>2014</v>
      </c>
    </row>
    <row r="1084" spans="1:21" ht="30" x14ac:dyDescent="0.25">
      <c r="A1084">
        <v>1082</v>
      </c>
      <c r="B1084" s="3" t="s">
        <v>1083</v>
      </c>
      <c r="C1084" s="3" t="s">
        <v>5192</v>
      </c>
      <c r="D1084" s="2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26" t="s">
        <v>8344</v>
      </c>
      <c r="P1084" t="s">
        <v>8345</v>
      </c>
      <c r="Q1084">
        <f t="shared" si="82"/>
        <v>1</v>
      </c>
      <c r="R1084">
        <f t="shared" si="83"/>
        <v>18.670000000000002</v>
      </c>
      <c r="S1084" s="11">
        <f t="shared" si="80"/>
        <v>41101.906111111115</v>
      </c>
      <c r="T1084" s="11">
        <f t="shared" si="81"/>
        <v>41131.906111111115</v>
      </c>
      <c r="U1084">
        <f t="shared" si="84"/>
        <v>2012</v>
      </c>
    </row>
    <row r="1085" spans="1:21" ht="45" x14ac:dyDescent="0.25">
      <c r="A1085">
        <v>1083</v>
      </c>
      <c r="B1085" s="3" t="s">
        <v>1084</v>
      </c>
      <c r="C1085" s="3" t="s">
        <v>5193</v>
      </c>
      <c r="D1085" s="2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26" t="s">
        <v>8344</v>
      </c>
      <c r="P1085" t="s">
        <v>8345</v>
      </c>
      <c r="Q1085">
        <f t="shared" si="82"/>
        <v>1</v>
      </c>
      <c r="R1085">
        <f t="shared" si="83"/>
        <v>410</v>
      </c>
      <c r="S1085" s="11">
        <f t="shared" si="80"/>
        <v>41793.659525462965</v>
      </c>
      <c r="T1085" s="11">
        <f t="shared" si="81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2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26" t="s">
        <v>8344</v>
      </c>
      <c r="P1086" t="s">
        <v>8345</v>
      </c>
      <c r="Q1086">
        <f t="shared" si="82"/>
        <v>0</v>
      </c>
      <c r="R1086">
        <f t="shared" si="83"/>
        <v>0</v>
      </c>
      <c r="S1086" s="11">
        <f t="shared" si="80"/>
        <v>41829.912083333329</v>
      </c>
      <c r="T1086" s="11">
        <f t="shared" si="81"/>
        <v>41859.912083333329</v>
      </c>
      <c r="U1086">
        <f t="shared" si="84"/>
        <v>2014</v>
      </c>
    </row>
    <row r="1087" spans="1:21" ht="30" x14ac:dyDescent="0.25">
      <c r="A1087">
        <v>1085</v>
      </c>
      <c r="B1087" s="3" t="s">
        <v>1086</v>
      </c>
      <c r="C1087" s="3" t="s">
        <v>5195</v>
      </c>
      <c r="D1087" s="2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26" t="s">
        <v>8344</v>
      </c>
      <c r="P1087" t="s">
        <v>8345</v>
      </c>
      <c r="Q1087">
        <f t="shared" si="82"/>
        <v>3</v>
      </c>
      <c r="R1087">
        <f t="shared" si="83"/>
        <v>114</v>
      </c>
      <c r="S1087" s="11">
        <f t="shared" si="80"/>
        <v>42413.671006944445</v>
      </c>
      <c r="T1087" s="11">
        <f t="shared" si="81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2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26" t="s">
        <v>8344</v>
      </c>
      <c r="P1088" t="s">
        <v>8345</v>
      </c>
      <c r="Q1088">
        <f t="shared" si="82"/>
        <v>0</v>
      </c>
      <c r="R1088">
        <f t="shared" si="83"/>
        <v>7.5</v>
      </c>
      <c r="S1088" s="11">
        <f t="shared" si="80"/>
        <v>41845.866793981484</v>
      </c>
      <c r="T1088" s="11">
        <f t="shared" si="81"/>
        <v>41875.866793981484</v>
      </c>
      <c r="U1088">
        <f t="shared" si="84"/>
        <v>2014</v>
      </c>
    </row>
    <row r="1089" spans="1:21" ht="45" x14ac:dyDescent="0.25">
      <c r="A1089">
        <v>1087</v>
      </c>
      <c r="B1089" s="3" t="s">
        <v>1088</v>
      </c>
      <c r="C1089" s="3" t="s">
        <v>5197</v>
      </c>
      <c r="D1089" s="2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26" t="s">
        <v>8344</v>
      </c>
      <c r="P1089" t="s">
        <v>8345</v>
      </c>
      <c r="Q1089">
        <f t="shared" si="82"/>
        <v>0</v>
      </c>
      <c r="R1089">
        <f t="shared" si="83"/>
        <v>0</v>
      </c>
      <c r="S1089" s="11">
        <f t="shared" si="80"/>
        <v>41775.713969907411</v>
      </c>
      <c r="T1089" s="11">
        <f t="shared" si="81"/>
        <v>41805.713969907411</v>
      </c>
      <c r="U1089">
        <f t="shared" si="84"/>
        <v>2014</v>
      </c>
    </row>
    <row r="1090" spans="1:21" ht="30" x14ac:dyDescent="0.25">
      <c r="A1090">
        <v>1088</v>
      </c>
      <c r="B1090" s="3" t="s">
        <v>1089</v>
      </c>
      <c r="C1090" s="3" t="s">
        <v>5198</v>
      </c>
      <c r="D1090" s="2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26" t="s">
        <v>8344</v>
      </c>
      <c r="P1090" t="s">
        <v>8345</v>
      </c>
      <c r="Q1090">
        <f t="shared" si="82"/>
        <v>14</v>
      </c>
      <c r="R1090">
        <f t="shared" si="83"/>
        <v>43.42</v>
      </c>
      <c r="S1090" s="11">
        <f t="shared" ref="S1090:S1153" si="85">(((J1090/60)/60)/24)+DATE(1970,1,1)</f>
        <v>41723.799386574072</v>
      </c>
      <c r="T1090" s="11">
        <f t="shared" ref="T1090:T1153" si="86">(((I1090/60)/60)/24)+DATE(1970,1,1)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2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26" t="s">
        <v>8344</v>
      </c>
      <c r="P1091" t="s">
        <v>8345</v>
      </c>
      <c r="Q1091">
        <f t="shared" ref="Q1091:Q1154" si="87">ROUND(E1091/D1091*100,0)</f>
        <v>8</v>
      </c>
      <c r="R1091">
        <f t="shared" ref="R1091:R1154" si="88">IFERROR(ROUND(E1091/L1091,2),0)</f>
        <v>23.96</v>
      </c>
      <c r="S1091" s="11">
        <f t="shared" si="85"/>
        <v>42151.189525462964</v>
      </c>
      <c r="T1091" s="11">
        <f t="shared" si="86"/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3" t="s">
        <v>1091</v>
      </c>
      <c r="C1092" s="3" t="s">
        <v>5200</v>
      </c>
      <c r="D1092" s="2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26" t="s">
        <v>8344</v>
      </c>
      <c r="P1092" t="s">
        <v>8345</v>
      </c>
      <c r="Q1092">
        <f t="shared" si="87"/>
        <v>0</v>
      </c>
      <c r="R1092">
        <f t="shared" si="88"/>
        <v>5</v>
      </c>
      <c r="S1092" s="11">
        <f t="shared" si="85"/>
        <v>42123.185798611114</v>
      </c>
      <c r="T1092" s="11">
        <f t="shared" si="86"/>
        <v>42153.185798611114</v>
      </c>
      <c r="U1092">
        <f t="shared" si="89"/>
        <v>2015</v>
      </c>
    </row>
    <row r="1093" spans="1:21" ht="45" x14ac:dyDescent="0.25">
      <c r="A1093">
        <v>1091</v>
      </c>
      <c r="B1093" s="3" t="s">
        <v>1092</v>
      </c>
      <c r="C1093" s="3" t="s">
        <v>5201</v>
      </c>
      <c r="D1093" s="2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26" t="s">
        <v>8344</v>
      </c>
      <c r="P1093" t="s">
        <v>8345</v>
      </c>
      <c r="Q1093">
        <f t="shared" si="87"/>
        <v>13</v>
      </c>
      <c r="R1093">
        <f t="shared" si="88"/>
        <v>12.5</v>
      </c>
      <c r="S1093" s="11">
        <f t="shared" si="85"/>
        <v>42440.820277777777</v>
      </c>
      <c r="T1093" s="11">
        <f t="shared" si="86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2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26" t="s">
        <v>8344</v>
      </c>
      <c r="P1094" t="s">
        <v>8345</v>
      </c>
      <c r="Q1094">
        <f t="shared" si="87"/>
        <v>1</v>
      </c>
      <c r="R1094">
        <f t="shared" si="88"/>
        <v>3</v>
      </c>
      <c r="S1094" s="11">
        <f t="shared" si="85"/>
        <v>41250.025902777779</v>
      </c>
      <c r="T1094" s="11">
        <f t="shared" si="86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2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26" t="s">
        <v>8344</v>
      </c>
      <c r="P1095" t="s">
        <v>8345</v>
      </c>
      <c r="Q1095">
        <f t="shared" si="87"/>
        <v>14</v>
      </c>
      <c r="R1095">
        <f t="shared" si="88"/>
        <v>10.56</v>
      </c>
      <c r="S1095" s="11">
        <f t="shared" si="85"/>
        <v>42396.973807870367</v>
      </c>
      <c r="T1095" s="11">
        <f t="shared" si="86"/>
        <v>42411.973807870367</v>
      </c>
      <c r="U1095">
        <f t="shared" si="89"/>
        <v>2016</v>
      </c>
    </row>
    <row r="1096" spans="1:21" ht="45" x14ac:dyDescent="0.25">
      <c r="A1096">
        <v>1094</v>
      </c>
      <c r="B1096" s="3" t="s">
        <v>1095</v>
      </c>
      <c r="C1096" s="3" t="s">
        <v>5204</v>
      </c>
      <c r="D1096" s="2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26" t="s">
        <v>8344</v>
      </c>
      <c r="P1096" t="s">
        <v>8345</v>
      </c>
      <c r="Q1096">
        <f t="shared" si="87"/>
        <v>18</v>
      </c>
      <c r="R1096">
        <f t="shared" si="88"/>
        <v>122</v>
      </c>
      <c r="S1096" s="11">
        <f t="shared" si="85"/>
        <v>40795.713344907403</v>
      </c>
      <c r="T1096" s="11">
        <f t="shared" si="86"/>
        <v>40825.713344907403</v>
      </c>
      <c r="U1096">
        <f t="shared" si="89"/>
        <v>2011</v>
      </c>
    </row>
    <row r="1097" spans="1:21" ht="45" x14ac:dyDescent="0.25">
      <c r="A1097">
        <v>1095</v>
      </c>
      <c r="B1097" s="3" t="s">
        <v>1096</v>
      </c>
      <c r="C1097" s="3" t="s">
        <v>5205</v>
      </c>
      <c r="D1097" s="2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26" t="s">
        <v>8344</v>
      </c>
      <c r="P1097" t="s">
        <v>8345</v>
      </c>
      <c r="Q1097">
        <f t="shared" si="87"/>
        <v>5</v>
      </c>
      <c r="R1097">
        <f t="shared" si="88"/>
        <v>267.81</v>
      </c>
      <c r="S1097" s="11">
        <f t="shared" si="85"/>
        <v>41486.537268518521</v>
      </c>
      <c r="T1097" s="11">
        <f t="shared" si="86"/>
        <v>41516.537268518521</v>
      </c>
      <c r="U1097">
        <f t="shared" si="89"/>
        <v>2013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 s="2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26" t="s">
        <v>8344</v>
      </c>
      <c r="P1098" t="s">
        <v>8345</v>
      </c>
      <c r="Q1098">
        <f t="shared" si="87"/>
        <v>18</v>
      </c>
      <c r="R1098">
        <f t="shared" si="88"/>
        <v>74.209999999999994</v>
      </c>
      <c r="S1098" s="11">
        <f t="shared" si="85"/>
        <v>41885.51798611111</v>
      </c>
      <c r="T1098" s="11">
        <f t="shared" si="86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2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26" t="s">
        <v>8344</v>
      </c>
      <c r="P1099" t="s">
        <v>8345</v>
      </c>
      <c r="Q1099">
        <f t="shared" si="87"/>
        <v>0</v>
      </c>
      <c r="R1099">
        <f t="shared" si="88"/>
        <v>6.71</v>
      </c>
      <c r="S1099" s="11">
        <f t="shared" si="85"/>
        <v>41660.792557870373</v>
      </c>
      <c r="T1099" s="11">
        <f t="shared" si="86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2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26" t="s">
        <v>8344</v>
      </c>
      <c r="P1100" t="s">
        <v>8345</v>
      </c>
      <c r="Q1100">
        <f t="shared" si="87"/>
        <v>7</v>
      </c>
      <c r="R1100">
        <f t="shared" si="88"/>
        <v>81.95</v>
      </c>
      <c r="S1100" s="11">
        <f t="shared" si="85"/>
        <v>41712.762673611112</v>
      </c>
      <c r="T1100" s="11">
        <f t="shared" si="86"/>
        <v>41742.762673611112</v>
      </c>
      <c r="U1100">
        <f t="shared" si="89"/>
        <v>2014</v>
      </c>
    </row>
    <row r="1101" spans="1:21" ht="45" x14ac:dyDescent="0.25">
      <c r="A1101">
        <v>1099</v>
      </c>
      <c r="B1101" s="3" t="s">
        <v>1100</v>
      </c>
      <c r="C1101" s="3" t="s">
        <v>5209</v>
      </c>
      <c r="D1101" s="2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26" t="s">
        <v>8344</v>
      </c>
      <c r="P1101" t="s">
        <v>8345</v>
      </c>
      <c r="Q1101">
        <f t="shared" si="87"/>
        <v>1</v>
      </c>
      <c r="R1101">
        <f t="shared" si="88"/>
        <v>25</v>
      </c>
      <c r="S1101" s="11">
        <f t="shared" si="85"/>
        <v>42107.836435185185</v>
      </c>
      <c r="T1101" s="11">
        <f t="shared" si="86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2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26" t="s">
        <v>8344</v>
      </c>
      <c r="P1102" t="s">
        <v>8345</v>
      </c>
      <c r="Q1102">
        <f t="shared" si="87"/>
        <v>3</v>
      </c>
      <c r="R1102">
        <f t="shared" si="88"/>
        <v>10</v>
      </c>
      <c r="S1102" s="11">
        <f t="shared" si="85"/>
        <v>42384.110775462963</v>
      </c>
      <c r="T1102" s="11">
        <f t="shared" si="86"/>
        <v>42414.110775462963</v>
      </c>
      <c r="U1102">
        <f t="shared" si="89"/>
        <v>2016</v>
      </c>
    </row>
    <row r="1103" spans="1:21" ht="30" x14ac:dyDescent="0.25">
      <c r="A1103">
        <v>1101</v>
      </c>
      <c r="B1103" s="3" t="s">
        <v>1102</v>
      </c>
      <c r="C1103" s="3" t="s">
        <v>5211</v>
      </c>
      <c r="D1103" s="2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26" t="s">
        <v>8344</v>
      </c>
      <c r="P1103" t="s">
        <v>8345</v>
      </c>
      <c r="Q1103">
        <f t="shared" si="87"/>
        <v>0</v>
      </c>
      <c r="R1103">
        <f t="shared" si="88"/>
        <v>6.83</v>
      </c>
      <c r="S1103" s="11">
        <f t="shared" si="85"/>
        <v>42538.77243055556</v>
      </c>
      <c r="T1103" s="11">
        <f t="shared" si="86"/>
        <v>42565.758333333331</v>
      </c>
      <c r="U1103">
        <f t="shared" si="89"/>
        <v>2016</v>
      </c>
    </row>
    <row r="1104" spans="1:21" ht="45" x14ac:dyDescent="0.25">
      <c r="A1104">
        <v>1102</v>
      </c>
      <c r="B1104" s="3" t="s">
        <v>1103</v>
      </c>
      <c r="C1104" s="3" t="s">
        <v>5212</v>
      </c>
      <c r="D1104" s="2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26" t="s">
        <v>8344</v>
      </c>
      <c r="P1104" t="s">
        <v>8345</v>
      </c>
      <c r="Q1104">
        <f t="shared" si="87"/>
        <v>5</v>
      </c>
      <c r="R1104">
        <f t="shared" si="88"/>
        <v>17.71</v>
      </c>
      <c r="S1104" s="11">
        <f t="shared" si="85"/>
        <v>41577.045428240745</v>
      </c>
      <c r="T1104" s="11">
        <f t="shared" si="86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2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26" t="s">
        <v>8344</v>
      </c>
      <c r="P1105" t="s">
        <v>8345</v>
      </c>
      <c r="Q1105">
        <f t="shared" si="87"/>
        <v>2</v>
      </c>
      <c r="R1105">
        <f t="shared" si="88"/>
        <v>16.2</v>
      </c>
      <c r="S1105" s="11">
        <f t="shared" si="85"/>
        <v>42479.22210648148</v>
      </c>
      <c r="T1105" s="11">
        <f t="shared" si="86"/>
        <v>42539.22210648148</v>
      </c>
      <c r="U1105">
        <f t="shared" si="89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2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26" t="s">
        <v>8344</v>
      </c>
      <c r="P1106" t="s">
        <v>8345</v>
      </c>
      <c r="Q1106">
        <f t="shared" si="87"/>
        <v>5</v>
      </c>
      <c r="R1106">
        <f t="shared" si="88"/>
        <v>80.3</v>
      </c>
      <c r="S1106" s="11">
        <f t="shared" si="85"/>
        <v>41771.40996527778</v>
      </c>
      <c r="T1106" s="11">
        <f t="shared" si="86"/>
        <v>41801.40996527778</v>
      </c>
      <c r="U1106">
        <f t="shared" si="89"/>
        <v>2014</v>
      </c>
    </row>
    <row r="1107" spans="1:21" ht="45" x14ac:dyDescent="0.25">
      <c r="A1107">
        <v>1105</v>
      </c>
      <c r="B1107" s="3" t="s">
        <v>1106</v>
      </c>
      <c r="C1107" s="3" t="s">
        <v>5215</v>
      </c>
      <c r="D1107" s="2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26" t="s">
        <v>8344</v>
      </c>
      <c r="P1107" t="s">
        <v>8345</v>
      </c>
      <c r="Q1107">
        <f t="shared" si="87"/>
        <v>0</v>
      </c>
      <c r="R1107">
        <f t="shared" si="88"/>
        <v>71.55</v>
      </c>
      <c r="S1107" s="11">
        <f t="shared" si="85"/>
        <v>41692.135729166665</v>
      </c>
      <c r="T1107" s="11">
        <f t="shared" si="86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2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26" t="s">
        <v>8344</v>
      </c>
      <c r="P1108" t="s">
        <v>8345</v>
      </c>
      <c r="Q1108">
        <f t="shared" si="87"/>
        <v>41</v>
      </c>
      <c r="R1108">
        <f t="shared" si="88"/>
        <v>23.57</v>
      </c>
      <c r="S1108" s="11">
        <f t="shared" si="85"/>
        <v>40973.740451388891</v>
      </c>
      <c r="T1108" s="11">
        <f t="shared" si="86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2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26" t="s">
        <v>8344</v>
      </c>
      <c r="P1109" t="s">
        <v>8345</v>
      </c>
      <c r="Q1109">
        <f t="shared" si="87"/>
        <v>0</v>
      </c>
      <c r="R1109">
        <f t="shared" si="88"/>
        <v>0</v>
      </c>
      <c r="S1109" s="11">
        <f t="shared" si="85"/>
        <v>41813.861388888887</v>
      </c>
      <c r="T1109" s="11">
        <f t="shared" si="86"/>
        <v>41843.861388888887</v>
      </c>
      <c r="U1109">
        <f t="shared" si="89"/>
        <v>2014</v>
      </c>
    </row>
    <row r="1110" spans="1:21" ht="45" x14ac:dyDescent="0.25">
      <c r="A1110">
        <v>1108</v>
      </c>
      <c r="B1110" s="3" t="s">
        <v>1109</v>
      </c>
      <c r="C1110" s="3" t="s">
        <v>5218</v>
      </c>
      <c r="D1110" s="2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26" t="s">
        <v>8344</v>
      </c>
      <c r="P1110" t="s">
        <v>8345</v>
      </c>
      <c r="Q1110">
        <f t="shared" si="87"/>
        <v>3</v>
      </c>
      <c r="R1110">
        <f t="shared" si="88"/>
        <v>34.880000000000003</v>
      </c>
      <c r="S1110" s="11">
        <f t="shared" si="85"/>
        <v>40952.636979166666</v>
      </c>
      <c r="T1110" s="11">
        <f t="shared" si="86"/>
        <v>41012.595312500001</v>
      </c>
      <c r="U1110">
        <f t="shared" si="89"/>
        <v>2012</v>
      </c>
    </row>
    <row r="1111" spans="1:21" ht="45" x14ac:dyDescent="0.25">
      <c r="A1111">
        <v>1109</v>
      </c>
      <c r="B1111" s="3" t="s">
        <v>1110</v>
      </c>
      <c r="C1111" s="3" t="s">
        <v>5219</v>
      </c>
      <c r="D1111" s="2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26" t="s">
        <v>8344</v>
      </c>
      <c r="P1111" t="s">
        <v>8345</v>
      </c>
      <c r="Q1111">
        <f t="shared" si="87"/>
        <v>0</v>
      </c>
      <c r="R1111">
        <f t="shared" si="88"/>
        <v>15</v>
      </c>
      <c r="S1111" s="11">
        <f t="shared" si="85"/>
        <v>42662.752199074079</v>
      </c>
      <c r="T1111" s="11">
        <f t="shared" si="86"/>
        <v>42692.793865740736</v>
      </c>
      <c r="U1111">
        <f t="shared" si="89"/>
        <v>2016</v>
      </c>
    </row>
    <row r="1112" spans="1:21" ht="45" x14ac:dyDescent="0.25">
      <c r="A1112">
        <v>1110</v>
      </c>
      <c r="B1112" s="3" t="s">
        <v>1111</v>
      </c>
      <c r="C1112" s="3" t="s">
        <v>5220</v>
      </c>
      <c r="D1112" s="2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26" t="s">
        <v>8344</v>
      </c>
      <c r="P1112" t="s">
        <v>8345</v>
      </c>
      <c r="Q1112">
        <f t="shared" si="87"/>
        <v>1</v>
      </c>
      <c r="R1112">
        <f t="shared" si="88"/>
        <v>23.18</v>
      </c>
      <c r="S1112" s="11">
        <f t="shared" si="85"/>
        <v>41220.933124999996</v>
      </c>
      <c r="T1112" s="11">
        <f t="shared" si="86"/>
        <v>41250.933124999996</v>
      </c>
      <c r="U1112">
        <f t="shared" si="89"/>
        <v>2012</v>
      </c>
    </row>
    <row r="1113" spans="1:21" ht="45" x14ac:dyDescent="0.25">
      <c r="A1113">
        <v>1111</v>
      </c>
      <c r="B1113" s="3" t="s">
        <v>1112</v>
      </c>
      <c r="C1113" s="3" t="s">
        <v>5221</v>
      </c>
      <c r="D1113" s="2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26" t="s">
        <v>8344</v>
      </c>
      <c r="P1113" t="s">
        <v>8345</v>
      </c>
      <c r="Q1113">
        <f t="shared" si="87"/>
        <v>0</v>
      </c>
      <c r="R1113">
        <f t="shared" si="88"/>
        <v>1</v>
      </c>
      <c r="S1113" s="11">
        <f t="shared" si="85"/>
        <v>42347.203587962969</v>
      </c>
      <c r="T1113" s="11">
        <f t="shared" si="86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2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26" t="s">
        <v>8344</v>
      </c>
      <c r="P1114" t="s">
        <v>8345</v>
      </c>
      <c r="Q1114">
        <f t="shared" si="87"/>
        <v>36</v>
      </c>
      <c r="R1114">
        <f t="shared" si="88"/>
        <v>100.23</v>
      </c>
      <c r="S1114" s="11">
        <f t="shared" si="85"/>
        <v>41963.759386574078</v>
      </c>
      <c r="T1114" s="11">
        <f t="shared" si="86"/>
        <v>42023.354166666672</v>
      </c>
      <c r="U1114">
        <f t="shared" si="89"/>
        <v>2014</v>
      </c>
    </row>
    <row r="1115" spans="1:21" ht="45" x14ac:dyDescent="0.25">
      <c r="A1115">
        <v>1113</v>
      </c>
      <c r="B1115" s="3" t="s">
        <v>1114</v>
      </c>
      <c r="C1115" s="3" t="s">
        <v>5223</v>
      </c>
      <c r="D1115" s="2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26" t="s">
        <v>8344</v>
      </c>
      <c r="P1115" t="s">
        <v>8345</v>
      </c>
      <c r="Q1115">
        <f t="shared" si="87"/>
        <v>1</v>
      </c>
      <c r="R1115">
        <f t="shared" si="88"/>
        <v>5</v>
      </c>
      <c r="S1115" s="11">
        <f t="shared" si="85"/>
        <v>41835.977083333331</v>
      </c>
      <c r="T1115" s="11">
        <f t="shared" si="86"/>
        <v>41865.977083333331</v>
      </c>
      <c r="U1115">
        <f t="shared" si="89"/>
        <v>2014</v>
      </c>
    </row>
    <row r="1116" spans="1:21" ht="45" x14ac:dyDescent="0.25">
      <c r="A1116">
        <v>1114</v>
      </c>
      <c r="B1116" s="3" t="s">
        <v>1115</v>
      </c>
      <c r="C1116" s="3" t="s">
        <v>5224</v>
      </c>
      <c r="D1116" s="2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26" t="s">
        <v>8344</v>
      </c>
      <c r="P1116" t="s">
        <v>8345</v>
      </c>
      <c r="Q1116">
        <f t="shared" si="87"/>
        <v>0</v>
      </c>
      <c r="R1116">
        <f t="shared" si="88"/>
        <v>3.33</v>
      </c>
      <c r="S1116" s="11">
        <f t="shared" si="85"/>
        <v>41526.345914351856</v>
      </c>
      <c r="T1116" s="11">
        <f t="shared" si="86"/>
        <v>41556.345914351856</v>
      </c>
      <c r="U1116">
        <f t="shared" si="89"/>
        <v>2013</v>
      </c>
    </row>
    <row r="1117" spans="1:21" ht="45" x14ac:dyDescent="0.25">
      <c r="A1117">
        <v>1115</v>
      </c>
      <c r="B1117" s="3" t="s">
        <v>1116</v>
      </c>
      <c r="C1117" s="3" t="s">
        <v>5225</v>
      </c>
      <c r="D1117" s="2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26" t="s">
        <v>8344</v>
      </c>
      <c r="P1117" t="s">
        <v>8345</v>
      </c>
      <c r="Q1117">
        <f t="shared" si="87"/>
        <v>0</v>
      </c>
      <c r="R1117">
        <f t="shared" si="88"/>
        <v>13.25</v>
      </c>
      <c r="S1117" s="11">
        <f t="shared" si="85"/>
        <v>42429.695543981477</v>
      </c>
      <c r="T1117" s="11">
        <f t="shared" si="86"/>
        <v>42459.653877314813</v>
      </c>
      <c r="U1117">
        <f t="shared" si="89"/>
        <v>2016</v>
      </c>
    </row>
    <row r="1118" spans="1:21" ht="30" x14ac:dyDescent="0.25">
      <c r="A1118">
        <v>1116</v>
      </c>
      <c r="B1118" s="3" t="s">
        <v>1117</v>
      </c>
      <c r="C1118" s="3" t="s">
        <v>5226</v>
      </c>
      <c r="D1118" s="2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26" t="s">
        <v>8344</v>
      </c>
      <c r="P1118" t="s">
        <v>8345</v>
      </c>
      <c r="Q1118">
        <f t="shared" si="87"/>
        <v>0</v>
      </c>
      <c r="R1118">
        <f t="shared" si="88"/>
        <v>17.850000000000001</v>
      </c>
      <c r="S1118" s="11">
        <f t="shared" si="85"/>
        <v>41009.847314814811</v>
      </c>
      <c r="T1118" s="11">
        <f t="shared" si="86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2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26" t="s">
        <v>8344</v>
      </c>
      <c r="P1119" t="s">
        <v>8345</v>
      </c>
      <c r="Q1119">
        <f t="shared" si="87"/>
        <v>8</v>
      </c>
      <c r="R1119">
        <f t="shared" si="88"/>
        <v>10.38</v>
      </c>
      <c r="S1119" s="11">
        <f t="shared" si="85"/>
        <v>42333.598530092597</v>
      </c>
      <c r="T1119" s="11">
        <f t="shared" si="86"/>
        <v>42363.598530092597</v>
      </c>
      <c r="U1119">
        <f t="shared" si="89"/>
        <v>2015</v>
      </c>
    </row>
    <row r="1120" spans="1:21" ht="45" x14ac:dyDescent="0.25">
      <c r="A1120">
        <v>1118</v>
      </c>
      <c r="B1120" s="3" t="s">
        <v>1119</v>
      </c>
      <c r="C1120" s="3" t="s">
        <v>5228</v>
      </c>
      <c r="D1120" s="2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26" t="s">
        <v>8344</v>
      </c>
      <c r="P1120" t="s">
        <v>8345</v>
      </c>
      <c r="Q1120">
        <f t="shared" si="87"/>
        <v>2</v>
      </c>
      <c r="R1120">
        <f t="shared" si="88"/>
        <v>36.33</v>
      </c>
      <c r="S1120" s="11">
        <f t="shared" si="85"/>
        <v>41704.16642361111</v>
      </c>
      <c r="T1120" s="11">
        <f t="shared" si="86"/>
        <v>41734.124756944446</v>
      </c>
      <c r="U1120">
        <f t="shared" si="89"/>
        <v>2014</v>
      </c>
    </row>
    <row r="1121" spans="1:21" ht="45" x14ac:dyDescent="0.25">
      <c r="A1121">
        <v>1119</v>
      </c>
      <c r="B1121" s="3" t="s">
        <v>1120</v>
      </c>
      <c r="C1121" s="3" t="s">
        <v>5229</v>
      </c>
      <c r="D1121" s="2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26" t="s">
        <v>8344</v>
      </c>
      <c r="P1121" t="s">
        <v>8345</v>
      </c>
      <c r="Q1121">
        <f t="shared" si="87"/>
        <v>0</v>
      </c>
      <c r="R1121">
        <f t="shared" si="88"/>
        <v>5</v>
      </c>
      <c r="S1121" s="11">
        <f t="shared" si="85"/>
        <v>41722.792407407411</v>
      </c>
      <c r="T1121" s="11">
        <f t="shared" si="86"/>
        <v>41735.792407407411</v>
      </c>
      <c r="U1121">
        <f t="shared" si="89"/>
        <v>2014</v>
      </c>
    </row>
    <row r="1122" spans="1:21" ht="30" x14ac:dyDescent="0.25">
      <c r="A1122">
        <v>1120</v>
      </c>
      <c r="B1122" s="3" t="s">
        <v>1121</v>
      </c>
      <c r="C1122" s="3" t="s">
        <v>5230</v>
      </c>
      <c r="D1122" s="2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26" t="s">
        <v>8344</v>
      </c>
      <c r="P1122" t="s">
        <v>8345</v>
      </c>
      <c r="Q1122">
        <f t="shared" si="87"/>
        <v>0</v>
      </c>
      <c r="R1122">
        <f t="shared" si="88"/>
        <v>0</v>
      </c>
      <c r="S1122" s="11">
        <f t="shared" si="85"/>
        <v>40799.872685185182</v>
      </c>
      <c r="T1122" s="11">
        <f t="shared" si="86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2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26" t="s">
        <v>8344</v>
      </c>
      <c r="P1123" t="s">
        <v>8345</v>
      </c>
      <c r="Q1123">
        <f t="shared" si="87"/>
        <v>0</v>
      </c>
      <c r="R1123">
        <f t="shared" si="88"/>
        <v>5.8</v>
      </c>
      <c r="S1123" s="11">
        <f t="shared" si="85"/>
        <v>42412.934212962966</v>
      </c>
      <c r="T1123" s="11">
        <f t="shared" si="86"/>
        <v>42442.892546296294</v>
      </c>
      <c r="U1123">
        <f t="shared" si="89"/>
        <v>2016</v>
      </c>
    </row>
    <row r="1124" spans="1:21" ht="45" x14ac:dyDescent="0.25">
      <c r="A1124">
        <v>1122</v>
      </c>
      <c r="B1124" s="3" t="s">
        <v>1123</v>
      </c>
      <c r="C1124" s="3" t="s">
        <v>5232</v>
      </c>
      <c r="D1124" s="2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26" t="s">
        <v>8344</v>
      </c>
      <c r="P1124" t="s">
        <v>8345</v>
      </c>
      <c r="Q1124">
        <f t="shared" si="87"/>
        <v>0</v>
      </c>
      <c r="R1124">
        <f t="shared" si="88"/>
        <v>0</v>
      </c>
      <c r="S1124" s="11">
        <f t="shared" si="85"/>
        <v>41410.703993055555</v>
      </c>
      <c r="T1124" s="11">
        <f t="shared" si="86"/>
        <v>41424.703993055555</v>
      </c>
      <c r="U1124">
        <f t="shared" si="89"/>
        <v>2013</v>
      </c>
    </row>
    <row r="1125" spans="1:21" ht="45" x14ac:dyDescent="0.25">
      <c r="A1125">
        <v>1123</v>
      </c>
      <c r="B1125" s="3" t="s">
        <v>1124</v>
      </c>
      <c r="C1125" s="3" t="s">
        <v>5233</v>
      </c>
      <c r="D1125" s="2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26" t="s">
        <v>8344</v>
      </c>
      <c r="P1125" t="s">
        <v>8345</v>
      </c>
      <c r="Q1125">
        <f t="shared" si="87"/>
        <v>0</v>
      </c>
      <c r="R1125">
        <f t="shared" si="88"/>
        <v>3.67</v>
      </c>
      <c r="S1125" s="11">
        <f t="shared" si="85"/>
        <v>41718.5237037037</v>
      </c>
      <c r="T1125" s="11">
        <f t="shared" si="86"/>
        <v>41748.5237037037</v>
      </c>
      <c r="U1125">
        <f t="shared" si="89"/>
        <v>2014</v>
      </c>
    </row>
    <row r="1126" spans="1:21" ht="45" x14ac:dyDescent="0.25">
      <c r="A1126">
        <v>1124</v>
      </c>
      <c r="B1126" s="3" t="s">
        <v>1125</v>
      </c>
      <c r="C1126" s="3" t="s">
        <v>5234</v>
      </c>
      <c r="D1126" s="2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26" t="s">
        <v>8344</v>
      </c>
      <c r="P1126" t="s">
        <v>8347</v>
      </c>
      <c r="Q1126">
        <f t="shared" si="87"/>
        <v>0</v>
      </c>
      <c r="R1126">
        <f t="shared" si="88"/>
        <v>60.71</v>
      </c>
      <c r="S1126" s="11">
        <f t="shared" si="85"/>
        <v>42094.667256944449</v>
      </c>
      <c r="T1126" s="11">
        <f t="shared" si="86"/>
        <v>42124.667256944449</v>
      </c>
      <c r="U1126">
        <f t="shared" si="89"/>
        <v>2015</v>
      </c>
    </row>
    <row r="1127" spans="1:21" ht="45" x14ac:dyDescent="0.25">
      <c r="A1127">
        <v>1125</v>
      </c>
      <c r="B1127" s="3" t="s">
        <v>1126</v>
      </c>
      <c r="C1127" s="3" t="s">
        <v>5235</v>
      </c>
      <c r="D1127" s="2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26" t="s">
        <v>8344</v>
      </c>
      <c r="P1127" t="s">
        <v>8347</v>
      </c>
      <c r="Q1127">
        <f t="shared" si="87"/>
        <v>0</v>
      </c>
      <c r="R1127">
        <f t="shared" si="88"/>
        <v>0</v>
      </c>
      <c r="S1127" s="11">
        <f t="shared" si="85"/>
        <v>42212.624189814815</v>
      </c>
      <c r="T1127" s="11">
        <f t="shared" si="86"/>
        <v>42272.624189814815</v>
      </c>
      <c r="U1127">
        <f t="shared" si="89"/>
        <v>2015</v>
      </c>
    </row>
    <row r="1128" spans="1:21" ht="30" x14ac:dyDescent="0.25">
      <c r="A1128">
        <v>1126</v>
      </c>
      <c r="B1128" s="3" t="s">
        <v>1127</v>
      </c>
      <c r="C1128" s="3" t="s">
        <v>5236</v>
      </c>
      <c r="D1128" s="2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26" t="s">
        <v>8344</v>
      </c>
      <c r="P1128" t="s">
        <v>8347</v>
      </c>
      <c r="Q1128">
        <f t="shared" si="87"/>
        <v>1</v>
      </c>
      <c r="R1128">
        <f t="shared" si="88"/>
        <v>5</v>
      </c>
      <c r="S1128" s="11">
        <f t="shared" si="85"/>
        <v>42535.327476851846</v>
      </c>
      <c r="T1128" s="11">
        <f t="shared" si="86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2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26" t="s">
        <v>8344</v>
      </c>
      <c r="P1129" t="s">
        <v>8347</v>
      </c>
      <c r="Q1129">
        <f t="shared" si="87"/>
        <v>2</v>
      </c>
      <c r="R1129">
        <f t="shared" si="88"/>
        <v>25.43</v>
      </c>
      <c r="S1129" s="11">
        <f t="shared" si="85"/>
        <v>41926.854166666664</v>
      </c>
      <c r="T1129" s="11">
        <f t="shared" si="86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2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26" t="s">
        <v>8344</v>
      </c>
      <c r="P1130" t="s">
        <v>8347</v>
      </c>
      <c r="Q1130">
        <f t="shared" si="87"/>
        <v>0</v>
      </c>
      <c r="R1130">
        <f t="shared" si="88"/>
        <v>1</v>
      </c>
      <c r="S1130" s="11">
        <f t="shared" si="85"/>
        <v>41828.649502314816</v>
      </c>
      <c r="T1130" s="11">
        <f t="shared" si="86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2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26" t="s">
        <v>8344</v>
      </c>
      <c r="P1131" t="s">
        <v>8347</v>
      </c>
      <c r="Q1131">
        <f t="shared" si="87"/>
        <v>0</v>
      </c>
      <c r="R1131">
        <f t="shared" si="88"/>
        <v>10.5</v>
      </c>
      <c r="S1131" s="11">
        <f t="shared" si="85"/>
        <v>42496.264965277776</v>
      </c>
      <c r="T1131" s="11">
        <f t="shared" si="86"/>
        <v>42526.264965277776</v>
      </c>
      <c r="U1131">
        <f t="shared" si="89"/>
        <v>2016</v>
      </c>
    </row>
    <row r="1132" spans="1:21" ht="45" x14ac:dyDescent="0.25">
      <c r="A1132">
        <v>1130</v>
      </c>
      <c r="B1132" s="3" t="s">
        <v>1131</v>
      </c>
      <c r="C1132" s="3" t="s">
        <v>5240</v>
      </c>
      <c r="D1132" s="2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26" t="s">
        <v>8344</v>
      </c>
      <c r="P1132" t="s">
        <v>8347</v>
      </c>
      <c r="Q1132">
        <f t="shared" si="87"/>
        <v>0</v>
      </c>
      <c r="R1132">
        <f t="shared" si="88"/>
        <v>3.67</v>
      </c>
      <c r="S1132" s="11">
        <f t="shared" si="85"/>
        <v>41908.996527777781</v>
      </c>
      <c r="T1132" s="11">
        <f t="shared" si="86"/>
        <v>41969.038194444445</v>
      </c>
      <c r="U1132">
        <f t="shared" si="89"/>
        <v>2014</v>
      </c>
    </row>
    <row r="1133" spans="1:21" ht="45" x14ac:dyDescent="0.25">
      <c r="A1133">
        <v>1131</v>
      </c>
      <c r="B1133" s="3" t="s">
        <v>1132</v>
      </c>
      <c r="C1133" s="3" t="s">
        <v>5241</v>
      </c>
      <c r="D1133" s="2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26" t="s">
        <v>8344</v>
      </c>
      <c r="P1133" t="s">
        <v>8347</v>
      </c>
      <c r="Q1133">
        <f t="shared" si="87"/>
        <v>0</v>
      </c>
      <c r="R1133">
        <f t="shared" si="88"/>
        <v>0</v>
      </c>
      <c r="S1133" s="11">
        <f t="shared" si="85"/>
        <v>42332.908194444448</v>
      </c>
      <c r="T1133" s="11">
        <f t="shared" si="86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2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26" t="s">
        <v>8344</v>
      </c>
      <c r="P1134" t="s">
        <v>8347</v>
      </c>
      <c r="Q1134">
        <f t="shared" si="87"/>
        <v>14</v>
      </c>
      <c r="R1134">
        <f t="shared" si="88"/>
        <v>110.62</v>
      </c>
      <c r="S1134" s="11">
        <f t="shared" si="85"/>
        <v>42706.115405092598</v>
      </c>
      <c r="T1134" s="11">
        <f t="shared" si="86"/>
        <v>42736.115405092598</v>
      </c>
      <c r="U1134">
        <f t="shared" si="89"/>
        <v>2016</v>
      </c>
    </row>
    <row r="1135" spans="1:21" ht="45" x14ac:dyDescent="0.25">
      <c r="A1135">
        <v>1133</v>
      </c>
      <c r="B1135" s="3" t="s">
        <v>1134</v>
      </c>
      <c r="C1135" s="3" t="s">
        <v>5243</v>
      </c>
      <c r="D1135" s="2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26" t="s">
        <v>8344</v>
      </c>
      <c r="P1135" t="s">
        <v>8347</v>
      </c>
      <c r="Q1135">
        <f t="shared" si="87"/>
        <v>1</v>
      </c>
      <c r="R1135">
        <f t="shared" si="88"/>
        <v>20</v>
      </c>
      <c r="S1135" s="11">
        <f t="shared" si="85"/>
        <v>41821.407187500001</v>
      </c>
      <c r="T1135" s="11">
        <f t="shared" si="86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2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26" t="s">
        <v>8344</v>
      </c>
      <c r="P1136" t="s">
        <v>8347</v>
      </c>
      <c r="Q1136">
        <f t="shared" si="87"/>
        <v>0</v>
      </c>
      <c r="R1136">
        <f t="shared" si="88"/>
        <v>1</v>
      </c>
      <c r="S1136" s="11">
        <f t="shared" si="85"/>
        <v>41958.285046296296</v>
      </c>
      <c r="T1136" s="11">
        <f t="shared" si="86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2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26" t="s">
        <v>8344</v>
      </c>
      <c r="P1137" t="s">
        <v>8347</v>
      </c>
      <c r="Q1137">
        <f t="shared" si="87"/>
        <v>5</v>
      </c>
      <c r="R1137">
        <f t="shared" si="88"/>
        <v>50</v>
      </c>
      <c r="S1137" s="11">
        <f t="shared" si="85"/>
        <v>42558.989513888882</v>
      </c>
      <c r="T1137" s="11">
        <f t="shared" si="86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2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26" t="s">
        <v>8344</v>
      </c>
      <c r="P1138" t="s">
        <v>8347</v>
      </c>
      <c r="Q1138">
        <f t="shared" si="87"/>
        <v>6</v>
      </c>
      <c r="R1138">
        <f t="shared" si="88"/>
        <v>45</v>
      </c>
      <c r="S1138" s="11">
        <f t="shared" si="85"/>
        <v>42327.671631944439</v>
      </c>
      <c r="T1138" s="11">
        <f t="shared" si="86"/>
        <v>42357.671631944439</v>
      </c>
      <c r="U1138">
        <f t="shared" si="89"/>
        <v>2015</v>
      </c>
    </row>
    <row r="1139" spans="1:21" ht="45" x14ac:dyDescent="0.25">
      <c r="A1139">
        <v>1137</v>
      </c>
      <c r="B1139" s="3" t="s">
        <v>1138</v>
      </c>
      <c r="C1139" s="3" t="s">
        <v>5247</v>
      </c>
      <c r="D1139" s="2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26" t="s">
        <v>8344</v>
      </c>
      <c r="P1139" t="s">
        <v>8347</v>
      </c>
      <c r="Q1139">
        <f t="shared" si="87"/>
        <v>40</v>
      </c>
      <c r="R1139">
        <f t="shared" si="88"/>
        <v>253.21</v>
      </c>
      <c r="S1139" s="11">
        <f t="shared" si="85"/>
        <v>42453.819687499999</v>
      </c>
      <c r="T1139" s="11">
        <f t="shared" si="86"/>
        <v>42483.819687499999</v>
      </c>
      <c r="U1139">
        <f t="shared" si="89"/>
        <v>2016</v>
      </c>
    </row>
    <row r="1140" spans="1:21" ht="45" x14ac:dyDescent="0.25">
      <c r="A1140">
        <v>1138</v>
      </c>
      <c r="B1140" s="3" t="s">
        <v>1139</v>
      </c>
      <c r="C1140" s="3" t="s">
        <v>5248</v>
      </c>
      <c r="D1140" s="2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26" t="s">
        <v>8344</v>
      </c>
      <c r="P1140" t="s">
        <v>8347</v>
      </c>
      <c r="Q1140">
        <f t="shared" si="87"/>
        <v>0</v>
      </c>
      <c r="R1140">
        <f t="shared" si="88"/>
        <v>31.25</v>
      </c>
      <c r="S1140" s="11">
        <f t="shared" si="85"/>
        <v>42736.9066087963</v>
      </c>
      <c r="T1140" s="11">
        <f t="shared" si="86"/>
        <v>42756.9066087963</v>
      </c>
      <c r="U1140">
        <f t="shared" si="89"/>
        <v>2017</v>
      </c>
    </row>
    <row r="1141" spans="1:21" ht="45" x14ac:dyDescent="0.25">
      <c r="A1141">
        <v>1139</v>
      </c>
      <c r="B1141" s="3" t="s">
        <v>1140</v>
      </c>
      <c r="C1141" s="3" t="s">
        <v>5249</v>
      </c>
      <c r="D1141" s="2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26" t="s">
        <v>8344</v>
      </c>
      <c r="P1141" t="s">
        <v>8347</v>
      </c>
      <c r="Q1141">
        <f t="shared" si="87"/>
        <v>0</v>
      </c>
      <c r="R1141">
        <f t="shared" si="88"/>
        <v>5</v>
      </c>
      <c r="S1141" s="11">
        <f t="shared" si="85"/>
        <v>41975.347523148142</v>
      </c>
      <c r="T1141" s="11">
        <f t="shared" si="86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2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26" t="s">
        <v>8344</v>
      </c>
      <c r="P1142" t="s">
        <v>8347</v>
      </c>
      <c r="Q1142">
        <f t="shared" si="87"/>
        <v>0</v>
      </c>
      <c r="R1142">
        <f t="shared" si="88"/>
        <v>0</v>
      </c>
      <c r="S1142" s="11">
        <f t="shared" si="85"/>
        <v>42192.462048611109</v>
      </c>
      <c r="T1142" s="11">
        <f t="shared" si="86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2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26" t="s">
        <v>8344</v>
      </c>
      <c r="P1143" t="s">
        <v>8347</v>
      </c>
      <c r="Q1143">
        <f t="shared" si="87"/>
        <v>0</v>
      </c>
      <c r="R1143">
        <f t="shared" si="88"/>
        <v>0</v>
      </c>
      <c r="S1143" s="11">
        <f t="shared" si="85"/>
        <v>42164.699652777781</v>
      </c>
      <c r="T1143" s="11">
        <f t="shared" si="86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2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26" t="s">
        <v>8344</v>
      </c>
      <c r="P1144" t="s">
        <v>8347</v>
      </c>
      <c r="Q1144">
        <f t="shared" si="87"/>
        <v>0</v>
      </c>
      <c r="R1144">
        <f t="shared" si="88"/>
        <v>0</v>
      </c>
      <c r="S1144" s="11">
        <f t="shared" si="85"/>
        <v>42022.006099537044</v>
      </c>
      <c r="T1144" s="11">
        <f t="shared" si="86"/>
        <v>42052.006099537044</v>
      </c>
      <c r="U1144">
        <f t="shared" si="89"/>
        <v>2015</v>
      </c>
    </row>
    <row r="1145" spans="1:21" ht="45" x14ac:dyDescent="0.25">
      <c r="A1145">
        <v>1143</v>
      </c>
      <c r="B1145" s="3" t="s">
        <v>1144</v>
      </c>
      <c r="C1145" s="3" t="s">
        <v>5253</v>
      </c>
      <c r="D1145" s="2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26" t="s">
        <v>8344</v>
      </c>
      <c r="P1145" t="s">
        <v>8347</v>
      </c>
      <c r="Q1145">
        <f t="shared" si="87"/>
        <v>0</v>
      </c>
      <c r="R1145">
        <f t="shared" si="88"/>
        <v>23.25</v>
      </c>
      <c r="S1145" s="11">
        <f t="shared" si="85"/>
        <v>42325.19358796296</v>
      </c>
      <c r="T1145" s="11">
        <f t="shared" si="86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2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26" t="s">
        <v>8348</v>
      </c>
      <c r="P1146" t="s">
        <v>8351</v>
      </c>
      <c r="Q1146">
        <f t="shared" si="87"/>
        <v>0</v>
      </c>
      <c r="R1146">
        <f t="shared" si="88"/>
        <v>0</v>
      </c>
      <c r="S1146" s="11">
        <f t="shared" si="85"/>
        <v>42093.181944444441</v>
      </c>
      <c r="T1146" s="11">
        <f t="shared" si="86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2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26" t="s">
        <v>8348</v>
      </c>
      <c r="P1147" t="s">
        <v>8351</v>
      </c>
      <c r="Q1147">
        <f t="shared" si="87"/>
        <v>0</v>
      </c>
      <c r="R1147">
        <f t="shared" si="88"/>
        <v>100</v>
      </c>
      <c r="S1147" s="11">
        <f t="shared" si="85"/>
        <v>41854.747592592597</v>
      </c>
      <c r="T1147" s="11">
        <f t="shared" si="86"/>
        <v>41914.747592592597</v>
      </c>
      <c r="U1147">
        <f t="shared" si="89"/>
        <v>2014</v>
      </c>
    </row>
    <row r="1148" spans="1:21" ht="30" x14ac:dyDescent="0.25">
      <c r="A1148">
        <v>1146</v>
      </c>
      <c r="B1148" s="3" t="s">
        <v>1147</v>
      </c>
      <c r="C1148" s="3" t="s">
        <v>5256</v>
      </c>
      <c r="D1148" s="2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26" t="s">
        <v>8348</v>
      </c>
      <c r="P1148" t="s">
        <v>8351</v>
      </c>
      <c r="Q1148">
        <f t="shared" si="87"/>
        <v>9</v>
      </c>
      <c r="R1148">
        <f t="shared" si="88"/>
        <v>44.17</v>
      </c>
      <c r="S1148" s="11">
        <f t="shared" si="85"/>
        <v>41723.9533912037</v>
      </c>
      <c r="T1148" s="11">
        <f t="shared" si="86"/>
        <v>41761.9533912037</v>
      </c>
      <c r="U1148">
        <f t="shared" si="89"/>
        <v>2014</v>
      </c>
    </row>
    <row r="1149" spans="1:21" ht="45" x14ac:dyDescent="0.25">
      <c r="A1149">
        <v>1147</v>
      </c>
      <c r="B1149" s="3" t="s">
        <v>1148</v>
      </c>
      <c r="C1149" s="3" t="s">
        <v>5257</v>
      </c>
      <c r="D1149" s="2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26" t="s">
        <v>8348</v>
      </c>
      <c r="P1149" t="s">
        <v>8351</v>
      </c>
      <c r="Q1149">
        <f t="shared" si="87"/>
        <v>0</v>
      </c>
      <c r="R1149">
        <f t="shared" si="88"/>
        <v>0</v>
      </c>
      <c r="S1149" s="11">
        <f t="shared" si="85"/>
        <v>41871.972025462965</v>
      </c>
      <c r="T1149" s="11">
        <f t="shared" si="86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2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26" t="s">
        <v>8348</v>
      </c>
      <c r="P1150" t="s">
        <v>8351</v>
      </c>
      <c r="Q1150">
        <f t="shared" si="87"/>
        <v>0</v>
      </c>
      <c r="R1150">
        <f t="shared" si="88"/>
        <v>24.33</v>
      </c>
      <c r="S1150" s="11">
        <f t="shared" si="85"/>
        <v>42675.171076388884</v>
      </c>
      <c r="T1150" s="11">
        <f t="shared" si="86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2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26" t="s">
        <v>8348</v>
      </c>
      <c r="P1151" t="s">
        <v>8351</v>
      </c>
      <c r="Q1151">
        <f t="shared" si="87"/>
        <v>0</v>
      </c>
      <c r="R1151">
        <f t="shared" si="88"/>
        <v>37.5</v>
      </c>
      <c r="S1151" s="11">
        <f t="shared" si="85"/>
        <v>42507.71025462963</v>
      </c>
      <c r="T1151" s="11">
        <f t="shared" si="86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2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26" t="s">
        <v>8348</v>
      </c>
      <c r="P1152" t="s">
        <v>8351</v>
      </c>
      <c r="Q1152">
        <f t="shared" si="87"/>
        <v>10</v>
      </c>
      <c r="R1152">
        <f t="shared" si="88"/>
        <v>42</v>
      </c>
      <c r="S1152" s="11">
        <f t="shared" si="85"/>
        <v>42317.954571759255</v>
      </c>
      <c r="T1152" s="11">
        <f t="shared" si="86"/>
        <v>42377.954571759255</v>
      </c>
      <c r="U1152">
        <f t="shared" si="89"/>
        <v>2015</v>
      </c>
    </row>
    <row r="1153" spans="1:21" ht="45" x14ac:dyDescent="0.25">
      <c r="A1153">
        <v>1151</v>
      </c>
      <c r="B1153" s="3" t="s">
        <v>1152</v>
      </c>
      <c r="C1153" s="3" t="s">
        <v>5261</v>
      </c>
      <c r="D1153" s="2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26" t="s">
        <v>8348</v>
      </c>
      <c r="P1153" t="s">
        <v>8351</v>
      </c>
      <c r="Q1153">
        <f t="shared" si="87"/>
        <v>0</v>
      </c>
      <c r="R1153">
        <f t="shared" si="88"/>
        <v>0</v>
      </c>
      <c r="S1153" s="11">
        <f t="shared" si="85"/>
        <v>42224.102581018517</v>
      </c>
      <c r="T1153" s="11">
        <f t="shared" si="86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2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26" t="s">
        <v>8348</v>
      </c>
      <c r="P1154" t="s">
        <v>8351</v>
      </c>
      <c r="Q1154">
        <f t="shared" si="87"/>
        <v>6</v>
      </c>
      <c r="R1154">
        <f t="shared" si="88"/>
        <v>60.73</v>
      </c>
      <c r="S1154" s="11">
        <f t="shared" ref="S1154:S1217" si="90">(((J1154/60)/60)/24)+DATE(1970,1,1)</f>
        <v>42109.709629629629</v>
      </c>
      <c r="T1154" s="11">
        <f t="shared" ref="T1154:T1217" si="91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2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26" t="s">
        <v>8348</v>
      </c>
      <c r="P1155" t="s">
        <v>8351</v>
      </c>
      <c r="Q1155">
        <f t="shared" ref="Q1155:Q1218" si="92">ROUND(E1155/D1155*100,0)</f>
        <v>1</v>
      </c>
      <c r="R1155">
        <f t="shared" ref="R1155:R1218" si="93">IFERROR(ROUND(E1155/L1155,2),0)</f>
        <v>50</v>
      </c>
      <c r="S1155" s="11">
        <f t="shared" si="90"/>
        <v>42143.714178240742</v>
      </c>
      <c r="T1155" s="11">
        <f t="shared" si="91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2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26" t="s">
        <v>8348</v>
      </c>
      <c r="P1156" t="s">
        <v>8351</v>
      </c>
      <c r="Q1156">
        <f t="shared" si="92"/>
        <v>7</v>
      </c>
      <c r="R1156">
        <f t="shared" si="93"/>
        <v>108.33</v>
      </c>
      <c r="S1156" s="11">
        <f t="shared" si="90"/>
        <v>42223.108865740738</v>
      </c>
      <c r="T1156" s="11">
        <f t="shared" si="91"/>
        <v>42253.108865740738</v>
      </c>
      <c r="U1156">
        <f t="shared" si="94"/>
        <v>2015</v>
      </c>
    </row>
    <row r="1157" spans="1:21" ht="45" x14ac:dyDescent="0.25">
      <c r="A1157">
        <v>1155</v>
      </c>
      <c r="B1157" s="3" t="s">
        <v>1156</v>
      </c>
      <c r="C1157" s="3" t="s">
        <v>5265</v>
      </c>
      <c r="D1157" s="2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26" t="s">
        <v>8348</v>
      </c>
      <c r="P1157" t="s">
        <v>8351</v>
      </c>
      <c r="Q1157">
        <f t="shared" si="92"/>
        <v>1</v>
      </c>
      <c r="R1157">
        <f t="shared" si="93"/>
        <v>23.5</v>
      </c>
      <c r="S1157" s="11">
        <f t="shared" si="90"/>
        <v>41835.763981481483</v>
      </c>
      <c r="T1157" s="11">
        <f t="shared" si="91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2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26" t="s">
        <v>8348</v>
      </c>
      <c r="P1158" t="s">
        <v>8351</v>
      </c>
      <c r="Q1158">
        <f t="shared" si="92"/>
        <v>0</v>
      </c>
      <c r="R1158">
        <f t="shared" si="93"/>
        <v>0</v>
      </c>
      <c r="S1158" s="11">
        <f t="shared" si="90"/>
        <v>42029.07131944444</v>
      </c>
      <c r="T1158" s="11">
        <f t="shared" si="91"/>
        <v>42059.07131944444</v>
      </c>
      <c r="U1158">
        <f t="shared" si="94"/>
        <v>2015</v>
      </c>
    </row>
    <row r="1159" spans="1:21" ht="45" x14ac:dyDescent="0.25">
      <c r="A1159">
        <v>1157</v>
      </c>
      <c r="B1159" s="3" t="s">
        <v>1158</v>
      </c>
      <c r="C1159" s="3" t="s">
        <v>5267</v>
      </c>
      <c r="D1159" s="2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26" t="s">
        <v>8348</v>
      </c>
      <c r="P1159" t="s">
        <v>8351</v>
      </c>
      <c r="Q1159">
        <f t="shared" si="92"/>
        <v>2</v>
      </c>
      <c r="R1159">
        <f t="shared" si="93"/>
        <v>50.33</v>
      </c>
      <c r="S1159" s="11">
        <f t="shared" si="90"/>
        <v>41918.628240740742</v>
      </c>
      <c r="T1159" s="11">
        <f t="shared" si="91"/>
        <v>41978.669907407413</v>
      </c>
      <c r="U1159">
        <f t="shared" si="94"/>
        <v>2014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 s="2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26" t="s">
        <v>8348</v>
      </c>
      <c r="P1160" t="s">
        <v>8351</v>
      </c>
      <c r="Q1160">
        <f t="shared" si="92"/>
        <v>0</v>
      </c>
      <c r="R1160">
        <f t="shared" si="93"/>
        <v>11.67</v>
      </c>
      <c r="S1160" s="11">
        <f t="shared" si="90"/>
        <v>41952.09175925926</v>
      </c>
      <c r="T1160" s="11">
        <f t="shared" si="91"/>
        <v>41982.09175925926</v>
      </c>
      <c r="U1160">
        <f t="shared" si="94"/>
        <v>2014</v>
      </c>
    </row>
    <row r="1161" spans="1:21" ht="45" x14ac:dyDescent="0.25">
      <c r="A1161">
        <v>1159</v>
      </c>
      <c r="B1161" s="3" t="s">
        <v>1160</v>
      </c>
      <c r="C1161" s="3" t="s">
        <v>5269</v>
      </c>
      <c r="D1161" s="2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26" t="s">
        <v>8348</v>
      </c>
      <c r="P1161" t="s">
        <v>8351</v>
      </c>
      <c r="Q1161">
        <f t="shared" si="92"/>
        <v>0</v>
      </c>
      <c r="R1161">
        <f t="shared" si="93"/>
        <v>0</v>
      </c>
      <c r="S1161" s="11">
        <f t="shared" si="90"/>
        <v>42154.726446759261</v>
      </c>
      <c r="T1161" s="11">
        <f t="shared" si="91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2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26" t="s">
        <v>8348</v>
      </c>
      <c r="P1162" t="s">
        <v>8351</v>
      </c>
      <c r="Q1162">
        <f t="shared" si="92"/>
        <v>4</v>
      </c>
      <c r="R1162">
        <f t="shared" si="93"/>
        <v>60.79</v>
      </c>
      <c r="S1162" s="11">
        <f t="shared" si="90"/>
        <v>42061.154930555553</v>
      </c>
      <c r="T1162" s="11">
        <f t="shared" si="91"/>
        <v>42091.113263888896</v>
      </c>
      <c r="U1162">
        <f t="shared" si="94"/>
        <v>2015</v>
      </c>
    </row>
    <row r="1163" spans="1:21" ht="45" x14ac:dyDescent="0.25">
      <c r="A1163">
        <v>1161</v>
      </c>
      <c r="B1163" s="3" t="s">
        <v>1162</v>
      </c>
      <c r="C1163" s="3" t="s">
        <v>5271</v>
      </c>
      <c r="D1163" s="2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26" t="s">
        <v>8348</v>
      </c>
      <c r="P1163" t="s">
        <v>8351</v>
      </c>
      <c r="Q1163">
        <f t="shared" si="92"/>
        <v>0</v>
      </c>
      <c r="R1163">
        <f t="shared" si="93"/>
        <v>0</v>
      </c>
      <c r="S1163" s="11">
        <f t="shared" si="90"/>
        <v>42122.629502314812</v>
      </c>
      <c r="T1163" s="11">
        <f t="shared" si="91"/>
        <v>42143.629502314812</v>
      </c>
      <c r="U1163">
        <f t="shared" si="94"/>
        <v>2015</v>
      </c>
    </row>
    <row r="1164" spans="1:21" ht="45" x14ac:dyDescent="0.25">
      <c r="A1164">
        <v>1162</v>
      </c>
      <c r="B1164" s="3" t="s">
        <v>1163</v>
      </c>
      <c r="C1164" s="3" t="s">
        <v>5272</v>
      </c>
      <c r="D1164" s="2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26" t="s">
        <v>8348</v>
      </c>
      <c r="P1164" t="s">
        <v>8351</v>
      </c>
      <c r="Q1164">
        <f t="shared" si="92"/>
        <v>0</v>
      </c>
      <c r="R1164">
        <f t="shared" si="93"/>
        <v>17.5</v>
      </c>
      <c r="S1164" s="11">
        <f t="shared" si="90"/>
        <v>41876.683611111112</v>
      </c>
      <c r="T1164" s="11">
        <f t="shared" si="91"/>
        <v>41907.683611111112</v>
      </c>
      <c r="U1164">
        <f t="shared" si="94"/>
        <v>2014</v>
      </c>
    </row>
    <row r="1165" spans="1:21" ht="45" x14ac:dyDescent="0.25">
      <c r="A1165">
        <v>1163</v>
      </c>
      <c r="B1165" s="3" t="s">
        <v>1164</v>
      </c>
      <c r="C1165" s="3" t="s">
        <v>5273</v>
      </c>
      <c r="D1165" s="2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26" t="s">
        <v>8348</v>
      </c>
      <c r="P1165" t="s">
        <v>8351</v>
      </c>
      <c r="Q1165">
        <f t="shared" si="92"/>
        <v>0</v>
      </c>
      <c r="R1165">
        <f t="shared" si="93"/>
        <v>0</v>
      </c>
      <c r="S1165" s="11">
        <f t="shared" si="90"/>
        <v>41830.723611111112</v>
      </c>
      <c r="T1165" s="11">
        <f t="shared" si="91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2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26" t="s">
        <v>8348</v>
      </c>
      <c r="P1166" t="s">
        <v>8351</v>
      </c>
      <c r="Q1166">
        <f t="shared" si="92"/>
        <v>0</v>
      </c>
      <c r="R1166">
        <f t="shared" si="93"/>
        <v>0</v>
      </c>
      <c r="S1166" s="11">
        <f t="shared" si="90"/>
        <v>42509.724328703705</v>
      </c>
      <c r="T1166" s="11">
        <f t="shared" si="91"/>
        <v>42539.724328703705</v>
      </c>
      <c r="U1166">
        <f t="shared" si="94"/>
        <v>2016</v>
      </c>
    </row>
    <row r="1167" spans="1:21" ht="45" x14ac:dyDescent="0.25">
      <c r="A1167">
        <v>1165</v>
      </c>
      <c r="B1167" s="3" t="s">
        <v>1166</v>
      </c>
      <c r="C1167" s="3" t="s">
        <v>5275</v>
      </c>
      <c r="D1167" s="2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26" t="s">
        <v>8348</v>
      </c>
      <c r="P1167" t="s">
        <v>8351</v>
      </c>
      <c r="Q1167">
        <f t="shared" si="92"/>
        <v>21</v>
      </c>
      <c r="R1167">
        <f t="shared" si="93"/>
        <v>82.82</v>
      </c>
      <c r="S1167" s="11">
        <f t="shared" si="90"/>
        <v>41792.214467592588</v>
      </c>
      <c r="T1167" s="11">
        <f t="shared" si="91"/>
        <v>41826.214467592588</v>
      </c>
      <c r="U1167">
        <f t="shared" si="94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2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26" t="s">
        <v>8348</v>
      </c>
      <c r="P1168" t="s">
        <v>8351</v>
      </c>
      <c r="Q1168">
        <f t="shared" si="92"/>
        <v>19</v>
      </c>
      <c r="R1168">
        <f t="shared" si="93"/>
        <v>358.88</v>
      </c>
      <c r="S1168" s="11">
        <f t="shared" si="90"/>
        <v>42150.485439814816</v>
      </c>
      <c r="T1168" s="11">
        <f t="shared" si="91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2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26" t="s">
        <v>8348</v>
      </c>
      <c r="P1169" t="s">
        <v>8351</v>
      </c>
      <c r="Q1169">
        <f t="shared" si="92"/>
        <v>2</v>
      </c>
      <c r="R1169">
        <f t="shared" si="93"/>
        <v>61.19</v>
      </c>
      <c r="S1169" s="11">
        <f t="shared" si="90"/>
        <v>41863.734895833331</v>
      </c>
      <c r="T1169" s="11">
        <f t="shared" si="91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2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26" t="s">
        <v>8348</v>
      </c>
      <c r="P1170" t="s">
        <v>8351</v>
      </c>
      <c r="Q1170">
        <f t="shared" si="92"/>
        <v>6</v>
      </c>
      <c r="R1170">
        <f t="shared" si="93"/>
        <v>340</v>
      </c>
      <c r="S1170" s="11">
        <f t="shared" si="90"/>
        <v>42605.053993055553</v>
      </c>
      <c r="T1170" s="11">
        <f t="shared" si="91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2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26" t="s">
        <v>8348</v>
      </c>
      <c r="P1171" t="s">
        <v>8351</v>
      </c>
      <c r="Q1171">
        <f t="shared" si="92"/>
        <v>0</v>
      </c>
      <c r="R1171">
        <f t="shared" si="93"/>
        <v>5.67</v>
      </c>
      <c r="S1171" s="11">
        <f t="shared" si="90"/>
        <v>42027.353738425925</v>
      </c>
      <c r="T1171" s="11">
        <f t="shared" si="91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2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26" t="s">
        <v>8348</v>
      </c>
      <c r="P1172" t="s">
        <v>8351</v>
      </c>
      <c r="Q1172">
        <f t="shared" si="92"/>
        <v>0</v>
      </c>
      <c r="R1172">
        <f t="shared" si="93"/>
        <v>50</v>
      </c>
      <c r="S1172" s="11">
        <f t="shared" si="90"/>
        <v>42124.893182870372</v>
      </c>
      <c r="T1172" s="11">
        <f t="shared" si="91"/>
        <v>42154.893182870372</v>
      </c>
      <c r="U1172">
        <f t="shared" si="94"/>
        <v>2015</v>
      </c>
    </row>
    <row r="1173" spans="1:21" ht="30" x14ac:dyDescent="0.25">
      <c r="A1173">
        <v>1171</v>
      </c>
      <c r="B1173" s="3" t="s">
        <v>1172</v>
      </c>
      <c r="C1173" s="3" t="s">
        <v>5281</v>
      </c>
      <c r="D1173" s="2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26" t="s">
        <v>8348</v>
      </c>
      <c r="P1173" t="s">
        <v>8351</v>
      </c>
      <c r="Q1173">
        <f t="shared" si="92"/>
        <v>0</v>
      </c>
      <c r="R1173">
        <f t="shared" si="93"/>
        <v>25</v>
      </c>
      <c r="S1173" s="11">
        <f t="shared" si="90"/>
        <v>41938.804710648146</v>
      </c>
      <c r="T1173" s="11">
        <f t="shared" si="91"/>
        <v>41956.846377314811</v>
      </c>
      <c r="U1173">
        <f t="shared" si="94"/>
        <v>2014</v>
      </c>
    </row>
    <row r="1174" spans="1:21" x14ac:dyDescent="0.25">
      <c r="A1174">
        <v>1172</v>
      </c>
      <c r="B1174" s="3" t="s">
        <v>1173</v>
      </c>
      <c r="C1174" s="3" t="s">
        <v>5282</v>
      </c>
      <c r="D1174" s="2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26" t="s">
        <v>8348</v>
      </c>
      <c r="P1174" t="s">
        <v>8351</v>
      </c>
      <c r="Q1174">
        <f t="shared" si="92"/>
        <v>0</v>
      </c>
      <c r="R1174">
        <f t="shared" si="93"/>
        <v>0</v>
      </c>
      <c r="S1174" s="11">
        <f t="shared" si="90"/>
        <v>41841.682314814818</v>
      </c>
      <c r="T1174" s="11">
        <f t="shared" si="91"/>
        <v>41871.682314814818</v>
      </c>
      <c r="U1174">
        <f t="shared" si="94"/>
        <v>2014</v>
      </c>
    </row>
    <row r="1175" spans="1:21" ht="45" x14ac:dyDescent="0.25">
      <c r="A1175">
        <v>1173</v>
      </c>
      <c r="B1175" s="3" t="s">
        <v>1174</v>
      </c>
      <c r="C1175" s="3" t="s">
        <v>5283</v>
      </c>
      <c r="D1175" s="2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26" t="s">
        <v>8348</v>
      </c>
      <c r="P1175" t="s">
        <v>8351</v>
      </c>
      <c r="Q1175">
        <f t="shared" si="92"/>
        <v>0</v>
      </c>
      <c r="R1175">
        <f t="shared" si="93"/>
        <v>30</v>
      </c>
      <c r="S1175" s="11">
        <f t="shared" si="90"/>
        <v>42184.185844907406</v>
      </c>
      <c r="T1175" s="11">
        <f t="shared" si="91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2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26" t="s">
        <v>8348</v>
      </c>
      <c r="P1176" t="s">
        <v>8351</v>
      </c>
      <c r="Q1176">
        <f t="shared" si="92"/>
        <v>6</v>
      </c>
      <c r="R1176">
        <f t="shared" si="93"/>
        <v>46.63</v>
      </c>
      <c r="S1176" s="11">
        <f t="shared" si="90"/>
        <v>42468.84174768519</v>
      </c>
      <c r="T1176" s="11">
        <f t="shared" si="91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2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26" t="s">
        <v>8348</v>
      </c>
      <c r="P1177" t="s">
        <v>8351</v>
      </c>
      <c r="Q1177">
        <f t="shared" si="92"/>
        <v>3</v>
      </c>
      <c r="R1177">
        <f t="shared" si="93"/>
        <v>65</v>
      </c>
      <c r="S1177" s="11">
        <f t="shared" si="90"/>
        <v>42170.728460648148</v>
      </c>
      <c r="T1177" s="11">
        <f t="shared" si="91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2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26" t="s">
        <v>8348</v>
      </c>
      <c r="P1178" t="s">
        <v>8351</v>
      </c>
      <c r="Q1178">
        <f t="shared" si="92"/>
        <v>0</v>
      </c>
      <c r="R1178">
        <f t="shared" si="93"/>
        <v>10</v>
      </c>
      <c r="S1178" s="11">
        <f t="shared" si="90"/>
        <v>42746.019652777773</v>
      </c>
      <c r="T1178" s="11">
        <f t="shared" si="91"/>
        <v>42800.541666666672</v>
      </c>
      <c r="U1178">
        <f t="shared" si="94"/>
        <v>2017</v>
      </c>
    </row>
    <row r="1179" spans="1:21" ht="45" x14ac:dyDescent="0.25">
      <c r="A1179">
        <v>1177</v>
      </c>
      <c r="B1179" s="3" t="s">
        <v>1178</v>
      </c>
      <c r="C1179" s="3" t="s">
        <v>5287</v>
      </c>
      <c r="D1179" s="2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26" t="s">
        <v>8348</v>
      </c>
      <c r="P1179" t="s">
        <v>8351</v>
      </c>
      <c r="Q1179">
        <f t="shared" si="92"/>
        <v>0</v>
      </c>
      <c r="R1179">
        <f t="shared" si="93"/>
        <v>0</v>
      </c>
      <c r="S1179" s="11">
        <f t="shared" si="90"/>
        <v>41897.660833333335</v>
      </c>
      <c r="T1179" s="11">
        <f t="shared" si="91"/>
        <v>41927.660833333335</v>
      </c>
      <c r="U1179">
        <f t="shared" si="94"/>
        <v>2014</v>
      </c>
    </row>
    <row r="1180" spans="1:21" ht="45" x14ac:dyDescent="0.25">
      <c r="A1180">
        <v>1178</v>
      </c>
      <c r="B1180" s="3" t="s">
        <v>1179</v>
      </c>
      <c r="C1180" s="3" t="s">
        <v>5288</v>
      </c>
      <c r="D1180" s="2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26" t="s">
        <v>8348</v>
      </c>
      <c r="P1180" t="s">
        <v>8351</v>
      </c>
      <c r="Q1180">
        <f t="shared" si="92"/>
        <v>0</v>
      </c>
      <c r="R1180">
        <f t="shared" si="93"/>
        <v>5</v>
      </c>
      <c r="S1180" s="11">
        <f t="shared" si="90"/>
        <v>41837.905694444446</v>
      </c>
      <c r="T1180" s="11">
        <f t="shared" si="91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2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26" t="s">
        <v>8348</v>
      </c>
      <c r="P1181" t="s">
        <v>8351</v>
      </c>
      <c r="Q1181">
        <f t="shared" si="92"/>
        <v>5</v>
      </c>
      <c r="R1181">
        <f t="shared" si="93"/>
        <v>640</v>
      </c>
      <c r="S1181" s="11">
        <f t="shared" si="90"/>
        <v>42275.720219907409</v>
      </c>
      <c r="T1181" s="11">
        <f t="shared" si="91"/>
        <v>42305.720219907409</v>
      </c>
      <c r="U1181">
        <f t="shared" si="94"/>
        <v>2015</v>
      </c>
    </row>
    <row r="1182" spans="1:21" ht="30" x14ac:dyDescent="0.25">
      <c r="A1182">
        <v>1180</v>
      </c>
      <c r="B1182" s="3" t="s">
        <v>1181</v>
      </c>
      <c r="C1182" s="3" t="s">
        <v>5290</v>
      </c>
      <c r="D1182" s="2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26" t="s">
        <v>8348</v>
      </c>
      <c r="P1182" t="s">
        <v>8351</v>
      </c>
      <c r="Q1182">
        <f t="shared" si="92"/>
        <v>12</v>
      </c>
      <c r="R1182">
        <f t="shared" si="93"/>
        <v>69.12</v>
      </c>
      <c r="S1182" s="11">
        <f t="shared" si="90"/>
        <v>41781.806875000002</v>
      </c>
      <c r="T1182" s="11">
        <f t="shared" si="91"/>
        <v>41818.806875000002</v>
      </c>
      <c r="U1182">
        <f t="shared" si="94"/>
        <v>2014</v>
      </c>
    </row>
    <row r="1183" spans="1:21" x14ac:dyDescent="0.25">
      <c r="A1183">
        <v>1181</v>
      </c>
      <c r="B1183" s="3" t="s">
        <v>1182</v>
      </c>
      <c r="C1183" s="3" t="s">
        <v>5291</v>
      </c>
      <c r="D1183" s="2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26" t="s">
        <v>8348</v>
      </c>
      <c r="P1183" t="s">
        <v>8351</v>
      </c>
      <c r="Q1183">
        <f t="shared" si="92"/>
        <v>0</v>
      </c>
      <c r="R1183">
        <f t="shared" si="93"/>
        <v>1.33</v>
      </c>
      <c r="S1183" s="11">
        <f t="shared" si="90"/>
        <v>42034.339363425926</v>
      </c>
      <c r="T1183" s="11">
        <f t="shared" si="91"/>
        <v>42064.339363425926</v>
      </c>
      <c r="U1183">
        <f t="shared" si="94"/>
        <v>2015</v>
      </c>
    </row>
    <row r="1184" spans="1:21" ht="45" x14ac:dyDescent="0.25">
      <c r="A1184">
        <v>1182</v>
      </c>
      <c r="B1184" s="3" t="s">
        <v>1183</v>
      </c>
      <c r="C1184" s="3" t="s">
        <v>5292</v>
      </c>
      <c r="D1184" s="2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26" t="s">
        <v>8348</v>
      </c>
      <c r="P1184" t="s">
        <v>8351</v>
      </c>
      <c r="Q1184">
        <f t="shared" si="92"/>
        <v>4</v>
      </c>
      <c r="R1184">
        <f t="shared" si="93"/>
        <v>10.5</v>
      </c>
      <c r="S1184" s="11">
        <f t="shared" si="90"/>
        <v>42728.827407407407</v>
      </c>
      <c r="T1184" s="11">
        <f t="shared" si="91"/>
        <v>42747.695833333331</v>
      </c>
      <c r="U1184">
        <f t="shared" si="94"/>
        <v>2016</v>
      </c>
    </row>
    <row r="1185" spans="1:21" ht="45" x14ac:dyDescent="0.25">
      <c r="A1185">
        <v>1183</v>
      </c>
      <c r="B1185" s="3" t="s">
        <v>1184</v>
      </c>
      <c r="C1185" s="3" t="s">
        <v>5293</v>
      </c>
      <c r="D1185" s="2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26" t="s">
        <v>8348</v>
      </c>
      <c r="P1185" t="s">
        <v>8351</v>
      </c>
      <c r="Q1185">
        <f t="shared" si="92"/>
        <v>4</v>
      </c>
      <c r="R1185">
        <f t="shared" si="93"/>
        <v>33.33</v>
      </c>
      <c r="S1185" s="11">
        <f t="shared" si="90"/>
        <v>42656.86137731481</v>
      </c>
      <c r="T1185" s="11">
        <f t="shared" si="91"/>
        <v>42676.165972222225</v>
      </c>
      <c r="U1185">
        <f t="shared" si="94"/>
        <v>2016</v>
      </c>
    </row>
    <row r="1186" spans="1:21" ht="45" x14ac:dyDescent="0.25">
      <c r="A1186">
        <v>1184</v>
      </c>
      <c r="B1186" s="3" t="s">
        <v>1185</v>
      </c>
      <c r="C1186" s="3" t="s">
        <v>5294</v>
      </c>
      <c r="D1186" s="2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26" t="s">
        <v>8327</v>
      </c>
      <c r="P1186" t="s">
        <v>8329</v>
      </c>
      <c r="Q1186">
        <f t="shared" si="92"/>
        <v>105</v>
      </c>
      <c r="R1186">
        <f t="shared" si="93"/>
        <v>61.56</v>
      </c>
      <c r="S1186" s="11">
        <f t="shared" si="90"/>
        <v>42741.599664351852</v>
      </c>
      <c r="T1186" s="11">
        <f t="shared" si="91"/>
        <v>42772.599664351852</v>
      </c>
      <c r="U1186">
        <f t="shared" si="94"/>
        <v>2017</v>
      </c>
    </row>
    <row r="1187" spans="1:21" ht="45" x14ac:dyDescent="0.25">
      <c r="A1187">
        <v>1185</v>
      </c>
      <c r="B1187" s="3" t="s">
        <v>1186</v>
      </c>
      <c r="C1187" s="3" t="s">
        <v>5295</v>
      </c>
      <c r="D1187" s="2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26" t="s">
        <v>8327</v>
      </c>
      <c r="P1187" t="s">
        <v>8329</v>
      </c>
      <c r="Q1187">
        <f t="shared" si="92"/>
        <v>105</v>
      </c>
      <c r="R1187">
        <f t="shared" si="93"/>
        <v>118.74</v>
      </c>
      <c r="S1187" s="11">
        <f t="shared" si="90"/>
        <v>42130.865150462967</v>
      </c>
      <c r="T1187" s="11">
        <f t="shared" si="91"/>
        <v>42163.166666666672</v>
      </c>
      <c r="U1187">
        <f t="shared" si="94"/>
        <v>2015</v>
      </c>
    </row>
    <row r="1188" spans="1:21" ht="45" x14ac:dyDescent="0.25">
      <c r="A1188">
        <v>1186</v>
      </c>
      <c r="B1188" s="3" t="s">
        <v>1187</v>
      </c>
      <c r="C1188" s="3" t="s">
        <v>5296</v>
      </c>
      <c r="D1188" s="2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26" t="s">
        <v>8327</v>
      </c>
      <c r="P1188" t="s">
        <v>8329</v>
      </c>
      <c r="Q1188">
        <f t="shared" si="92"/>
        <v>107</v>
      </c>
      <c r="R1188">
        <f t="shared" si="93"/>
        <v>65.08</v>
      </c>
      <c r="S1188" s="11">
        <f t="shared" si="90"/>
        <v>42123.86336805555</v>
      </c>
      <c r="T1188" s="11">
        <f t="shared" si="91"/>
        <v>42156.945833333331</v>
      </c>
      <c r="U1188">
        <f t="shared" si="94"/>
        <v>2015</v>
      </c>
    </row>
    <row r="1189" spans="1:21" ht="45" x14ac:dyDescent="0.25">
      <c r="A1189">
        <v>1187</v>
      </c>
      <c r="B1189" s="3" t="s">
        <v>1188</v>
      </c>
      <c r="C1189" s="3" t="s">
        <v>5297</v>
      </c>
      <c r="D1189" s="2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26" t="s">
        <v>8327</v>
      </c>
      <c r="P1189" t="s">
        <v>8329</v>
      </c>
      <c r="Q1189">
        <f t="shared" si="92"/>
        <v>104</v>
      </c>
      <c r="R1189">
        <f t="shared" si="93"/>
        <v>130.16</v>
      </c>
      <c r="S1189" s="11">
        <f t="shared" si="90"/>
        <v>42109.894942129627</v>
      </c>
      <c r="T1189" s="11">
        <f t="shared" si="91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2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26" t="s">
        <v>8327</v>
      </c>
      <c r="P1190" t="s">
        <v>8329</v>
      </c>
      <c r="Q1190">
        <f t="shared" si="92"/>
        <v>161</v>
      </c>
      <c r="R1190">
        <f t="shared" si="93"/>
        <v>37.78</v>
      </c>
      <c r="S1190" s="11">
        <f t="shared" si="90"/>
        <v>42711.700694444444</v>
      </c>
      <c r="T1190" s="11">
        <f t="shared" si="91"/>
        <v>42732.700694444444</v>
      </c>
      <c r="U1190">
        <f t="shared" si="94"/>
        <v>2016</v>
      </c>
    </row>
    <row r="1191" spans="1:21" ht="45" x14ac:dyDescent="0.25">
      <c r="A1191">
        <v>1189</v>
      </c>
      <c r="B1191" s="3" t="s">
        <v>1190</v>
      </c>
      <c r="C1191" s="3" t="s">
        <v>5299</v>
      </c>
      <c r="D1191" s="2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26" t="s">
        <v>8327</v>
      </c>
      <c r="P1191" t="s">
        <v>8329</v>
      </c>
      <c r="Q1191">
        <f t="shared" si="92"/>
        <v>108</v>
      </c>
      <c r="R1191">
        <f t="shared" si="93"/>
        <v>112.79</v>
      </c>
      <c r="S1191" s="11">
        <f t="shared" si="90"/>
        <v>42529.979108796295</v>
      </c>
      <c r="T1191" s="11">
        <f t="shared" si="91"/>
        <v>42550.979108796295</v>
      </c>
      <c r="U1191">
        <f t="shared" si="94"/>
        <v>2016</v>
      </c>
    </row>
    <row r="1192" spans="1:21" ht="30" x14ac:dyDescent="0.25">
      <c r="A1192">
        <v>1190</v>
      </c>
      <c r="B1192" s="3" t="s">
        <v>1191</v>
      </c>
      <c r="C1192" s="3" t="s">
        <v>5300</v>
      </c>
      <c r="D1192" s="2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26" t="s">
        <v>8327</v>
      </c>
      <c r="P1192" t="s">
        <v>8329</v>
      </c>
      <c r="Q1192">
        <f t="shared" si="92"/>
        <v>135</v>
      </c>
      <c r="R1192">
        <f t="shared" si="93"/>
        <v>51.92</v>
      </c>
      <c r="S1192" s="11">
        <f t="shared" si="90"/>
        <v>41852.665798611109</v>
      </c>
      <c r="T1192" s="11">
        <f t="shared" si="91"/>
        <v>41882.665798611109</v>
      </c>
      <c r="U1192">
        <f t="shared" si="94"/>
        <v>2014</v>
      </c>
    </row>
    <row r="1193" spans="1:21" ht="45" x14ac:dyDescent="0.25">
      <c r="A1193">
        <v>1191</v>
      </c>
      <c r="B1193" s="3" t="s">
        <v>1192</v>
      </c>
      <c r="C1193" s="3" t="s">
        <v>5301</v>
      </c>
      <c r="D1193" s="2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26" t="s">
        <v>8327</v>
      </c>
      <c r="P1193" t="s">
        <v>8329</v>
      </c>
      <c r="Q1193">
        <f t="shared" si="92"/>
        <v>109</v>
      </c>
      <c r="R1193">
        <f t="shared" si="93"/>
        <v>89.24</v>
      </c>
      <c r="S1193" s="11">
        <f t="shared" si="90"/>
        <v>42419.603703703702</v>
      </c>
      <c r="T1193" s="11">
        <f t="shared" si="91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2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26" t="s">
        <v>8327</v>
      </c>
      <c r="P1194" t="s">
        <v>8329</v>
      </c>
      <c r="Q1194">
        <f t="shared" si="92"/>
        <v>290</v>
      </c>
      <c r="R1194">
        <f t="shared" si="93"/>
        <v>19.329999999999998</v>
      </c>
      <c r="S1194" s="11">
        <f t="shared" si="90"/>
        <v>42747.506689814814</v>
      </c>
      <c r="T1194" s="11">
        <f t="shared" si="91"/>
        <v>42777.506689814814</v>
      </c>
      <c r="U1194">
        <f t="shared" si="94"/>
        <v>2017</v>
      </c>
    </row>
    <row r="1195" spans="1:21" ht="45" x14ac:dyDescent="0.25">
      <c r="A1195">
        <v>1193</v>
      </c>
      <c r="B1195" s="3" t="s">
        <v>1194</v>
      </c>
      <c r="C1195" s="3" t="s">
        <v>5303</v>
      </c>
      <c r="D1195" s="2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26" t="s">
        <v>8327</v>
      </c>
      <c r="P1195" t="s">
        <v>8329</v>
      </c>
      <c r="Q1195">
        <f t="shared" si="92"/>
        <v>104</v>
      </c>
      <c r="R1195">
        <f t="shared" si="93"/>
        <v>79.97</v>
      </c>
      <c r="S1195" s="11">
        <f t="shared" si="90"/>
        <v>42409.776076388895</v>
      </c>
      <c r="T1195" s="11">
        <f t="shared" si="91"/>
        <v>42469.734409722223</v>
      </c>
      <c r="U1195">
        <f t="shared" si="94"/>
        <v>2016</v>
      </c>
    </row>
    <row r="1196" spans="1:21" ht="45" x14ac:dyDescent="0.25">
      <c r="A1196">
        <v>1194</v>
      </c>
      <c r="B1196" s="3" t="s">
        <v>1195</v>
      </c>
      <c r="C1196" s="3" t="s">
        <v>5304</v>
      </c>
      <c r="D1196" s="2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26" t="s">
        <v>8327</v>
      </c>
      <c r="P1196" t="s">
        <v>8329</v>
      </c>
      <c r="Q1196">
        <f t="shared" si="92"/>
        <v>322</v>
      </c>
      <c r="R1196">
        <f t="shared" si="93"/>
        <v>56.41</v>
      </c>
      <c r="S1196" s="11">
        <f t="shared" si="90"/>
        <v>42072.488182870366</v>
      </c>
      <c r="T1196" s="11">
        <f t="shared" si="91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2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26" t="s">
        <v>8327</v>
      </c>
      <c r="P1197" t="s">
        <v>8329</v>
      </c>
      <c r="Q1197">
        <f t="shared" si="92"/>
        <v>135</v>
      </c>
      <c r="R1197">
        <f t="shared" si="93"/>
        <v>79.41</v>
      </c>
      <c r="S1197" s="11">
        <f t="shared" si="90"/>
        <v>42298.34783564815</v>
      </c>
      <c r="T1197" s="11">
        <f t="shared" si="91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2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26" t="s">
        <v>8327</v>
      </c>
      <c r="P1198" t="s">
        <v>8329</v>
      </c>
      <c r="Q1198">
        <f t="shared" si="92"/>
        <v>270</v>
      </c>
      <c r="R1198">
        <f t="shared" si="93"/>
        <v>76.44</v>
      </c>
      <c r="S1198" s="11">
        <f t="shared" si="90"/>
        <v>42326.818738425922</v>
      </c>
      <c r="T1198" s="11">
        <f t="shared" si="91"/>
        <v>42356.818738425922</v>
      </c>
      <c r="U1198">
        <f t="shared" si="94"/>
        <v>2015</v>
      </c>
    </row>
    <row r="1199" spans="1:21" ht="45" x14ac:dyDescent="0.25">
      <c r="A1199">
        <v>1197</v>
      </c>
      <c r="B1199" s="3" t="s">
        <v>1198</v>
      </c>
      <c r="C1199" s="3" t="s">
        <v>5307</v>
      </c>
      <c r="D1199" s="2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26" t="s">
        <v>8327</v>
      </c>
      <c r="P1199" t="s">
        <v>8329</v>
      </c>
      <c r="Q1199">
        <f t="shared" si="92"/>
        <v>253</v>
      </c>
      <c r="R1199">
        <f t="shared" si="93"/>
        <v>121</v>
      </c>
      <c r="S1199" s="11">
        <f t="shared" si="90"/>
        <v>42503.66474537037</v>
      </c>
      <c r="T1199" s="11">
        <f t="shared" si="91"/>
        <v>42534.249305555553</v>
      </c>
      <c r="U1199">
        <f t="shared" si="94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2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26" t="s">
        <v>8327</v>
      </c>
      <c r="P1200" t="s">
        <v>8329</v>
      </c>
      <c r="Q1200">
        <f t="shared" si="92"/>
        <v>261</v>
      </c>
      <c r="R1200">
        <f t="shared" si="93"/>
        <v>54.62</v>
      </c>
      <c r="S1200" s="11">
        <f t="shared" si="90"/>
        <v>42333.619050925925</v>
      </c>
      <c r="T1200" s="11">
        <f t="shared" si="91"/>
        <v>42369.125</v>
      </c>
      <c r="U1200">
        <f t="shared" si="94"/>
        <v>2015</v>
      </c>
    </row>
    <row r="1201" spans="1:21" ht="45" x14ac:dyDescent="0.25">
      <c r="A1201">
        <v>1199</v>
      </c>
      <c r="B1201" s="3" t="s">
        <v>1200</v>
      </c>
      <c r="C1201" s="3" t="s">
        <v>5309</v>
      </c>
      <c r="D1201" s="2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26" t="s">
        <v>8327</v>
      </c>
      <c r="P1201" t="s">
        <v>8329</v>
      </c>
      <c r="Q1201">
        <f t="shared" si="92"/>
        <v>101</v>
      </c>
      <c r="R1201">
        <f t="shared" si="93"/>
        <v>299.22000000000003</v>
      </c>
      <c r="S1201" s="11">
        <f t="shared" si="90"/>
        <v>42161.770833333328</v>
      </c>
      <c r="T1201" s="11">
        <f t="shared" si="91"/>
        <v>42193.770833333328</v>
      </c>
      <c r="U1201">
        <f t="shared" si="94"/>
        <v>2015</v>
      </c>
    </row>
    <row r="1202" spans="1:21" ht="45" x14ac:dyDescent="0.25">
      <c r="A1202">
        <v>1200</v>
      </c>
      <c r="B1202" s="3" t="s">
        <v>1201</v>
      </c>
      <c r="C1202" s="3" t="s">
        <v>5310</v>
      </c>
      <c r="D1202" s="2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26" t="s">
        <v>8327</v>
      </c>
      <c r="P1202" t="s">
        <v>8329</v>
      </c>
      <c r="Q1202">
        <f t="shared" si="92"/>
        <v>126</v>
      </c>
      <c r="R1202">
        <f t="shared" si="93"/>
        <v>58.53</v>
      </c>
      <c r="S1202" s="11">
        <f t="shared" si="90"/>
        <v>42089.477500000001</v>
      </c>
      <c r="T1202" s="11">
        <f t="shared" si="91"/>
        <v>42110.477500000001</v>
      </c>
      <c r="U1202">
        <f t="shared" si="94"/>
        <v>2015</v>
      </c>
    </row>
    <row r="1203" spans="1:21" ht="45" x14ac:dyDescent="0.25">
      <c r="A1203">
        <v>1201</v>
      </c>
      <c r="B1203" s="3" t="s">
        <v>1202</v>
      </c>
      <c r="C1203" s="3" t="s">
        <v>5311</v>
      </c>
      <c r="D1203" s="2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26" t="s">
        <v>8327</v>
      </c>
      <c r="P1203" t="s">
        <v>8329</v>
      </c>
      <c r="Q1203">
        <f t="shared" si="92"/>
        <v>102</v>
      </c>
      <c r="R1203">
        <f t="shared" si="93"/>
        <v>55.37</v>
      </c>
      <c r="S1203" s="11">
        <f t="shared" si="90"/>
        <v>42536.60701388889</v>
      </c>
      <c r="T1203" s="11">
        <f t="shared" si="91"/>
        <v>42566.60701388889</v>
      </c>
      <c r="U1203">
        <f t="shared" si="94"/>
        <v>2016</v>
      </c>
    </row>
    <row r="1204" spans="1:21" ht="45" x14ac:dyDescent="0.25">
      <c r="A1204">
        <v>1202</v>
      </c>
      <c r="B1204" s="3" t="s">
        <v>1203</v>
      </c>
      <c r="C1204" s="3" t="s">
        <v>5312</v>
      </c>
      <c r="D1204" s="2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26" t="s">
        <v>8327</v>
      </c>
      <c r="P1204" t="s">
        <v>8329</v>
      </c>
      <c r="Q1204">
        <f t="shared" si="92"/>
        <v>199</v>
      </c>
      <c r="R1204">
        <f t="shared" si="93"/>
        <v>183.8</v>
      </c>
      <c r="S1204" s="11">
        <f t="shared" si="90"/>
        <v>42152.288819444439</v>
      </c>
      <c r="T1204" s="11">
        <f t="shared" si="91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2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26" t="s">
        <v>8327</v>
      </c>
      <c r="P1205" t="s">
        <v>8329</v>
      </c>
      <c r="Q1205">
        <f t="shared" si="92"/>
        <v>102</v>
      </c>
      <c r="R1205">
        <f t="shared" si="93"/>
        <v>165.35</v>
      </c>
      <c r="S1205" s="11">
        <f t="shared" si="90"/>
        <v>42125.614895833336</v>
      </c>
      <c r="T1205" s="11">
        <f t="shared" si="91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2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26" t="s">
        <v>8327</v>
      </c>
      <c r="P1206" t="s">
        <v>8329</v>
      </c>
      <c r="Q1206">
        <f t="shared" si="92"/>
        <v>103</v>
      </c>
      <c r="R1206">
        <f t="shared" si="93"/>
        <v>234.79</v>
      </c>
      <c r="S1206" s="11">
        <f t="shared" si="90"/>
        <v>42297.748067129629</v>
      </c>
      <c r="T1206" s="11">
        <f t="shared" si="91"/>
        <v>42342.208333333328</v>
      </c>
      <c r="U1206">
        <f t="shared" si="94"/>
        <v>2015</v>
      </c>
    </row>
    <row r="1207" spans="1:21" ht="45" x14ac:dyDescent="0.25">
      <c r="A1207">
        <v>1205</v>
      </c>
      <c r="B1207" s="3" t="s">
        <v>1206</v>
      </c>
      <c r="C1207" s="3" t="s">
        <v>5315</v>
      </c>
      <c r="D1207" s="2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26" t="s">
        <v>8327</v>
      </c>
      <c r="P1207" t="s">
        <v>8329</v>
      </c>
      <c r="Q1207">
        <f t="shared" si="92"/>
        <v>101</v>
      </c>
      <c r="R1207">
        <f t="shared" si="93"/>
        <v>211.48</v>
      </c>
      <c r="S1207" s="11">
        <f t="shared" si="90"/>
        <v>42138.506377314814</v>
      </c>
      <c r="T1207" s="11">
        <f t="shared" si="91"/>
        <v>42168.506377314814</v>
      </c>
      <c r="U1207">
        <f t="shared" si="94"/>
        <v>2015</v>
      </c>
    </row>
    <row r="1208" spans="1:21" ht="45" x14ac:dyDescent="0.25">
      <c r="A1208">
        <v>1206</v>
      </c>
      <c r="B1208" s="3" t="s">
        <v>1207</v>
      </c>
      <c r="C1208" s="3" t="s">
        <v>5316</v>
      </c>
      <c r="D1208" s="2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26" t="s">
        <v>8327</v>
      </c>
      <c r="P1208" t="s">
        <v>8329</v>
      </c>
      <c r="Q1208">
        <f t="shared" si="92"/>
        <v>115</v>
      </c>
      <c r="R1208">
        <f t="shared" si="93"/>
        <v>32.340000000000003</v>
      </c>
      <c r="S1208" s="11">
        <f t="shared" si="90"/>
        <v>42772.776076388895</v>
      </c>
      <c r="T1208" s="11">
        <f t="shared" si="91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2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26" t="s">
        <v>8327</v>
      </c>
      <c r="P1209" t="s">
        <v>8329</v>
      </c>
      <c r="Q1209">
        <f t="shared" si="92"/>
        <v>104</v>
      </c>
      <c r="R1209">
        <f t="shared" si="93"/>
        <v>123.38</v>
      </c>
      <c r="S1209" s="11">
        <f t="shared" si="90"/>
        <v>42430.430243055554</v>
      </c>
      <c r="T1209" s="11">
        <f t="shared" si="91"/>
        <v>42460.416666666672</v>
      </c>
      <c r="U1209">
        <f t="shared" si="94"/>
        <v>2016</v>
      </c>
    </row>
    <row r="1210" spans="1:21" ht="45" x14ac:dyDescent="0.25">
      <c r="A1210">
        <v>1208</v>
      </c>
      <c r="B1210" s="3" t="s">
        <v>1209</v>
      </c>
      <c r="C1210" s="3" t="s">
        <v>5318</v>
      </c>
      <c r="D1210" s="2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26" t="s">
        <v>8327</v>
      </c>
      <c r="P1210" t="s">
        <v>8329</v>
      </c>
      <c r="Q1210">
        <f t="shared" si="92"/>
        <v>155</v>
      </c>
      <c r="R1210">
        <f t="shared" si="93"/>
        <v>207.07</v>
      </c>
      <c r="S1210" s="11">
        <f t="shared" si="90"/>
        <v>42423.709074074075</v>
      </c>
      <c r="T1210" s="11">
        <f t="shared" si="91"/>
        <v>42453.667407407411</v>
      </c>
      <c r="U1210">
        <f t="shared" si="94"/>
        <v>2016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 s="2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26" t="s">
        <v>8327</v>
      </c>
      <c r="P1211" t="s">
        <v>8329</v>
      </c>
      <c r="Q1211">
        <f t="shared" si="92"/>
        <v>106</v>
      </c>
      <c r="R1211">
        <f t="shared" si="93"/>
        <v>138.26</v>
      </c>
      <c r="S1211" s="11">
        <f t="shared" si="90"/>
        <v>42761.846122685187</v>
      </c>
      <c r="T1211" s="11">
        <f t="shared" si="91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2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26" t="s">
        <v>8327</v>
      </c>
      <c r="P1212" t="s">
        <v>8329</v>
      </c>
      <c r="Q1212">
        <f t="shared" si="92"/>
        <v>254</v>
      </c>
      <c r="R1212">
        <f t="shared" si="93"/>
        <v>493.82</v>
      </c>
      <c r="S1212" s="11">
        <f t="shared" si="90"/>
        <v>42132.941805555558</v>
      </c>
      <c r="T1212" s="11">
        <f t="shared" si="91"/>
        <v>42155.875</v>
      </c>
      <c r="U1212">
        <f t="shared" si="94"/>
        <v>2015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 s="2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26" t="s">
        <v>8327</v>
      </c>
      <c r="P1213" t="s">
        <v>8329</v>
      </c>
      <c r="Q1213">
        <f t="shared" si="92"/>
        <v>101</v>
      </c>
      <c r="R1213">
        <f t="shared" si="93"/>
        <v>168.5</v>
      </c>
      <c r="S1213" s="11">
        <f t="shared" si="90"/>
        <v>42515.866446759261</v>
      </c>
      <c r="T1213" s="11">
        <f t="shared" si="91"/>
        <v>42530.866446759261</v>
      </c>
      <c r="U1213">
        <f t="shared" si="94"/>
        <v>2016</v>
      </c>
    </row>
    <row r="1214" spans="1:21" ht="45" x14ac:dyDescent="0.25">
      <c r="A1214">
        <v>1212</v>
      </c>
      <c r="B1214" s="3" t="s">
        <v>1213</v>
      </c>
      <c r="C1214" s="3" t="s">
        <v>5322</v>
      </c>
      <c r="D1214" s="2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26" t="s">
        <v>8327</v>
      </c>
      <c r="P1214" t="s">
        <v>8329</v>
      </c>
      <c r="Q1214">
        <f t="shared" si="92"/>
        <v>129</v>
      </c>
      <c r="R1214">
        <f t="shared" si="93"/>
        <v>38.869999999999997</v>
      </c>
      <c r="S1214" s="11">
        <f t="shared" si="90"/>
        <v>42318.950173611112</v>
      </c>
      <c r="T1214" s="11">
        <f t="shared" si="91"/>
        <v>42335.041666666672</v>
      </c>
      <c r="U1214">
        <f t="shared" si="94"/>
        <v>2015</v>
      </c>
    </row>
    <row r="1215" spans="1:21" ht="45" x14ac:dyDescent="0.25">
      <c r="A1215">
        <v>1213</v>
      </c>
      <c r="B1215" s="3" t="s">
        <v>1214</v>
      </c>
      <c r="C1215" s="3" t="s">
        <v>5323</v>
      </c>
      <c r="D1215" s="2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26" t="s">
        <v>8327</v>
      </c>
      <c r="P1215" t="s">
        <v>8329</v>
      </c>
      <c r="Q1215">
        <f t="shared" si="92"/>
        <v>102</v>
      </c>
      <c r="R1215">
        <f t="shared" si="93"/>
        <v>61.53</v>
      </c>
      <c r="S1215" s="11">
        <f t="shared" si="90"/>
        <v>42731.755787037036</v>
      </c>
      <c r="T1215" s="11">
        <f t="shared" si="91"/>
        <v>42766.755787037036</v>
      </c>
      <c r="U1215">
        <f t="shared" si="94"/>
        <v>2016</v>
      </c>
    </row>
    <row r="1216" spans="1:21" ht="45" x14ac:dyDescent="0.25">
      <c r="A1216">
        <v>1214</v>
      </c>
      <c r="B1216" s="3" t="s">
        <v>1215</v>
      </c>
      <c r="C1216" s="3" t="s">
        <v>5324</v>
      </c>
      <c r="D1216" s="2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26" t="s">
        <v>8327</v>
      </c>
      <c r="P1216" t="s">
        <v>8329</v>
      </c>
      <c r="Q1216">
        <f t="shared" si="92"/>
        <v>132</v>
      </c>
      <c r="R1216">
        <f t="shared" si="93"/>
        <v>105.44</v>
      </c>
      <c r="S1216" s="11">
        <f t="shared" si="90"/>
        <v>42104.840335648143</v>
      </c>
      <c r="T1216" s="11">
        <f t="shared" si="91"/>
        <v>42164.840335648143</v>
      </c>
      <c r="U1216">
        <f t="shared" si="94"/>
        <v>2015</v>
      </c>
    </row>
    <row r="1217" spans="1:21" ht="45" x14ac:dyDescent="0.25">
      <c r="A1217">
        <v>1215</v>
      </c>
      <c r="B1217" s="3" t="s">
        <v>1216</v>
      </c>
      <c r="C1217" s="3" t="s">
        <v>5325</v>
      </c>
      <c r="D1217" s="2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26" t="s">
        <v>8327</v>
      </c>
      <c r="P1217" t="s">
        <v>8329</v>
      </c>
      <c r="Q1217">
        <f t="shared" si="92"/>
        <v>786</v>
      </c>
      <c r="R1217">
        <f t="shared" si="93"/>
        <v>71.59</v>
      </c>
      <c r="S1217" s="11">
        <f t="shared" si="90"/>
        <v>41759.923101851848</v>
      </c>
      <c r="T1217" s="11">
        <f t="shared" si="91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2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26" t="s">
        <v>8327</v>
      </c>
      <c r="P1218" t="s">
        <v>8329</v>
      </c>
      <c r="Q1218">
        <f t="shared" si="92"/>
        <v>146</v>
      </c>
      <c r="R1218">
        <f t="shared" si="93"/>
        <v>91.88</v>
      </c>
      <c r="S1218" s="11">
        <f t="shared" ref="S1218:S1281" si="95">(((J1218/60)/60)/24)+DATE(1970,1,1)</f>
        <v>42247.616400462968</v>
      </c>
      <c r="T1218" s="11">
        <f t="shared" ref="T1218:T1281" si="96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2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26" t="s">
        <v>8327</v>
      </c>
      <c r="P1219" t="s">
        <v>8329</v>
      </c>
      <c r="Q1219">
        <f t="shared" ref="Q1219:Q1282" si="97">ROUND(E1219/D1219*100,0)</f>
        <v>103</v>
      </c>
      <c r="R1219">
        <f t="shared" ref="R1219:R1282" si="98">IFERROR(ROUND(E1219/L1219,2),0)</f>
        <v>148.57</v>
      </c>
      <c r="S1219" s="11">
        <f t="shared" si="95"/>
        <v>42535.809490740736</v>
      </c>
      <c r="T1219" s="11">
        <f t="shared" si="96"/>
        <v>42565.809490740736</v>
      </c>
      <c r="U1219">
        <f t="shared" ref="U1219:U1282" si="99">YEAR(S1219)</f>
        <v>2016</v>
      </c>
    </row>
    <row r="1220" spans="1:21" ht="45" x14ac:dyDescent="0.25">
      <c r="A1220">
        <v>1218</v>
      </c>
      <c r="B1220" s="3" t="s">
        <v>1219</v>
      </c>
      <c r="C1220" s="3" t="s">
        <v>5328</v>
      </c>
      <c r="D1220" s="2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26" t="s">
        <v>8327</v>
      </c>
      <c r="P1220" t="s">
        <v>8329</v>
      </c>
      <c r="Q1220">
        <f t="shared" si="97"/>
        <v>172</v>
      </c>
      <c r="R1220">
        <f t="shared" si="98"/>
        <v>174.21</v>
      </c>
      <c r="S1220" s="11">
        <f t="shared" si="95"/>
        <v>42278.662037037036</v>
      </c>
      <c r="T1220" s="11">
        <f t="shared" si="96"/>
        <v>42309.125</v>
      </c>
      <c r="U1220">
        <f t="shared" si="99"/>
        <v>2015</v>
      </c>
    </row>
    <row r="1221" spans="1:21" ht="30" x14ac:dyDescent="0.25">
      <c r="A1221">
        <v>1219</v>
      </c>
      <c r="B1221" s="3" t="s">
        <v>1220</v>
      </c>
      <c r="C1221" s="3" t="s">
        <v>5329</v>
      </c>
      <c r="D1221" s="2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26" t="s">
        <v>8327</v>
      </c>
      <c r="P1221" t="s">
        <v>8329</v>
      </c>
      <c r="Q1221">
        <f t="shared" si="97"/>
        <v>159</v>
      </c>
      <c r="R1221">
        <f t="shared" si="98"/>
        <v>102.86</v>
      </c>
      <c r="S1221" s="11">
        <f t="shared" si="95"/>
        <v>42633.461956018517</v>
      </c>
      <c r="T1221" s="11">
        <f t="shared" si="96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2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26" t="s">
        <v>8327</v>
      </c>
      <c r="P1222" t="s">
        <v>8329</v>
      </c>
      <c r="Q1222">
        <f t="shared" si="97"/>
        <v>104</v>
      </c>
      <c r="R1222">
        <f t="shared" si="98"/>
        <v>111.18</v>
      </c>
      <c r="S1222" s="11">
        <f t="shared" si="95"/>
        <v>42211.628611111111</v>
      </c>
      <c r="T1222" s="11">
        <f t="shared" si="96"/>
        <v>42241.628611111111</v>
      </c>
      <c r="U1222">
        <f t="shared" si="99"/>
        <v>2015</v>
      </c>
    </row>
    <row r="1223" spans="1:21" ht="45" x14ac:dyDescent="0.25">
      <c r="A1223">
        <v>1221</v>
      </c>
      <c r="B1223" s="3" t="s">
        <v>1222</v>
      </c>
      <c r="C1223" s="3" t="s">
        <v>5331</v>
      </c>
      <c r="D1223" s="2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26" t="s">
        <v>8327</v>
      </c>
      <c r="P1223" t="s">
        <v>8329</v>
      </c>
      <c r="Q1223">
        <f t="shared" si="97"/>
        <v>111</v>
      </c>
      <c r="R1223">
        <f t="shared" si="98"/>
        <v>23.8</v>
      </c>
      <c r="S1223" s="11">
        <f t="shared" si="95"/>
        <v>42680.47555555556</v>
      </c>
      <c r="T1223" s="11">
        <f t="shared" si="96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2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26" t="s">
        <v>8327</v>
      </c>
      <c r="P1224" t="s">
        <v>8329</v>
      </c>
      <c r="Q1224">
        <f t="shared" si="97"/>
        <v>280</v>
      </c>
      <c r="R1224">
        <f t="shared" si="98"/>
        <v>81.27</v>
      </c>
      <c r="S1224" s="11">
        <f t="shared" si="95"/>
        <v>42430.720451388886</v>
      </c>
      <c r="T1224" s="11">
        <f t="shared" si="96"/>
        <v>42461.166666666672</v>
      </c>
      <c r="U1224">
        <f t="shared" si="99"/>
        <v>2016</v>
      </c>
    </row>
    <row r="1225" spans="1:21" ht="30" x14ac:dyDescent="0.25">
      <c r="A1225">
        <v>1223</v>
      </c>
      <c r="B1225" s="3" t="s">
        <v>1224</v>
      </c>
      <c r="C1225" s="3" t="s">
        <v>5333</v>
      </c>
      <c r="D1225" s="2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26" t="s">
        <v>8327</v>
      </c>
      <c r="P1225" t="s">
        <v>8329</v>
      </c>
      <c r="Q1225">
        <f t="shared" si="97"/>
        <v>112</v>
      </c>
      <c r="R1225">
        <f t="shared" si="98"/>
        <v>116.21</v>
      </c>
      <c r="S1225" s="11">
        <f t="shared" si="95"/>
        <v>42654.177187499998</v>
      </c>
      <c r="T1225" s="11">
        <f t="shared" si="96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2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26" t="s">
        <v>8332</v>
      </c>
      <c r="P1226" t="s">
        <v>8333</v>
      </c>
      <c r="Q1226">
        <f t="shared" si="97"/>
        <v>7</v>
      </c>
      <c r="R1226">
        <f t="shared" si="98"/>
        <v>58.89</v>
      </c>
      <c r="S1226" s="11">
        <f t="shared" si="95"/>
        <v>41736.549791666665</v>
      </c>
      <c r="T1226" s="11">
        <f t="shared" si="96"/>
        <v>41796.549791666665</v>
      </c>
      <c r="U1226">
        <f t="shared" si="99"/>
        <v>2014</v>
      </c>
    </row>
    <row r="1227" spans="1:21" ht="45" x14ac:dyDescent="0.25">
      <c r="A1227">
        <v>1225</v>
      </c>
      <c r="B1227" s="3" t="s">
        <v>1226</v>
      </c>
      <c r="C1227" s="3" t="s">
        <v>5335</v>
      </c>
      <c r="D1227" s="2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26" t="s">
        <v>8332</v>
      </c>
      <c r="P1227" t="s">
        <v>8333</v>
      </c>
      <c r="Q1227">
        <f t="shared" si="97"/>
        <v>4</v>
      </c>
      <c r="R1227">
        <f t="shared" si="98"/>
        <v>44</v>
      </c>
      <c r="S1227" s="11">
        <f t="shared" si="95"/>
        <v>41509.905995370369</v>
      </c>
      <c r="T1227" s="11">
        <f t="shared" si="96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2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26" t="s">
        <v>8332</v>
      </c>
      <c r="P1228" t="s">
        <v>8333</v>
      </c>
      <c r="Q1228">
        <f t="shared" si="97"/>
        <v>4</v>
      </c>
      <c r="R1228">
        <f t="shared" si="98"/>
        <v>48.43</v>
      </c>
      <c r="S1228" s="11">
        <f t="shared" si="95"/>
        <v>41715.874780092592</v>
      </c>
      <c r="T1228" s="11">
        <f t="shared" si="96"/>
        <v>41750.041666666664</v>
      </c>
      <c r="U1228">
        <f t="shared" si="99"/>
        <v>2014</v>
      </c>
    </row>
    <row r="1229" spans="1:21" ht="45" x14ac:dyDescent="0.25">
      <c r="A1229">
        <v>1227</v>
      </c>
      <c r="B1229" s="3" t="s">
        <v>1228</v>
      </c>
      <c r="C1229" s="3" t="s">
        <v>5337</v>
      </c>
      <c r="D1229" s="2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26" t="s">
        <v>8332</v>
      </c>
      <c r="P1229" t="s">
        <v>8333</v>
      </c>
      <c r="Q1229">
        <f t="shared" si="97"/>
        <v>0</v>
      </c>
      <c r="R1229">
        <f t="shared" si="98"/>
        <v>0</v>
      </c>
      <c r="S1229" s="11">
        <f t="shared" si="95"/>
        <v>41827.919166666667</v>
      </c>
      <c r="T1229" s="11">
        <f t="shared" si="96"/>
        <v>41858.291666666664</v>
      </c>
      <c r="U1229">
        <f t="shared" si="99"/>
        <v>2014</v>
      </c>
    </row>
    <row r="1230" spans="1:21" ht="30" x14ac:dyDescent="0.25">
      <c r="A1230">
        <v>1228</v>
      </c>
      <c r="B1230" s="3" t="s">
        <v>1229</v>
      </c>
      <c r="C1230" s="3" t="s">
        <v>5338</v>
      </c>
      <c r="D1230" s="2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26" t="s">
        <v>8332</v>
      </c>
      <c r="P1230" t="s">
        <v>8333</v>
      </c>
      <c r="Q1230">
        <f t="shared" si="97"/>
        <v>29</v>
      </c>
      <c r="R1230">
        <f t="shared" si="98"/>
        <v>61.04</v>
      </c>
      <c r="S1230" s="11">
        <f t="shared" si="95"/>
        <v>40754.729259259257</v>
      </c>
      <c r="T1230" s="11">
        <f t="shared" si="96"/>
        <v>40814.729259259257</v>
      </c>
      <c r="U1230">
        <f t="shared" si="99"/>
        <v>2011</v>
      </c>
    </row>
    <row r="1231" spans="1:21" ht="45" x14ac:dyDescent="0.25">
      <c r="A1231">
        <v>1229</v>
      </c>
      <c r="B1231" s="3" t="s">
        <v>1230</v>
      </c>
      <c r="C1231" s="3" t="s">
        <v>5339</v>
      </c>
      <c r="D1231" s="2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26" t="s">
        <v>8332</v>
      </c>
      <c r="P1231" t="s">
        <v>8333</v>
      </c>
      <c r="Q1231">
        <f t="shared" si="97"/>
        <v>1</v>
      </c>
      <c r="R1231">
        <f t="shared" si="98"/>
        <v>25</v>
      </c>
      <c r="S1231" s="11">
        <f t="shared" si="95"/>
        <v>40985.459803240738</v>
      </c>
      <c r="T1231" s="11">
        <f t="shared" si="96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2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26" t="s">
        <v>8332</v>
      </c>
      <c r="P1232" t="s">
        <v>8333</v>
      </c>
      <c r="Q1232">
        <f t="shared" si="97"/>
        <v>0</v>
      </c>
      <c r="R1232">
        <f t="shared" si="98"/>
        <v>0</v>
      </c>
      <c r="S1232" s="11">
        <f t="shared" si="95"/>
        <v>40568.972569444442</v>
      </c>
      <c r="T1232" s="11">
        <f t="shared" si="96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2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26" t="s">
        <v>8332</v>
      </c>
      <c r="P1233" t="s">
        <v>8333</v>
      </c>
      <c r="Q1233">
        <f t="shared" si="97"/>
        <v>0</v>
      </c>
      <c r="R1233">
        <f t="shared" si="98"/>
        <v>0</v>
      </c>
      <c r="S1233" s="11">
        <f t="shared" si="95"/>
        <v>42193.941759259258</v>
      </c>
      <c r="T1233" s="11">
        <f t="shared" si="96"/>
        <v>42244.041666666672</v>
      </c>
      <c r="U1233">
        <f t="shared" si="99"/>
        <v>2015</v>
      </c>
    </row>
    <row r="1234" spans="1:21" ht="45" x14ac:dyDescent="0.25">
      <c r="A1234">
        <v>1232</v>
      </c>
      <c r="B1234" s="3" t="s">
        <v>1233</v>
      </c>
      <c r="C1234" s="3" t="s">
        <v>5342</v>
      </c>
      <c r="D1234" s="2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26" t="s">
        <v>8332</v>
      </c>
      <c r="P1234" t="s">
        <v>8333</v>
      </c>
      <c r="Q1234">
        <f t="shared" si="97"/>
        <v>1</v>
      </c>
      <c r="R1234">
        <f t="shared" si="98"/>
        <v>40</v>
      </c>
      <c r="S1234" s="11">
        <f t="shared" si="95"/>
        <v>41506.848032407412</v>
      </c>
      <c r="T1234" s="11">
        <f t="shared" si="96"/>
        <v>41553.848032407412</v>
      </c>
      <c r="U1234">
        <f t="shared" si="99"/>
        <v>2013</v>
      </c>
    </row>
    <row r="1235" spans="1:21" ht="45" x14ac:dyDescent="0.25">
      <c r="A1235">
        <v>1233</v>
      </c>
      <c r="B1235" s="3" t="s">
        <v>1234</v>
      </c>
      <c r="C1235" s="3" t="s">
        <v>5343</v>
      </c>
      <c r="D1235" s="2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26" t="s">
        <v>8332</v>
      </c>
      <c r="P1235" t="s">
        <v>8333</v>
      </c>
      <c r="Q1235">
        <f t="shared" si="97"/>
        <v>12</v>
      </c>
      <c r="R1235">
        <f t="shared" si="98"/>
        <v>19.329999999999998</v>
      </c>
      <c r="S1235" s="11">
        <f t="shared" si="95"/>
        <v>40939.948773148149</v>
      </c>
      <c r="T1235" s="11">
        <f t="shared" si="96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2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26" t="s">
        <v>8332</v>
      </c>
      <c r="P1236" t="s">
        <v>8333</v>
      </c>
      <c r="Q1236">
        <f t="shared" si="97"/>
        <v>0</v>
      </c>
      <c r="R1236">
        <f t="shared" si="98"/>
        <v>0</v>
      </c>
      <c r="S1236" s="11">
        <f t="shared" si="95"/>
        <v>42007.788680555561</v>
      </c>
      <c r="T1236" s="11">
        <f t="shared" si="96"/>
        <v>42037.788680555561</v>
      </c>
      <c r="U1236">
        <f t="shared" si="99"/>
        <v>2015</v>
      </c>
    </row>
    <row r="1237" spans="1:21" ht="45" x14ac:dyDescent="0.25">
      <c r="A1237">
        <v>1235</v>
      </c>
      <c r="B1237" s="3" t="s">
        <v>1236</v>
      </c>
      <c r="C1237" s="3" t="s">
        <v>5345</v>
      </c>
      <c r="D1237" s="2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26" t="s">
        <v>8332</v>
      </c>
      <c r="P1237" t="s">
        <v>8333</v>
      </c>
      <c r="Q1237">
        <f t="shared" si="97"/>
        <v>3</v>
      </c>
      <c r="R1237">
        <f t="shared" si="98"/>
        <v>35</v>
      </c>
      <c r="S1237" s="11">
        <f t="shared" si="95"/>
        <v>41583.135405092595</v>
      </c>
      <c r="T1237" s="11">
        <f t="shared" si="96"/>
        <v>41623.135405092595</v>
      </c>
      <c r="U1237">
        <f t="shared" si="99"/>
        <v>2013</v>
      </c>
    </row>
    <row r="1238" spans="1:21" x14ac:dyDescent="0.25">
      <c r="A1238">
        <v>1236</v>
      </c>
      <c r="B1238" s="3" t="s">
        <v>1237</v>
      </c>
      <c r="C1238" s="3" t="s">
        <v>5346</v>
      </c>
      <c r="D1238" s="2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26" t="s">
        <v>8332</v>
      </c>
      <c r="P1238" t="s">
        <v>8333</v>
      </c>
      <c r="Q1238">
        <f t="shared" si="97"/>
        <v>0</v>
      </c>
      <c r="R1238">
        <f t="shared" si="98"/>
        <v>0</v>
      </c>
      <c r="S1238" s="11">
        <f t="shared" si="95"/>
        <v>41110.680138888885</v>
      </c>
      <c r="T1238" s="11">
        <f t="shared" si="96"/>
        <v>41118.666666666664</v>
      </c>
      <c r="U1238">
        <f t="shared" si="99"/>
        <v>2012</v>
      </c>
    </row>
    <row r="1239" spans="1:21" ht="45" x14ac:dyDescent="0.25">
      <c r="A1239">
        <v>1237</v>
      </c>
      <c r="B1239" s="3" t="s">
        <v>1238</v>
      </c>
      <c r="C1239" s="3" t="s">
        <v>5347</v>
      </c>
      <c r="D1239" s="2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26" t="s">
        <v>8332</v>
      </c>
      <c r="P1239" t="s">
        <v>8333</v>
      </c>
      <c r="Q1239">
        <f t="shared" si="97"/>
        <v>0</v>
      </c>
      <c r="R1239">
        <f t="shared" si="98"/>
        <v>0</v>
      </c>
      <c r="S1239" s="11">
        <f t="shared" si="95"/>
        <v>41125.283159722225</v>
      </c>
      <c r="T1239" s="11">
        <f t="shared" si="96"/>
        <v>41145.283159722225</v>
      </c>
      <c r="U1239">
        <f t="shared" si="99"/>
        <v>2012</v>
      </c>
    </row>
    <row r="1240" spans="1:21" ht="45" x14ac:dyDescent="0.25">
      <c r="A1240">
        <v>1238</v>
      </c>
      <c r="B1240" s="3" t="s">
        <v>1239</v>
      </c>
      <c r="C1240" s="3" t="s">
        <v>5348</v>
      </c>
      <c r="D1240" s="2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26" t="s">
        <v>8332</v>
      </c>
      <c r="P1240" t="s">
        <v>8333</v>
      </c>
      <c r="Q1240">
        <f t="shared" si="97"/>
        <v>18</v>
      </c>
      <c r="R1240">
        <f t="shared" si="98"/>
        <v>59.33</v>
      </c>
      <c r="S1240" s="11">
        <f t="shared" si="95"/>
        <v>40731.61037037037</v>
      </c>
      <c r="T1240" s="11">
        <f t="shared" si="96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2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26" t="s">
        <v>8332</v>
      </c>
      <c r="P1241" t="s">
        <v>8333</v>
      </c>
      <c r="Q1241">
        <f t="shared" si="97"/>
        <v>0</v>
      </c>
      <c r="R1241">
        <f t="shared" si="98"/>
        <v>0</v>
      </c>
      <c r="S1241" s="11">
        <f t="shared" si="95"/>
        <v>40883.962581018517</v>
      </c>
      <c r="T1241" s="11">
        <f t="shared" si="96"/>
        <v>40913.962581018517</v>
      </c>
      <c r="U1241">
        <f t="shared" si="99"/>
        <v>2011</v>
      </c>
    </row>
    <row r="1242" spans="1:21" ht="30" x14ac:dyDescent="0.25">
      <c r="A1242">
        <v>1240</v>
      </c>
      <c r="B1242" s="3" t="s">
        <v>1241</v>
      </c>
      <c r="C1242" s="3" t="s">
        <v>5350</v>
      </c>
      <c r="D1242" s="2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26" t="s">
        <v>8332</v>
      </c>
      <c r="P1242" t="s">
        <v>8333</v>
      </c>
      <c r="Q1242">
        <f t="shared" si="97"/>
        <v>3</v>
      </c>
      <c r="R1242">
        <f t="shared" si="98"/>
        <v>30.13</v>
      </c>
      <c r="S1242" s="11">
        <f t="shared" si="95"/>
        <v>41409.040011574078</v>
      </c>
      <c r="T1242" s="11">
        <f t="shared" si="96"/>
        <v>41467.910416666666</v>
      </c>
      <c r="U1242">
        <f t="shared" si="99"/>
        <v>2013</v>
      </c>
    </row>
    <row r="1243" spans="1:21" ht="45" x14ac:dyDescent="0.25">
      <c r="A1243">
        <v>1241</v>
      </c>
      <c r="B1243" s="3" t="s">
        <v>1242</v>
      </c>
      <c r="C1243" s="3" t="s">
        <v>5351</v>
      </c>
      <c r="D1243" s="2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26" t="s">
        <v>8332</v>
      </c>
      <c r="P1243" t="s">
        <v>8333</v>
      </c>
      <c r="Q1243">
        <f t="shared" si="97"/>
        <v>51</v>
      </c>
      <c r="R1243">
        <f t="shared" si="98"/>
        <v>74.62</v>
      </c>
      <c r="S1243" s="11">
        <f t="shared" si="95"/>
        <v>41923.837731481479</v>
      </c>
      <c r="T1243" s="11">
        <f t="shared" si="96"/>
        <v>41946.249305555553</v>
      </c>
      <c r="U1243">
        <f t="shared" si="99"/>
        <v>2014</v>
      </c>
    </row>
    <row r="1244" spans="1:21" ht="45" x14ac:dyDescent="0.25">
      <c r="A1244">
        <v>1242</v>
      </c>
      <c r="B1244" s="3" t="s">
        <v>1243</v>
      </c>
      <c r="C1244" s="3" t="s">
        <v>5352</v>
      </c>
      <c r="D1244" s="2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26" t="s">
        <v>8332</v>
      </c>
      <c r="P1244" t="s">
        <v>8333</v>
      </c>
      <c r="Q1244">
        <f t="shared" si="97"/>
        <v>1</v>
      </c>
      <c r="R1244">
        <f t="shared" si="98"/>
        <v>5</v>
      </c>
      <c r="S1244" s="11">
        <f t="shared" si="95"/>
        <v>40782.165532407409</v>
      </c>
      <c r="T1244" s="11">
        <f t="shared" si="96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2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26" t="s">
        <v>8332</v>
      </c>
      <c r="P1245" t="s">
        <v>8333</v>
      </c>
      <c r="Q1245">
        <f t="shared" si="97"/>
        <v>14</v>
      </c>
      <c r="R1245">
        <f t="shared" si="98"/>
        <v>44.5</v>
      </c>
      <c r="S1245" s="11">
        <f t="shared" si="95"/>
        <v>40671.879293981481</v>
      </c>
      <c r="T1245" s="11">
        <f t="shared" si="96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2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26" t="s">
        <v>8332</v>
      </c>
      <c r="P1246" t="s">
        <v>8334</v>
      </c>
      <c r="Q1246">
        <f t="shared" si="97"/>
        <v>104</v>
      </c>
      <c r="R1246">
        <f t="shared" si="98"/>
        <v>46.13</v>
      </c>
      <c r="S1246" s="11">
        <f t="shared" si="95"/>
        <v>41355.825497685182</v>
      </c>
      <c r="T1246" s="11">
        <f t="shared" si="96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2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26" t="s">
        <v>8332</v>
      </c>
      <c r="P1247" t="s">
        <v>8334</v>
      </c>
      <c r="Q1247">
        <f t="shared" si="97"/>
        <v>120</v>
      </c>
      <c r="R1247">
        <f t="shared" si="98"/>
        <v>141.47</v>
      </c>
      <c r="S1247" s="11">
        <f t="shared" si="95"/>
        <v>41774.599930555552</v>
      </c>
      <c r="T1247" s="11">
        <f t="shared" si="96"/>
        <v>41804.599930555552</v>
      </c>
      <c r="U1247">
        <f t="shared" si="99"/>
        <v>2014</v>
      </c>
    </row>
    <row r="1248" spans="1:21" ht="45" x14ac:dyDescent="0.25">
      <c r="A1248">
        <v>1246</v>
      </c>
      <c r="B1248" s="3" t="s">
        <v>1247</v>
      </c>
      <c r="C1248" s="3" t="s">
        <v>5356</v>
      </c>
      <c r="D1248" s="2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26" t="s">
        <v>8332</v>
      </c>
      <c r="P1248" t="s">
        <v>8334</v>
      </c>
      <c r="Q1248">
        <f t="shared" si="97"/>
        <v>117</v>
      </c>
      <c r="R1248">
        <f t="shared" si="98"/>
        <v>75.48</v>
      </c>
      <c r="S1248" s="11">
        <f t="shared" si="95"/>
        <v>40838.043391203704</v>
      </c>
      <c r="T1248" s="11">
        <f t="shared" si="96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2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26" t="s">
        <v>8332</v>
      </c>
      <c r="P1249" t="s">
        <v>8334</v>
      </c>
      <c r="Q1249">
        <f t="shared" si="97"/>
        <v>122</v>
      </c>
      <c r="R1249">
        <f t="shared" si="98"/>
        <v>85.5</v>
      </c>
      <c r="S1249" s="11">
        <f t="shared" si="95"/>
        <v>41370.292303240742</v>
      </c>
      <c r="T1249" s="11">
        <f t="shared" si="96"/>
        <v>41400.292303240742</v>
      </c>
      <c r="U1249">
        <f t="shared" si="99"/>
        <v>2013</v>
      </c>
    </row>
    <row r="1250" spans="1:21" ht="30" x14ac:dyDescent="0.25">
      <c r="A1250">
        <v>1248</v>
      </c>
      <c r="B1250" s="3" t="s">
        <v>1249</v>
      </c>
      <c r="C1250" s="3" t="s">
        <v>5358</v>
      </c>
      <c r="D1250" s="2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26" t="s">
        <v>8332</v>
      </c>
      <c r="P1250" t="s">
        <v>8334</v>
      </c>
      <c r="Q1250">
        <f t="shared" si="97"/>
        <v>152</v>
      </c>
      <c r="R1250">
        <f t="shared" si="98"/>
        <v>64.25</v>
      </c>
      <c r="S1250" s="11">
        <f t="shared" si="95"/>
        <v>41767.656863425924</v>
      </c>
      <c r="T1250" s="11">
        <f t="shared" si="96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2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26" t="s">
        <v>8332</v>
      </c>
      <c r="P1251" t="s">
        <v>8334</v>
      </c>
      <c r="Q1251">
        <f t="shared" si="97"/>
        <v>104</v>
      </c>
      <c r="R1251">
        <f t="shared" si="98"/>
        <v>64.47</v>
      </c>
      <c r="S1251" s="11">
        <f t="shared" si="95"/>
        <v>41067.74086805556</v>
      </c>
      <c r="T1251" s="11">
        <f t="shared" si="96"/>
        <v>41097.74086805556</v>
      </c>
      <c r="U1251">
        <f t="shared" si="99"/>
        <v>2012</v>
      </c>
    </row>
    <row r="1252" spans="1:21" ht="45" x14ac:dyDescent="0.25">
      <c r="A1252">
        <v>1250</v>
      </c>
      <c r="B1252" s="3" t="s">
        <v>1251</v>
      </c>
      <c r="C1252" s="3" t="s">
        <v>5360</v>
      </c>
      <c r="D1252" s="2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26" t="s">
        <v>8332</v>
      </c>
      <c r="P1252" t="s">
        <v>8334</v>
      </c>
      <c r="Q1252">
        <f t="shared" si="97"/>
        <v>200</v>
      </c>
      <c r="R1252">
        <f t="shared" si="98"/>
        <v>118.2</v>
      </c>
      <c r="S1252" s="11">
        <f t="shared" si="95"/>
        <v>41843.64271990741</v>
      </c>
      <c r="T1252" s="11">
        <f t="shared" si="96"/>
        <v>41888.64271990741</v>
      </c>
      <c r="U1252">
        <f t="shared" si="99"/>
        <v>2014</v>
      </c>
    </row>
    <row r="1253" spans="1:21" ht="30" x14ac:dyDescent="0.25">
      <c r="A1253">
        <v>1251</v>
      </c>
      <c r="B1253" s="3" t="s">
        <v>1252</v>
      </c>
      <c r="C1253" s="3" t="s">
        <v>5361</v>
      </c>
      <c r="D1253" s="2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26" t="s">
        <v>8332</v>
      </c>
      <c r="P1253" t="s">
        <v>8334</v>
      </c>
      <c r="Q1253">
        <f t="shared" si="97"/>
        <v>102</v>
      </c>
      <c r="R1253">
        <f t="shared" si="98"/>
        <v>82.54</v>
      </c>
      <c r="S1253" s="11">
        <f t="shared" si="95"/>
        <v>40751.814432870371</v>
      </c>
      <c r="T1253" s="11">
        <f t="shared" si="96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2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26" t="s">
        <v>8332</v>
      </c>
      <c r="P1254" t="s">
        <v>8334</v>
      </c>
      <c r="Q1254">
        <f t="shared" si="97"/>
        <v>138</v>
      </c>
      <c r="R1254">
        <f t="shared" si="98"/>
        <v>34.17</v>
      </c>
      <c r="S1254" s="11">
        <f t="shared" si="95"/>
        <v>41543.988067129627</v>
      </c>
      <c r="T1254" s="11">
        <f t="shared" si="96"/>
        <v>41571.988067129627</v>
      </c>
      <c r="U1254">
        <f t="shared" si="99"/>
        <v>2013</v>
      </c>
    </row>
    <row r="1255" spans="1:21" ht="45" x14ac:dyDescent="0.25">
      <c r="A1255">
        <v>1253</v>
      </c>
      <c r="B1255" s="3" t="s">
        <v>1254</v>
      </c>
      <c r="C1255" s="3" t="s">
        <v>5363</v>
      </c>
      <c r="D1255" s="2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26" t="s">
        <v>8332</v>
      </c>
      <c r="P1255" t="s">
        <v>8334</v>
      </c>
      <c r="Q1255">
        <f t="shared" si="97"/>
        <v>303833</v>
      </c>
      <c r="R1255">
        <f t="shared" si="98"/>
        <v>42.73</v>
      </c>
      <c r="S1255" s="11">
        <f t="shared" si="95"/>
        <v>41855.783645833333</v>
      </c>
      <c r="T1255" s="11">
        <f t="shared" si="96"/>
        <v>41885.783645833333</v>
      </c>
      <c r="U1255">
        <f t="shared" si="99"/>
        <v>2014</v>
      </c>
    </row>
    <row r="1256" spans="1:21" ht="45" x14ac:dyDescent="0.25">
      <c r="A1256">
        <v>1254</v>
      </c>
      <c r="B1256" s="3" t="s">
        <v>1255</v>
      </c>
      <c r="C1256" s="3" t="s">
        <v>5364</v>
      </c>
      <c r="D1256" s="2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26" t="s">
        <v>8332</v>
      </c>
      <c r="P1256" t="s">
        <v>8334</v>
      </c>
      <c r="Q1256">
        <f t="shared" si="97"/>
        <v>199</v>
      </c>
      <c r="R1256">
        <f t="shared" si="98"/>
        <v>94.49</v>
      </c>
      <c r="S1256" s="11">
        <f t="shared" si="95"/>
        <v>40487.621365740742</v>
      </c>
      <c r="T1256" s="11">
        <f t="shared" si="96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2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26" t="s">
        <v>8332</v>
      </c>
      <c r="P1257" t="s">
        <v>8334</v>
      </c>
      <c r="Q1257">
        <f t="shared" si="97"/>
        <v>202</v>
      </c>
      <c r="R1257">
        <f t="shared" si="98"/>
        <v>55.7</v>
      </c>
      <c r="S1257" s="11">
        <f t="shared" si="95"/>
        <v>41579.845509259263</v>
      </c>
      <c r="T1257" s="11">
        <f t="shared" si="96"/>
        <v>41609.887175925927</v>
      </c>
      <c r="U1257">
        <f t="shared" si="99"/>
        <v>2013</v>
      </c>
    </row>
    <row r="1258" spans="1:21" ht="45" x14ac:dyDescent="0.25">
      <c r="A1258">
        <v>1256</v>
      </c>
      <c r="B1258" s="3" t="s">
        <v>1257</v>
      </c>
      <c r="C1258" s="3" t="s">
        <v>5366</v>
      </c>
      <c r="D1258" s="2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26" t="s">
        <v>8332</v>
      </c>
      <c r="P1258" t="s">
        <v>8334</v>
      </c>
      <c r="Q1258">
        <f t="shared" si="97"/>
        <v>118</v>
      </c>
      <c r="R1258">
        <f t="shared" si="98"/>
        <v>98.03</v>
      </c>
      <c r="S1258" s="11">
        <f t="shared" si="95"/>
        <v>40921.919340277782</v>
      </c>
      <c r="T1258" s="11">
        <f t="shared" si="96"/>
        <v>40951.919340277782</v>
      </c>
      <c r="U1258">
        <f t="shared" si="99"/>
        <v>2012</v>
      </c>
    </row>
    <row r="1259" spans="1:21" ht="45" x14ac:dyDescent="0.25">
      <c r="A1259">
        <v>1257</v>
      </c>
      <c r="B1259" s="3" t="s">
        <v>1258</v>
      </c>
      <c r="C1259" s="3" t="s">
        <v>5367</v>
      </c>
      <c r="D1259" s="2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26" t="s">
        <v>8332</v>
      </c>
      <c r="P1259" t="s">
        <v>8334</v>
      </c>
      <c r="Q1259">
        <f t="shared" si="97"/>
        <v>295</v>
      </c>
      <c r="R1259">
        <f t="shared" si="98"/>
        <v>92.1</v>
      </c>
      <c r="S1259" s="11">
        <f t="shared" si="95"/>
        <v>40587.085532407407</v>
      </c>
      <c r="T1259" s="11">
        <f t="shared" si="96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2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26" t="s">
        <v>8332</v>
      </c>
      <c r="P1260" t="s">
        <v>8334</v>
      </c>
      <c r="Q1260">
        <f t="shared" si="97"/>
        <v>213</v>
      </c>
      <c r="R1260">
        <f t="shared" si="98"/>
        <v>38.18</v>
      </c>
      <c r="S1260" s="11">
        <f t="shared" si="95"/>
        <v>41487.611250000002</v>
      </c>
      <c r="T1260" s="11">
        <f t="shared" si="96"/>
        <v>41517.611250000002</v>
      </c>
      <c r="U1260">
        <f t="shared" si="99"/>
        <v>2013</v>
      </c>
    </row>
    <row r="1261" spans="1:21" ht="30" x14ac:dyDescent="0.25">
      <c r="A1261">
        <v>1259</v>
      </c>
      <c r="B1261" s="3" t="s">
        <v>1260</v>
      </c>
      <c r="C1261" s="3" t="s">
        <v>5369</v>
      </c>
      <c r="D1261" s="2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26" t="s">
        <v>8332</v>
      </c>
      <c r="P1261" t="s">
        <v>8334</v>
      </c>
      <c r="Q1261">
        <f t="shared" si="97"/>
        <v>104</v>
      </c>
      <c r="R1261">
        <f t="shared" si="98"/>
        <v>27.15</v>
      </c>
      <c r="S1261" s="11">
        <f t="shared" si="95"/>
        <v>41766.970648148148</v>
      </c>
      <c r="T1261" s="11">
        <f t="shared" si="96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2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26" t="s">
        <v>8332</v>
      </c>
      <c r="P1262" t="s">
        <v>8334</v>
      </c>
      <c r="Q1262">
        <f t="shared" si="97"/>
        <v>114</v>
      </c>
      <c r="R1262">
        <f t="shared" si="98"/>
        <v>50.69</v>
      </c>
      <c r="S1262" s="11">
        <f t="shared" si="95"/>
        <v>41666.842824074076</v>
      </c>
      <c r="T1262" s="11">
        <f t="shared" si="96"/>
        <v>41696.842824074076</v>
      </c>
      <c r="U1262">
        <f t="shared" si="99"/>
        <v>2014</v>
      </c>
    </row>
    <row r="1263" spans="1:21" ht="30" x14ac:dyDescent="0.25">
      <c r="A1263">
        <v>1261</v>
      </c>
      <c r="B1263" s="3" t="s">
        <v>1262</v>
      </c>
      <c r="C1263" s="3" t="s">
        <v>5371</v>
      </c>
      <c r="D1263" s="2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26" t="s">
        <v>8332</v>
      </c>
      <c r="P1263" t="s">
        <v>8334</v>
      </c>
      <c r="Q1263">
        <f t="shared" si="97"/>
        <v>101</v>
      </c>
      <c r="R1263">
        <f t="shared" si="98"/>
        <v>38.94</v>
      </c>
      <c r="S1263" s="11">
        <f t="shared" si="95"/>
        <v>41638.342905092592</v>
      </c>
      <c r="T1263" s="11">
        <f t="shared" si="96"/>
        <v>41668.342905092592</v>
      </c>
      <c r="U1263">
        <f t="shared" si="99"/>
        <v>2013</v>
      </c>
    </row>
    <row r="1264" spans="1:21" ht="45" x14ac:dyDescent="0.25">
      <c r="A1264">
        <v>1262</v>
      </c>
      <c r="B1264" s="3" t="s">
        <v>1263</v>
      </c>
      <c r="C1264" s="3" t="s">
        <v>5372</v>
      </c>
      <c r="D1264" s="2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26" t="s">
        <v>8332</v>
      </c>
      <c r="P1264" t="s">
        <v>8334</v>
      </c>
      <c r="Q1264">
        <f t="shared" si="97"/>
        <v>125</v>
      </c>
      <c r="R1264">
        <f t="shared" si="98"/>
        <v>77.64</v>
      </c>
      <c r="S1264" s="11">
        <f t="shared" si="95"/>
        <v>41656.762638888889</v>
      </c>
      <c r="T1264" s="11">
        <f t="shared" si="96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2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26" t="s">
        <v>8332</v>
      </c>
      <c r="P1265" t="s">
        <v>8334</v>
      </c>
      <c r="Q1265">
        <f t="shared" si="97"/>
        <v>119</v>
      </c>
      <c r="R1265">
        <f t="shared" si="98"/>
        <v>43.54</v>
      </c>
      <c r="S1265" s="11">
        <f t="shared" si="95"/>
        <v>41692.084143518521</v>
      </c>
      <c r="T1265" s="11">
        <f t="shared" si="96"/>
        <v>41727.041666666664</v>
      </c>
      <c r="U1265">
        <f t="shared" si="99"/>
        <v>2014</v>
      </c>
    </row>
    <row r="1266" spans="1:21" ht="45" x14ac:dyDescent="0.25">
      <c r="A1266">
        <v>1264</v>
      </c>
      <c r="B1266" s="3" t="s">
        <v>1265</v>
      </c>
      <c r="C1266" s="3" t="s">
        <v>5374</v>
      </c>
      <c r="D1266" s="2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26" t="s">
        <v>8332</v>
      </c>
      <c r="P1266" t="s">
        <v>8334</v>
      </c>
      <c r="Q1266">
        <f t="shared" si="97"/>
        <v>166</v>
      </c>
      <c r="R1266">
        <f t="shared" si="98"/>
        <v>31.82</v>
      </c>
      <c r="S1266" s="11">
        <f t="shared" si="95"/>
        <v>41547.662997685184</v>
      </c>
      <c r="T1266" s="11">
        <f t="shared" si="96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2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26" t="s">
        <v>8332</v>
      </c>
      <c r="P1267" t="s">
        <v>8334</v>
      </c>
      <c r="Q1267">
        <f t="shared" si="97"/>
        <v>119</v>
      </c>
      <c r="R1267">
        <f t="shared" si="98"/>
        <v>63.18</v>
      </c>
      <c r="S1267" s="11">
        <f t="shared" si="95"/>
        <v>40465.655266203699</v>
      </c>
      <c r="T1267" s="11">
        <f t="shared" si="96"/>
        <v>40512.655266203699</v>
      </c>
      <c r="U1267">
        <f t="shared" si="99"/>
        <v>2010</v>
      </c>
    </row>
    <row r="1268" spans="1:21" ht="30" x14ac:dyDescent="0.25">
      <c r="A1268">
        <v>1266</v>
      </c>
      <c r="B1268" s="3" t="s">
        <v>1267</v>
      </c>
      <c r="C1268" s="3" t="s">
        <v>5376</v>
      </c>
      <c r="D1268" s="2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26" t="s">
        <v>8332</v>
      </c>
      <c r="P1268" t="s">
        <v>8334</v>
      </c>
      <c r="Q1268">
        <f t="shared" si="97"/>
        <v>100</v>
      </c>
      <c r="R1268">
        <f t="shared" si="98"/>
        <v>190.9</v>
      </c>
      <c r="S1268" s="11">
        <f t="shared" si="95"/>
        <v>41620.87667824074</v>
      </c>
      <c r="T1268" s="11">
        <f t="shared" si="96"/>
        <v>41650.87667824074</v>
      </c>
      <c r="U1268">
        <f t="shared" si="99"/>
        <v>2013</v>
      </c>
    </row>
    <row r="1269" spans="1:21" ht="45" x14ac:dyDescent="0.25">
      <c r="A1269">
        <v>1267</v>
      </c>
      <c r="B1269" s="3" t="s">
        <v>1268</v>
      </c>
      <c r="C1269" s="3" t="s">
        <v>5377</v>
      </c>
      <c r="D1269" s="2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26" t="s">
        <v>8332</v>
      </c>
      <c r="P1269" t="s">
        <v>8334</v>
      </c>
      <c r="Q1269">
        <f t="shared" si="97"/>
        <v>102</v>
      </c>
      <c r="R1269">
        <f t="shared" si="98"/>
        <v>140.86000000000001</v>
      </c>
      <c r="S1269" s="11">
        <f t="shared" si="95"/>
        <v>41449.585162037038</v>
      </c>
      <c r="T1269" s="11">
        <f t="shared" si="96"/>
        <v>41479.585162037038</v>
      </c>
      <c r="U1269">
        <f t="shared" si="99"/>
        <v>2013</v>
      </c>
    </row>
    <row r="1270" spans="1:21" ht="30" x14ac:dyDescent="0.25">
      <c r="A1270">
        <v>1268</v>
      </c>
      <c r="B1270" s="3" t="s">
        <v>1269</v>
      </c>
      <c r="C1270" s="3" t="s">
        <v>5378</v>
      </c>
      <c r="D1270" s="2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26" t="s">
        <v>8332</v>
      </c>
      <c r="P1270" t="s">
        <v>8334</v>
      </c>
      <c r="Q1270">
        <f t="shared" si="97"/>
        <v>117</v>
      </c>
      <c r="R1270">
        <f t="shared" si="98"/>
        <v>76.92</v>
      </c>
      <c r="S1270" s="11">
        <f t="shared" si="95"/>
        <v>41507.845451388886</v>
      </c>
      <c r="T1270" s="11">
        <f t="shared" si="96"/>
        <v>41537.845451388886</v>
      </c>
      <c r="U1270">
        <f t="shared" si="99"/>
        <v>2013</v>
      </c>
    </row>
    <row r="1271" spans="1:21" ht="45" x14ac:dyDescent="0.25">
      <c r="A1271">
        <v>1269</v>
      </c>
      <c r="B1271" s="3" t="s">
        <v>1270</v>
      </c>
      <c r="C1271" s="3" t="s">
        <v>5379</v>
      </c>
      <c r="D1271" s="2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26" t="s">
        <v>8332</v>
      </c>
      <c r="P1271" t="s">
        <v>8334</v>
      </c>
      <c r="Q1271">
        <f t="shared" si="97"/>
        <v>109</v>
      </c>
      <c r="R1271">
        <f t="shared" si="98"/>
        <v>99.16</v>
      </c>
      <c r="S1271" s="11">
        <f t="shared" si="95"/>
        <v>42445.823055555549</v>
      </c>
      <c r="T1271" s="11">
        <f t="shared" si="96"/>
        <v>42476</v>
      </c>
      <c r="U1271">
        <f t="shared" si="99"/>
        <v>2016</v>
      </c>
    </row>
    <row r="1272" spans="1:21" ht="30" x14ac:dyDescent="0.25">
      <c r="A1272">
        <v>1270</v>
      </c>
      <c r="B1272" s="3" t="s">
        <v>1271</v>
      </c>
      <c r="C1272" s="3" t="s">
        <v>5380</v>
      </c>
      <c r="D1272" s="2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26" t="s">
        <v>8332</v>
      </c>
      <c r="P1272" t="s">
        <v>8334</v>
      </c>
      <c r="Q1272">
        <f t="shared" si="97"/>
        <v>115</v>
      </c>
      <c r="R1272">
        <f t="shared" si="98"/>
        <v>67.88</v>
      </c>
      <c r="S1272" s="11">
        <f t="shared" si="95"/>
        <v>40933.856967592597</v>
      </c>
      <c r="T1272" s="11">
        <f t="shared" si="96"/>
        <v>40993.815300925926</v>
      </c>
      <c r="U1272">
        <f t="shared" si="99"/>
        <v>2012</v>
      </c>
    </row>
    <row r="1273" spans="1:21" ht="45" x14ac:dyDescent="0.25">
      <c r="A1273">
        <v>1271</v>
      </c>
      <c r="B1273" s="3" t="s">
        <v>1272</v>
      </c>
      <c r="C1273" s="3" t="s">
        <v>5381</v>
      </c>
      <c r="D1273" s="2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26" t="s">
        <v>8332</v>
      </c>
      <c r="P1273" t="s">
        <v>8334</v>
      </c>
      <c r="Q1273">
        <f t="shared" si="97"/>
        <v>102</v>
      </c>
      <c r="R1273">
        <f t="shared" si="98"/>
        <v>246.29</v>
      </c>
      <c r="S1273" s="11">
        <f t="shared" si="95"/>
        <v>41561.683553240742</v>
      </c>
      <c r="T1273" s="11">
        <f t="shared" si="96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2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26" t="s">
        <v>8332</v>
      </c>
      <c r="P1274" t="s">
        <v>8334</v>
      </c>
      <c r="Q1274">
        <f t="shared" si="97"/>
        <v>106</v>
      </c>
      <c r="R1274">
        <f t="shared" si="98"/>
        <v>189.29</v>
      </c>
      <c r="S1274" s="11">
        <f t="shared" si="95"/>
        <v>40274.745127314818</v>
      </c>
      <c r="T1274" s="11">
        <f t="shared" si="96"/>
        <v>40344.166666666664</v>
      </c>
      <c r="U1274">
        <f t="shared" si="99"/>
        <v>2010</v>
      </c>
    </row>
    <row r="1275" spans="1:21" ht="30" x14ac:dyDescent="0.25">
      <c r="A1275">
        <v>1273</v>
      </c>
      <c r="B1275" s="3" t="s">
        <v>1274</v>
      </c>
      <c r="C1275" s="3" t="s">
        <v>5383</v>
      </c>
      <c r="D1275" s="2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26" t="s">
        <v>8332</v>
      </c>
      <c r="P1275" t="s">
        <v>8334</v>
      </c>
      <c r="Q1275">
        <f t="shared" si="97"/>
        <v>104</v>
      </c>
      <c r="R1275">
        <f t="shared" si="98"/>
        <v>76.67</v>
      </c>
      <c r="S1275" s="11">
        <f t="shared" si="95"/>
        <v>41852.730219907404</v>
      </c>
      <c r="T1275" s="11">
        <f t="shared" si="96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2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26" t="s">
        <v>8332</v>
      </c>
      <c r="P1276" t="s">
        <v>8334</v>
      </c>
      <c r="Q1276">
        <f t="shared" si="97"/>
        <v>155</v>
      </c>
      <c r="R1276">
        <f t="shared" si="98"/>
        <v>82.96</v>
      </c>
      <c r="S1276" s="11">
        <f t="shared" si="95"/>
        <v>41116.690104166664</v>
      </c>
      <c r="T1276" s="11">
        <f t="shared" si="96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2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26" t="s">
        <v>8332</v>
      </c>
      <c r="P1277" t="s">
        <v>8334</v>
      </c>
      <c r="Q1277">
        <f t="shared" si="97"/>
        <v>162</v>
      </c>
      <c r="R1277">
        <f t="shared" si="98"/>
        <v>62.52</v>
      </c>
      <c r="S1277" s="11">
        <f t="shared" si="95"/>
        <v>41458.867905092593</v>
      </c>
      <c r="T1277" s="11">
        <f t="shared" si="96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2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26" t="s">
        <v>8332</v>
      </c>
      <c r="P1278" t="s">
        <v>8334</v>
      </c>
      <c r="Q1278">
        <f t="shared" si="97"/>
        <v>104</v>
      </c>
      <c r="R1278">
        <f t="shared" si="98"/>
        <v>46.07</v>
      </c>
      <c r="S1278" s="11">
        <f t="shared" si="95"/>
        <v>40007.704247685186</v>
      </c>
      <c r="T1278" s="11">
        <f t="shared" si="96"/>
        <v>40057.166666666664</v>
      </c>
      <c r="U1278">
        <f t="shared" si="99"/>
        <v>2009</v>
      </c>
    </row>
    <row r="1279" spans="1:21" ht="45" x14ac:dyDescent="0.25">
      <c r="A1279">
        <v>1277</v>
      </c>
      <c r="B1279" s="3" t="s">
        <v>1278</v>
      </c>
      <c r="C1279" s="3" t="s">
        <v>5387</v>
      </c>
      <c r="D1279" s="2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26" t="s">
        <v>8332</v>
      </c>
      <c r="P1279" t="s">
        <v>8334</v>
      </c>
      <c r="Q1279">
        <f t="shared" si="97"/>
        <v>106</v>
      </c>
      <c r="R1279">
        <f t="shared" si="98"/>
        <v>38.54</v>
      </c>
      <c r="S1279" s="11">
        <f t="shared" si="95"/>
        <v>41121.561886574076</v>
      </c>
      <c r="T1279" s="11">
        <f t="shared" si="96"/>
        <v>41156.561886574076</v>
      </c>
      <c r="U1279">
        <f t="shared" si="99"/>
        <v>2012</v>
      </c>
    </row>
    <row r="1280" spans="1:21" ht="45" x14ac:dyDescent="0.25">
      <c r="A1280">
        <v>1278</v>
      </c>
      <c r="B1280" s="3" t="s">
        <v>1279</v>
      </c>
      <c r="C1280" s="3" t="s">
        <v>5388</v>
      </c>
      <c r="D1280" s="2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26" t="s">
        <v>8332</v>
      </c>
      <c r="P1280" t="s">
        <v>8334</v>
      </c>
      <c r="Q1280">
        <f t="shared" si="97"/>
        <v>155</v>
      </c>
      <c r="R1280">
        <f t="shared" si="98"/>
        <v>53.01</v>
      </c>
      <c r="S1280" s="11">
        <f t="shared" si="95"/>
        <v>41786.555162037039</v>
      </c>
      <c r="T1280" s="11">
        <f t="shared" si="96"/>
        <v>41815.083333333336</v>
      </c>
      <c r="U1280">
        <f t="shared" si="99"/>
        <v>2014</v>
      </c>
    </row>
    <row r="1281" spans="1:21" ht="45" x14ac:dyDescent="0.25">
      <c r="A1281">
        <v>1279</v>
      </c>
      <c r="B1281" s="3" t="s">
        <v>1280</v>
      </c>
      <c r="C1281" s="3" t="s">
        <v>5389</v>
      </c>
      <c r="D1281" s="2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26" t="s">
        <v>8332</v>
      </c>
      <c r="P1281" t="s">
        <v>8334</v>
      </c>
      <c r="Q1281">
        <f t="shared" si="97"/>
        <v>111</v>
      </c>
      <c r="R1281">
        <f t="shared" si="98"/>
        <v>73.36</v>
      </c>
      <c r="S1281" s="11">
        <f t="shared" si="95"/>
        <v>41682.099189814813</v>
      </c>
      <c r="T1281" s="11">
        <f t="shared" si="96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2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26" t="s">
        <v>8332</v>
      </c>
      <c r="P1282" t="s">
        <v>8334</v>
      </c>
      <c r="Q1282">
        <f t="shared" si="97"/>
        <v>111</v>
      </c>
      <c r="R1282">
        <f t="shared" si="98"/>
        <v>127.98</v>
      </c>
      <c r="S1282" s="11">
        <f t="shared" ref="S1282:S1345" si="100">(((J1282/60)/60)/24)+DATE(1970,1,1)</f>
        <v>40513.757569444446</v>
      </c>
      <c r="T1282" s="11">
        <f t="shared" ref="T1282:T1345" si="101">(((I1282/60)/60)/24)+DATE(1970,1,1)</f>
        <v>40603.757569444446</v>
      </c>
      <c r="U1282">
        <f t="shared" si="99"/>
        <v>2010</v>
      </c>
    </row>
    <row r="1283" spans="1:21" ht="45" x14ac:dyDescent="0.25">
      <c r="A1283">
        <v>1281</v>
      </c>
      <c r="B1283" s="3" t="s">
        <v>1282</v>
      </c>
      <c r="C1283" s="3" t="s">
        <v>5391</v>
      </c>
      <c r="D1283" s="2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26" t="s">
        <v>8332</v>
      </c>
      <c r="P1283" t="s">
        <v>8334</v>
      </c>
      <c r="Q1283">
        <f t="shared" ref="Q1283:Q1346" si="102">ROUND(E1283/D1283*100,0)</f>
        <v>111</v>
      </c>
      <c r="R1283">
        <f t="shared" ref="R1283:R1346" si="103">IFERROR(ROUND(E1283/L1283,2),0)</f>
        <v>104.73</v>
      </c>
      <c r="S1283" s="11">
        <f t="shared" si="100"/>
        <v>41463.743472222224</v>
      </c>
      <c r="T1283" s="11">
        <f t="shared" si="101"/>
        <v>41483.743472222224</v>
      </c>
      <c r="U1283">
        <f t="shared" ref="U1283:U1346" si="104">YEAR(S1283)</f>
        <v>2013</v>
      </c>
    </row>
    <row r="1284" spans="1:21" ht="45" x14ac:dyDescent="0.25">
      <c r="A1284">
        <v>1282</v>
      </c>
      <c r="B1284" s="3" t="s">
        <v>1283</v>
      </c>
      <c r="C1284" s="3" t="s">
        <v>5392</v>
      </c>
      <c r="D1284" s="2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26" t="s">
        <v>8332</v>
      </c>
      <c r="P1284" t="s">
        <v>8334</v>
      </c>
      <c r="Q1284">
        <f t="shared" si="102"/>
        <v>124</v>
      </c>
      <c r="R1284">
        <f t="shared" si="103"/>
        <v>67.67</v>
      </c>
      <c r="S1284" s="11">
        <f t="shared" si="100"/>
        <v>41586.475173611114</v>
      </c>
      <c r="T1284" s="11">
        <f t="shared" si="101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2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26" t="s">
        <v>8332</v>
      </c>
      <c r="P1285" t="s">
        <v>8334</v>
      </c>
      <c r="Q1285">
        <f t="shared" si="102"/>
        <v>211</v>
      </c>
      <c r="R1285">
        <f t="shared" si="103"/>
        <v>95.93</v>
      </c>
      <c r="S1285" s="11">
        <f t="shared" si="100"/>
        <v>41320.717465277776</v>
      </c>
      <c r="T1285" s="11">
        <f t="shared" si="101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2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26" t="s">
        <v>8309</v>
      </c>
      <c r="P1286" t="s">
        <v>8311</v>
      </c>
      <c r="Q1286">
        <f t="shared" si="102"/>
        <v>101</v>
      </c>
      <c r="R1286">
        <f t="shared" si="103"/>
        <v>65.16</v>
      </c>
      <c r="S1286" s="11">
        <f t="shared" si="100"/>
        <v>42712.23474537037</v>
      </c>
      <c r="T1286" s="11">
        <f t="shared" si="101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3" t="s">
        <v>1286</v>
      </c>
      <c r="C1287" s="3" t="s">
        <v>5395</v>
      </c>
      <c r="D1287" s="2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26" t="s">
        <v>8309</v>
      </c>
      <c r="P1287" t="s">
        <v>8311</v>
      </c>
      <c r="Q1287">
        <f t="shared" si="102"/>
        <v>102</v>
      </c>
      <c r="R1287">
        <f t="shared" si="103"/>
        <v>32.270000000000003</v>
      </c>
      <c r="S1287" s="11">
        <f t="shared" si="100"/>
        <v>42160.583043981482</v>
      </c>
      <c r="T1287" s="11">
        <f t="shared" si="101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2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26" t="s">
        <v>8309</v>
      </c>
      <c r="P1288" t="s">
        <v>8311</v>
      </c>
      <c r="Q1288">
        <f t="shared" si="102"/>
        <v>108</v>
      </c>
      <c r="R1288">
        <f t="shared" si="103"/>
        <v>81.25</v>
      </c>
      <c r="S1288" s="11">
        <f t="shared" si="100"/>
        <v>42039.384571759263</v>
      </c>
      <c r="T1288" s="11">
        <f t="shared" si="101"/>
        <v>42052.583333333328</v>
      </c>
      <c r="U1288">
        <f t="shared" si="104"/>
        <v>2015</v>
      </c>
    </row>
    <row r="1289" spans="1:21" ht="60" x14ac:dyDescent="0.25">
      <c r="A1289">
        <v>1287</v>
      </c>
      <c r="B1289" s="3" t="s">
        <v>1288</v>
      </c>
      <c r="C1289" s="3" t="s">
        <v>5397</v>
      </c>
      <c r="D1289" s="2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26" t="s">
        <v>8309</v>
      </c>
      <c r="P1289" t="s">
        <v>8311</v>
      </c>
      <c r="Q1289">
        <f t="shared" si="102"/>
        <v>242</v>
      </c>
      <c r="R1289">
        <f t="shared" si="103"/>
        <v>24.2</v>
      </c>
      <c r="S1289" s="11">
        <f t="shared" si="100"/>
        <v>42107.621018518519</v>
      </c>
      <c r="T1289" s="11">
        <f t="shared" si="101"/>
        <v>42167.621018518519</v>
      </c>
      <c r="U1289">
        <f t="shared" si="104"/>
        <v>2015</v>
      </c>
    </row>
    <row r="1290" spans="1:21" ht="45" x14ac:dyDescent="0.25">
      <c r="A1290">
        <v>1288</v>
      </c>
      <c r="B1290" s="3" t="s">
        <v>1289</v>
      </c>
      <c r="C1290" s="3" t="s">
        <v>5398</v>
      </c>
      <c r="D1290" s="2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26" t="s">
        <v>8309</v>
      </c>
      <c r="P1290" t="s">
        <v>8311</v>
      </c>
      <c r="Q1290">
        <f t="shared" si="102"/>
        <v>100</v>
      </c>
      <c r="R1290">
        <f t="shared" si="103"/>
        <v>65.87</v>
      </c>
      <c r="S1290" s="11">
        <f t="shared" si="100"/>
        <v>42561.154664351852</v>
      </c>
      <c r="T1290" s="11">
        <f t="shared" si="101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2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26" t="s">
        <v>8309</v>
      </c>
      <c r="P1291" t="s">
        <v>8311</v>
      </c>
      <c r="Q1291">
        <f t="shared" si="102"/>
        <v>125</v>
      </c>
      <c r="R1291">
        <f t="shared" si="103"/>
        <v>36.08</v>
      </c>
      <c r="S1291" s="11">
        <f t="shared" si="100"/>
        <v>42709.134780092587</v>
      </c>
      <c r="T1291" s="11">
        <f t="shared" si="101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2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26" t="s">
        <v>8309</v>
      </c>
      <c r="P1292" t="s">
        <v>8311</v>
      </c>
      <c r="Q1292">
        <f t="shared" si="102"/>
        <v>109</v>
      </c>
      <c r="R1292">
        <f t="shared" si="103"/>
        <v>44.19</v>
      </c>
      <c r="S1292" s="11">
        <f t="shared" si="100"/>
        <v>42086.614942129629</v>
      </c>
      <c r="T1292" s="11">
        <f t="shared" si="101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3" t="s">
        <v>1292</v>
      </c>
      <c r="C1293" s="3" t="s">
        <v>5401</v>
      </c>
      <c r="D1293" s="2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26" t="s">
        <v>8309</v>
      </c>
      <c r="P1293" t="s">
        <v>8311</v>
      </c>
      <c r="Q1293">
        <f t="shared" si="102"/>
        <v>146</v>
      </c>
      <c r="R1293">
        <f t="shared" si="103"/>
        <v>104.07</v>
      </c>
      <c r="S1293" s="11">
        <f t="shared" si="100"/>
        <v>42064.652673611112</v>
      </c>
      <c r="T1293" s="11">
        <f t="shared" si="101"/>
        <v>42101.291666666672</v>
      </c>
      <c r="U1293">
        <f t="shared" si="104"/>
        <v>2015</v>
      </c>
    </row>
    <row r="1294" spans="1:21" ht="45" x14ac:dyDescent="0.25">
      <c r="A1294">
        <v>1292</v>
      </c>
      <c r="B1294" s="3" t="s">
        <v>1293</v>
      </c>
      <c r="C1294" s="3" t="s">
        <v>5402</v>
      </c>
      <c r="D1294" s="2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26" t="s">
        <v>8309</v>
      </c>
      <c r="P1294" t="s">
        <v>8311</v>
      </c>
      <c r="Q1294">
        <f t="shared" si="102"/>
        <v>110</v>
      </c>
      <c r="R1294">
        <f t="shared" si="103"/>
        <v>35.96</v>
      </c>
      <c r="S1294" s="11">
        <f t="shared" si="100"/>
        <v>42256.764212962968</v>
      </c>
      <c r="T1294" s="11">
        <f t="shared" si="101"/>
        <v>42283.957638888889</v>
      </c>
      <c r="U1294">
        <f t="shared" si="104"/>
        <v>2015</v>
      </c>
    </row>
    <row r="1295" spans="1:21" ht="45" x14ac:dyDescent="0.25">
      <c r="A1295">
        <v>1293</v>
      </c>
      <c r="B1295" s="3" t="s">
        <v>1294</v>
      </c>
      <c r="C1295" s="3" t="s">
        <v>5403</v>
      </c>
      <c r="D1295" s="2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26" t="s">
        <v>8309</v>
      </c>
      <c r="P1295" t="s">
        <v>8311</v>
      </c>
      <c r="Q1295">
        <f t="shared" si="102"/>
        <v>102</v>
      </c>
      <c r="R1295">
        <f t="shared" si="103"/>
        <v>127.79</v>
      </c>
      <c r="S1295" s="11">
        <f t="shared" si="100"/>
        <v>42292.701053240744</v>
      </c>
      <c r="T1295" s="11">
        <f t="shared" si="101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3" t="s">
        <v>1295</v>
      </c>
      <c r="C1296" s="3" t="s">
        <v>5404</v>
      </c>
      <c r="D1296" s="2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26" t="s">
        <v>8309</v>
      </c>
      <c r="P1296" t="s">
        <v>8311</v>
      </c>
      <c r="Q1296">
        <f t="shared" si="102"/>
        <v>122</v>
      </c>
      <c r="R1296">
        <f t="shared" si="103"/>
        <v>27.73</v>
      </c>
      <c r="S1296" s="11">
        <f t="shared" si="100"/>
        <v>42278.453668981485</v>
      </c>
      <c r="T1296" s="11">
        <f t="shared" si="101"/>
        <v>42296.458333333328</v>
      </c>
      <c r="U1296">
        <f t="shared" si="104"/>
        <v>2015</v>
      </c>
    </row>
    <row r="1297" spans="1:21" ht="45" x14ac:dyDescent="0.25">
      <c r="A1297">
        <v>1295</v>
      </c>
      <c r="B1297" s="3" t="s">
        <v>1296</v>
      </c>
      <c r="C1297" s="3" t="s">
        <v>5405</v>
      </c>
      <c r="D1297" s="2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26" t="s">
        <v>8309</v>
      </c>
      <c r="P1297" t="s">
        <v>8311</v>
      </c>
      <c r="Q1297">
        <f t="shared" si="102"/>
        <v>102</v>
      </c>
      <c r="R1297">
        <f t="shared" si="103"/>
        <v>39.83</v>
      </c>
      <c r="S1297" s="11">
        <f t="shared" si="100"/>
        <v>42184.572881944448</v>
      </c>
      <c r="T1297" s="11">
        <f t="shared" si="101"/>
        <v>42214.708333333328</v>
      </c>
      <c r="U1297">
        <f t="shared" si="104"/>
        <v>2015</v>
      </c>
    </row>
    <row r="1298" spans="1:21" ht="45" x14ac:dyDescent="0.25">
      <c r="A1298">
        <v>1296</v>
      </c>
      <c r="B1298" s="3" t="s">
        <v>1297</v>
      </c>
      <c r="C1298" s="3" t="s">
        <v>5406</v>
      </c>
      <c r="D1298" s="2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26" t="s">
        <v>8309</v>
      </c>
      <c r="P1298" t="s">
        <v>8311</v>
      </c>
      <c r="Q1298">
        <f t="shared" si="102"/>
        <v>141</v>
      </c>
      <c r="R1298">
        <f t="shared" si="103"/>
        <v>52.17</v>
      </c>
      <c r="S1298" s="11">
        <f t="shared" si="100"/>
        <v>42423.050613425927</v>
      </c>
      <c r="T1298" s="11">
        <f t="shared" si="101"/>
        <v>42443.008946759262</v>
      </c>
      <c r="U1298">
        <f t="shared" si="104"/>
        <v>2016</v>
      </c>
    </row>
    <row r="1299" spans="1:21" ht="45" x14ac:dyDescent="0.25">
      <c r="A1299">
        <v>1297</v>
      </c>
      <c r="B1299" s="3" t="s">
        <v>1298</v>
      </c>
      <c r="C1299" s="3" t="s">
        <v>5407</v>
      </c>
      <c r="D1299" s="2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26" t="s">
        <v>8309</v>
      </c>
      <c r="P1299" t="s">
        <v>8311</v>
      </c>
      <c r="Q1299">
        <f t="shared" si="102"/>
        <v>110</v>
      </c>
      <c r="R1299">
        <f t="shared" si="103"/>
        <v>92.04</v>
      </c>
      <c r="S1299" s="11">
        <f t="shared" si="100"/>
        <v>42461.747199074074</v>
      </c>
      <c r="T1299" s="11">
        <f t="shared" si="101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3" t="s">
        <v>1299</v>
      </c>
      <c r="C1300" s="3" t="s">
        <v>5408</v>
      </c>
      <c r="D1300" s="2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26" t="s">
        <v>8309</v>
      </c>
      <c r="P1300" t="s">
        <v>8311</v>
      </c>
      <c r="Q1300">
        <f t="shared" si="102"/>
        <v>105</v>
      </c>
      <c r="R1300">
        <f t="shared" si="103"/>
        <v>63.42</v>
      </c>
      <c r="S1300" s="11">
        <f t="shared" si="100"/>
        <v>42458.680925925932</v>
      </c>
      <c r="T1300" s="11">
        <f t="shared" si="101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2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26" t="s">
        <v>8309</v>
      </c>
      <c r="P1301" t="s">
        <v>8311</v>
      </c>
      <c r="Q1301">
        <f t="shared" si="102"/>
        <v>124</v>
      </c>
      <c r="R1301">
        <f t="shared" si="103"/>
        <v>135.63</v>
      </c>
      <c r="S1301" s="11">
        <f t="shared" si="100"/>
        <v>42169.814340277779</v>
      </c>
      <c r="T1301" s="11">
        <f t="shared" si="101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3" t="s">
        <v>1301</v>
      </c>
      <c r="C1302" s="3" t="s">
        <v>5410</v>
      </c>
      <c r="D1302" s="2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26" t="s">
        <v>8309</v>
      </c>
      <c r="P1302" t="s">
        <v>8311</v>
      </c>
      <c r="Q1302">
        <f t="shared" si="102"/>
        <v>135</v>
      </c>
      <c r="R1302">
        <f t="shared" si="103"/>
        <v>168.75</v>
      </c>
      <c r="S1302" s="11">
        <f t="shared" si="100"/>
        <v>42483.675208333334</v>
      </c>
      <c r="T1302" s="11">
        <f t="shared" si="101"/>
        <v>42522.789583333331</v>
      </c>
      <c r="U1302">
        <f t="shared" si="104"/>
        <v>2016</v>
      </c>
    </row>
    <row r="1303" spans="1:21" ht="45" x14ac:dyDescent="0.25">
      <c r="A1303">
        <v>1301</v>
      </c>
      <c r="B1303" s="3" t="s">
        <v>1302</v>
      </c>
      <c r="C1303" s="3" t="s">
        <v>5411</v>
      </c>
      <c r="D1303" s="2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26" t="s">
        <v>8309</v>
      </c>
      <c r="P1303" t="s">
        <v>8311</v>
      </c>
      <c r="Q1303">
        <f t="shared" si="102"/>
        <v>103</v>
      </c>
      <c r="R1303">
        <f t="shared" si="103"/>
        <v>70.86</v>
      </c>
      <c r="S1303" s="11">
        <f t="shared" si="100"/>
        <v>42195.749745370369</v>
      </c>
      <c r="T1303" s="11">
        <f t="shared" si="101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2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26" t="s">
        <v>8309</v>
      </c>
      <c r="P1304" t="s">
        <v>8311</v>
      </c>
      <c r="Q1304">
        <f t="shared" si="102"/>
        <v>100</v>
      </c>
      <c r="R1304">
        <f t="shared" si="103"/>
        <v>50</v>
      </c>
      <c r="S1304" s="11">
        <f t="shared" si="100"/>
        <v>42675.057997685188</v>
      </c>
      <c r="T1304" s="11">
        <f t="shared" si="101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2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26" t="s">
        <v>8309</v>
      </c>
      <c r="P1305" t="s">
        <v>8311</v>
      </c>
      <c r="Q1305">
        <f t="shared" si="102"/>
        <v>130</v>
      </c>
      <c r="R1305">
        <f t="shared" si="103"/>
        <v>42.21</v>
      </c>
      <c r="S1305" s="11">
        <f t="shared" si="100"/>
        <v>42566.441203703704</v>
      </c>
      <c r="T1305" s="11">
        <f t="shared" si="101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2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26" t="s">
        <v>8313</v>
      </c>
      <c r="P1306" t="s">
        <v>8315</v>
      </c>
      <c r="Q1306">
        <f t="shared" si="102"/>
        <v>40</v>
      </c>
      <c r="R1306">
        <f t="shared" si="103"/>
        <v>152.41</v>
      </c>
      <c r="S1306" s="11">
        <f t="shared" si="100"/>
        <v>42747.194502314815</v>
      </c>
      <c r="T1306" s="11">
        <f t="shared" si="101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3" t="s">
        <v>1306</v>
      </c>
      <c r="C1307" s="3" t="s">
        <v>5415</v>
      </c>
      <c r="D1307" s="2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26" t="s">
        <v>8313</v>
      </c>
      <c r="P1307" t="s">
        <v>8315</v>
      </c>
      <c r="Q1307">
        <f t="shared" si="102"/>
        <v>26</v>
      </c>
      <c r="R1307">
        <f t="shared" si="103"/>
        <v>90.62</v>
      </c>
      <c r="S1307" s="11">
        <f t="shared" si="100"/>
        <v>42543.665601851855</v>
      </c>
      <c r="T1307" s="11">
        <f t="shared" si="101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2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26" t="s">
        <v>8313</v>
      </c>
      <c r="P1308" t="s">
        <v>8315</v>
      </c>
      <c r="Q1308">
        <f t="shared" si="102"/>
        <v>65</v>
      </c>
      <c r="R1308">
        <f t="shared" si="103"/>
        <v>201.6</v>
      </c>
      <c r="S1308" s="11">
        <f t="shared" si="100"/>
        <v>41947.457569444443</v>
      </c>
      <c r="T1308" s="11">
        <f t="shared" si="101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2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26" t="s">
        <v>8313</v>
      </c>
      <c r="P1309" t="s">
        <v>8315</v>
      </c>
      <c r="Q1309">
        <f t="shared" si="102"/>
        <v>12</v>
      </c>
      <c r="R1309">
        <f t="shared" si="103"/>
        <v>127.93</v>
      </c>
      <c r="S1309" s="11">
        <f t="shared" si="100"/>
        <v>42387.503229166665</v>
      </c>
      <c r="T1309" s="11">
        <f t="shared" si="101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2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26" t="s">
        <v>8313</v>
      </c>
      <c r="P1310" t="s">
        <v>8315</v>
      </c>
      <c r="Q1310">
        <f t="shared" si="102"/>
        <v>11</v>
      </c>
      <c r="R1310">
        <f t="shared" si="103"/>
        <v>29.89</v>
      </c>
      <c r="S1310" s="11">
        <f t="shared" si="100"/>
        <v>42611.613564814819</v>
      </c>
      <c r="T1310" s="11">
        <f t="shared" si="101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2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26" t="s">
        <v>8313</v>
      </c>
      <c r="P1311" t="s">
        <v>8315</v>
      </c>
      <c r="Q1311">
        <f t="shared" si="102"/>
        <v>112</v>
      </c>
      <c r="R1311">
        <f t="shared" si="103"/>
        <v>367.97</v>
      </c>
      <c r="S1311" s="11">
        <f t="shared" si="100"/>
        <v>42257.882731481484</v>
      </c>
      <c r="T1311" s="11">
        <f t="shared" si="101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2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26" t="s">
        <v>8313</v>
      </c>
      <c r="P1312" t="s">
        <v>8315</v>
      </c>
      <c r="Q1312">
        <f t="shared" si="102"/>
        <v>16</v>
      </c>
      <c r="R1312">
        <f t="shared" si="103"/>
        <v>129.16999999999999</v>
      </c>
      <c r="S1312" s="11">
        <f t="shared" si="100"/>
        <v>42556.667245370365</v>
      </c>
      <c r="T1312" s="11">
        <f t="shared" si="101"/>
        <v>42601.667245370365</v>
      </c>
      <c r="U1312">
        <f t="shared" si="104"/>
        <v>2016</v>
      </c>
    </row>
    <row r="1313" spans="1:21" ht="45" x14ac:dyDescent="0.25">
      <c r="A1313">
        <v>1311</v>
      </c>
      <c r="B1313" s="3" t="s">
        <v>1312</v>
      </c>
      <c r="C1313" s="3" t="s">
        <v>5421</v>
      </c>
      <c r="D1313" s="2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26" t="s">
        <v>8313</v>
      </c>
      <c r="P1313" t="s">
        <v>8315</v>
      </c>
      <c r="Q1313">
        <f t="shared" si="102"/>
        <v>32</v>
      </c>
      <c r="R1313">
        <f t="shared" si="103"/>
        <v>800.7</v>
      </c>
      <c r="S1313" s="11">
        <f t="shared" si="100"/>
        <v>42669.802303240736</v>
      </c>
      <c r="T1313" s="11">
        <f t="shared" si="101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2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26" t="s">
        <v>8313</v>
      </c>
      <c r="P1314" t="s">
        <v>8315</v>
      </c>
      <c r="Q1314">
        <f t="shared" si="102"/>
        <v>1</v>
      </c>
      <c r="R1314">
        <f t="shared" si="103"/>
        <v>28</v>
      </c>
      <c r="S1314" s="11">
        <f t="shared" si="100"/>
        <v>42082.702800925923</v>
      </c>
      <c r="T1314" s="11">
        <f t="shared" si="101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3" t="s">
        <v>1314</v>
      </c>
      <c r="C1315" s="3" t="s">
        <v>5423</v>
      </c>
      <c r="D1315" s="2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26" t="s">
        <v>8313</v>
      </c>
      <c r="P1315" t="s">
        <v>8315</v>
      </c>
      <c r="Q1315">
        <f t="shared" si="102"/>
        <v>31</v>
      </c>
      <c r="R1315">
        <f t="shared" si="103"/>
        <v>102.02</v>
      </c>
      <c r="S1315" s="11">
        <f t="shared" si="100"/>
        <v>42402.709652777776</v>
      </c>
      <c r="T1315" s="11">
        <f t="shared" si="101"/>
        <v>42432.709652777776</v>
      </c>
      <c r="U1315">
        <f t="shared" si="104"/>
        <v>2016</v>
      </c>
    </row>
    <row r="1316" spans="1:21" ht="45" x14ac:dyDescent="0.25">
      <c r="A1316">
        <v>1314</v>
      </c>
      <c r="B1316" s="3" t="s">
        <v>1315</v>
      </c>
      <c r="C1316" s="3" t="s">
        <v>5424</v>
      </c>
      <c r="D1316" s="2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26" t="s">
        <v>8313</v>
      </c>
      <c r="P1316" t="s">
        <v>8315</v>
      </c>
      <c r="Q1316">
        <f t="shared" si="102"/>
        <v>1</v>
      </c>
      <c r="R1316">
        <f t="shared" si="103"/>
        <v>184.36</v>
      </c>
      <c r="S1316" s="11">
        <f t="shared" si="100"/>
        <v>42604.669675925921</v>
      </c>
      <c r="T1316" s="11">
        <f t="shared" si="101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2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26" t="s">
        <v>8313</v>
      </c>
      <c r="P1317" t="s">
        <v>8315</v>
      </c>
      <c r="Q1317">
        <f t="shared" si="102"/>
        <v>40</v>
      </c>
      <c r="R1317">
        <f t="shared" si="103"/>
        <v>162.91999999999999</v>
      </c>
      <c r="S1317" s="11">
        <f t="shared" si="100"/>
        <v>42278.498240740737</v>
      </c>
      <c r="T1317" s="11">
        <f t="shared" si="101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2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26" t="s">
        <v>8313</v>
      </c>
      <c r="P1318" t="s">
        <v>8315</v>
      </c>
      <c r="Q1318">
        <f t="shared" si="102"/>
        <v>0</v>
      </c>
      <c r="R1318">
        <f t="shared" si="103"/>
        <v>1</v>
      </c>
      <c r="S1318" s="11">
        <f t="shared" si="100"/>
        <v>42393.961909722217</v>
      </c>
      <c r="T1318" s="11">
        <f t="shared" si="101"/>
        <v>42428.961909722217</v>
      </c>
      <c r="U1318">
        <f t="shared" si="104"/>
        <v>2016</v>
      </c>
    </row>
    <row r="1319" spans="1:21" ht="45" x14ac:dyDescent="0.25">
      <c r="A1319">
        <v>1317</v>
      </c>
      <c r="B1319" s="3" t="s">
        <v>1318</v>
      </c>
      <c r="C1319" s="3" t="s">
        <v>5427</v>
      </c>
      <c r="D1319" s="2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26" t="s">
        <v>8313</v>
      </c>
      <c r="P1319" t="s">
        <v>8315</v>
      </c>
      <c r="Q1319">
        <f t="shared" si="102"/>
        <v>6</v>
      </c>
      <c r="R1319">
        <f t="shared" si="103"/>
        <v>603.53</v>
      </c>
      <c r="S1319" s="11">
        <f t="shared" si="100"/>
        <v>42520.235486111109</v>
      </c>
      <c r="T1319" s="11">
        <f t="shared" si="101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2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26" t="s">
        <v>8313</v>
      </c>
      <c r="P1320" t="s">
        <v>8315</v>
      </c>
      <c r="Q1320">
        <f t="shared" si="102"/>
        <v>15</v>
      </c>
      <c r="R1320">
        <f t="shared" si="103"/>
        <v>45.41</v>
      </c>
      <c r="S1320" s="11">
        <f t="shared" si="100"/>
        <v>41985.043657407412</v>
      </c>
      <c r="T1320" s="11">
        <f t="shared" si="101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3" t="s">
        <v>1320</v>
      </c>
      <c r="C1321" s="3" t="s">
        <v>5429</v>
      </c>
      <c r="D1321" s="2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26" t="s">
        <v>8313</v>
      </c>
      <c r="P1321" t="s">
        <v>8315</v>
      </c>
      <c r="Q1321">
        <f t="shared" si="102"/>
        <v>15</v>
      </c>
      <c r="R1321">
        <f t="shared" si="103"/>
        <v>97.33</v>
      </c>
      <c r="S1321" s="11">
        <f t="shared" si="100"/>
        <v>41816.812094907407</v>
      </c>
      <c r="T1321" s="11">
        <f t="shared" si="101"/>
        <v>41831.666666666664</v>
      </c>
      <c r="U1321">
        <f t="shared" si="104"/>
        <v>2014</v>
      </c>
    </row>
    <row r="1322" spans="1:21" ht="45" x14ac:dyDescent="0.25">
      <c r="A1322">
        <v>1320</v>
      </c>
      <c r="B1322" s="3" t="s">
        <v>1321</v>
      </c>
      <c r="C1322" s="3" t="s">
        <v>5430</v>
      </c>
      <c r="D1322" s="2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26" t="s">
        <v>8313</v>
      </c>
      <c r="P1322" t="s">
        <v>8315</v>
      </c>
      <c r="Q1322">
        <f t="shared" si="102"/>
        <v>1</v>
      </c>
      <c r="R1322">
        <f t="shared" si="103"/>
        <v>167.67</v>
      </c>
      <c r="S1322" s="11">
        <f t="shared" si="100"/>
        <v>42705.690347222218</v>
      </c>
      <c r="T1322" s="11">
        <f t="shared" si="101"/>
        <v>42734.958333333328</v>
      </c>
      <c r="U1322">
        <f t="shared" si="104"/>
        <v>2016</v>
      </c>
    </row>
    <row r="1323" spans="1:21" ht="45" x14ac:dyDescent="0.25">
      <c r="A1323">
        <v>1321</v>
      </c>
      <c r="B1323" s="3" t="s">
        <v>1322</v>
      </c>
      <c r="C1323" s="3" t="s">
        <v>5431</v>
      </c>
      <c r="D1323" s="2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26" t="s">
        <v>8313</v>
      </c>
      <c r="P1323" t="s">
        <v>8315</v>
      </c>
      <c r="Q1323">
        <f t="shared" si="102"/>
        <v>1</v>
      </c>
      <c r="R1323">
        <f t="shared" si="103"/>
        <v>859.86</v>
      </c>
      <c r="S1323" s="11">
        <f t="shared" si="100"/>
        <v>42697.74927083333</v>
      </c>
      <c r="T1323" s="11">
        <f t="shared" si="101"/>
        <v>42727.74927083333</v>
      </c>
      <c r="U1323">
        <f t="shared" si="104"/>
        <v>2016</v>
      </c>
    </row>
    <row r="1324" spans="1:21" ht="45" x14ac:dyDescent="0.25">
      <c r="A1324">
        <v>1322</v>
      </c>
      <c r="B1324" s="3" t="s">
        <v>1323</v>
      </c>
      <c r="C1324" s="3" t="s">
        <v>5432</v>
      </c>
      <c r="D1324" s="2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26" t="s">
        <v>8313</v>
      </c>
      <c r="P1324" t="s">
        <v>8315</v>
      </c>
      <c r="Q1324">
        <f t="shared" si="102"/>
        <v>0</v>
      </c>
      <c r="R1324">
        <f t="shared" si="103"/>
        <v>26.5</v>
      </c>
      <c r="S1324" s="11">
        <f t="shared" si="100"/>
        <v>42115.656539351854</v>
      </c>
      <c r="T1324" s="11">
        <f t="shared" si="101"/>
        <v>42145.656539351854</v>
      </c>
      <c r="U1324">
        <f t="shared" si="104"/>
        <v>2015</v>
      </c>
    </row>
    <row r="1325" spans="1:21" ht="45" x14ac:dyDescent="0.25">
      <c r="A1325">
        <v>1323</v>
      </c>
      <c r="B1325" s="3" t="s">
        <v>1324</v>
      </c>
      <c r="C1325" s="3" t="s">
        <v>5433</v>
      </c>
      <c r="D1325" s="2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26" t="s">
        <v>8313</v>
      </c>
      <c r="P1325" t="s">
        <v>8315</v>
      </c>
      <c r="Q1325">
        <f t="shared" si="102"/>
        <v>9</v>
      </c>
      <c r="R1325">
        <f t="shared" si="103"/>
        <v>30.27</v>
      </c>
      <c r="S1325" s="11">
        <f t="shared" si="100"/>
        <v>42451.698449074072</v>
      </c>
      <c r="T1325" s="11">
        <f t="shared" si="101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3" t="s">
        <v>1325</v>
      </c>
      <c r="C1326" s="3" t="s">
        <v>5434</v>
      </c>
      <c r="D1326" s="2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26" t="s">
        <v>8313</v>
      </c>
      <c r="P1326" t="s">
        <v>8315</v>
      </c>
      <c r="Q1326">
        <f t="shared" si="102"/>
        <v>10</v>
      </c>
      <c r="R1326">
        <f t="shared" si="103"/>
        <v>54.67</v>
      </c>
      <c r="S1326" s="11">
        <f t="shared" si="100"/>
        <v>42626.633703703701</v>
      </c>
      <c r="T1326" s="11">
        <f t="shared" si="101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3" t="s">
        <v>1326</v>
      </c>
      <c r="C1327" s="3" t="s">
        <v>5435</v>
      </c>
      <c r="D1327" s="2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26" t="s">
        <v>8313</v>
      </c>
      <c r="P1327" t="s">
        <v>8315</v>
      </c>
      <c r="Q1327">
        <f t="shared" si="102"/>
        <v>2</v>
      </c>
      <c r="R1327">
        <f t="shared" si="103"/>
        <v>60.75</v>
      </c>
      <c r="S1327" s="11">
        <f t="shared" si="100"/>
        <v>42704.086053240739</v>
      </c>
      <c r="T1327" s="11">
        <f t="shared" si="101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3" t="s">
        <v>1327</v>
      </c>
      <c r="C1328" s="3" t="s">
        <v>5436</v>
      </c>
      <c r="D1328" s="2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26" t="s">
        <v>8313</v>
      </c>
      <c r="P1328" t="s">
        <v>8315</v>
      </c>
      <c r="Q1328">
        <f t="shared" si="102"/>
        <v>1</v>
      </c>
      <c r="R1328">
        <f t="shared" si="103"/>
        <v>102.73</v>
      </c>
      <c r="S1328" s="11">
        <f t="shared" si="100"/>
        <v>41974.791990740734</v>
      </c>
      <c r="T1328" s="11">
        <f t="shared" si="101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2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26" t="s">
        <v>8313</v>
      </c>
      <c r="P1329" t="s">
        <v>8315</v>
      </c>
      <c r="Q1329">
        <f t="shared" si="102"/>
        <v>4</v>
      </c>
      <c r="R1329">
        <f t="shared" si="103"/>
        <v>41.59</v>
      </c>
      <c r="S1329" s="11">
        <f t="shared" si="100"/>
        <v>42123.678645833337</v>
      </c>
      <c r="T1329" s="11">
        <f t="shared" si="101"/>
        <v>42153.678645833337</v>
      </c>
      <c r="U1329">
        <f t="shared" si="104"/>
        <v>2015</v>
      </c>
    </row>
    <row r="1330" spans="1:21" ht="45" x14ac:dyDescent="0.25">
      <c r="A1330">
        <v>1328</v>
      </c>
      <c r="B1330" s="3" t="s">
        <v>1329</v>
      </c>
      <c r="C1330" s="3" t="s">
        <v>5438</v>
      </c>
      <c r="D1330" s="2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26" t="s">
        <v>8313</v>
      </c>
      <c r="P1330" t="s">
        <v>8315</v>
      </c>
      <c r="Q1330">
        <f t="shared" si="102"/>
        <v>2</v>
      </c>
      <c r="R1330">
        <f t="shared" si="103"/>
        <v>116.53</v>
      </c>
      <c r="S1330" s="11">
        <f t="shared" si="100"/>
        <v>42612.642754629633</v>
      </c>
      <c r="T1330" s="11">
        <f t="shared" si="101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2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26" t="s">
        <v>8313</v>
      </c>
      <c r="P1331" t="s">
        <v>8315</v>
      </c>
      <c r="Q1331">
        <f t="shared" si="102"/>
        <v>1</v>
      </c>
      <c r="R1331">
        <f t="shared" si="103"/>
        <v>45.33</v>
      </c>
      <c r="S1331" s="11">
        <f t="shared" si="100"/>
        <v>41935.221585648149</v>
      </c>
      <c r="T1331" s="11">
        <f t="shared" si="101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2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26" t="s">
        <v>8313</v>
      </c>
      <c r="P1332" t="s">
        <v>8315</v>
      </c>
      <c r="Q1332">
        <f t="shared" si="102"/>
        <v>22</v>
      </c>
      <c r="R1332">
        <f t="shared" si="103"/>
        <v>157.46</v>
      </c>
      <c r="S1332" s="11">
        <f t="shared" si="100"/>
        <v>42522.276724537034</v>
      </c>
      <c r="T1332" s="11">
        <f t="shared" si="101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2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26" t="s">
        <v>8313</v>
      </c>
      <c r="P1333" t="s">
        <v>8315</v>
      </c>
      <c r="Q1333">
        <f t="shared" si="102"/>
        <v>1</v>
      </c>
      <c r="R1333">
        <f t="shared" si="103"/>
        <v>100.5</v>
      </c>
      <c r="S1333" s="11">
        <f t="shared" si="100"/>
        <v>42569.50409722222</v>
      </c>
      <c r="T1333" s="11">
        <f t="shared" si="101"/>
        <v>42599.50409722222</v>
      </c>
      <c r="U1333">
        <f t="shared" si="104"/>
        <v>2016</v>
      </c>
    </row>
    <row r="1334" spans="1:21" ht="45" x14ac:dyDescent="0.25">
      <c r="A1334">
        <v>1332</v>
      </c>
      <c r="B1334" s="3" t="s">
        <v>1333</v>
      </c>
      <c r="C1334" s="3" t="s">
        <v>5442</v>
      </c>
      <c r="D1334" s="2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26" t="s">
        <v>8313</v>
      </c>
      <c r="P1334" t="s">
        <v>8315</v>
      </c>
      <c r="Q1334">
        <f t="shared" si="102"/>
        <v>0</v>
      </c>
      <c r="R1334">
        <f t="shared" si="103"/>
        <v>0</v>
      </c>
      <c r="S1334" s="11">
        <f t="shared" si="100"/>
        <v>42732.060277777782</v>
      </c>
      <c r="T1334" s="11">
        <f t="shared" si="101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3" t="s">
        <v>1334</v>
      </c>
      <c r="C1335" s="3" t="s">
        <v>5443</v>
      </c>
      <c r="D1335" s="2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26" t="s">
        <v>8313</v>
      </c>
      <c r="P1335" t="s">
        <v>8315</v>
      </c>
      <c r="Q1335">
        <f t="shared" si="102"/>
        <v>0</v>
      </c>
      <c r="R1335">
        <f t="shared" si="103"/>
        <v>0</v>
      </c>
      <c r="S1335" s="11">
        <f t="shared" si="100"/>
        <v>41806.106770833336</v>
      </c>
      <c r="T1335" s="11">
        <f t="shared" si="101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2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26" t="s">
        <v>8313</v>
      </c>
      <c r="P1336" t="s">
        <v>8315</v>
      </c>
      <c r="Q1336">
        <f t="shared" si="102"/>
        <v>11</v>
      </c>
      <c r="R1336">
        <f t="shared" si="103"/>
        <v>51.82</v>
      </c>
      <c r="S1336" s="11">
        <f t="shared" si="100"/>
        <v>42410.774155092593</v>
      </c>
      <c r="T1336" s="11">
        <f t="shared" si="101"/>
        <v>42440.774155092593</v>
      </c>
      <c r="U1336">
        <f t="shared" si="104"/>
        <v>2016</v>
      </c>
    </row>
    <row r="1337" spans="1:21" ht="45" x14ac:dyDescent="0.25">
      <c r="A1337">
        <v>1335</v>
      </c>
      <c r="B1337" s="3" t="s">
        <v>1336</v>
      </c>
      <c r="C1337" s="3" t="s">
        <v>5445</v>
      </c>
      <c r="D1337" s="2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26" t="s">
        <v>8313</v>
      </c>
      <c r="P1337" t="s">
        <v>8315</v>
      </c>
      <c r="Q1337">
        <f t="shared" si="102"/>
        <v>20</v>
      </c>
      <c r="R1337">
        <f t="shared" si="103"/>
        <v>308.75</v>
      </c>
      <c r="S1337" s="11">
        <f t="shared" si="100"/>
        <v>42313.936365740738</v>
      </c>
      <c r="T1337" s="11">
        <f t="shared" si="101"/>
        <v>42343.936365740738</v>
      </c>
      <c r="U1337">
        <f t="shared" si="104"/>
        <v>2015</v>
      </c>
    </row>
    <row r="1338" spans="1:21" ht="45" x14ac:dyDescent="0.25">
      <c r="A1338">
        <v>1336</v>
      </c>
      <c r="B1338" s="3" t="s">
        <v>1337</v>
      </c>
      <c r="C1338" s="3" t="s">
        <v>5446</v>
      </c>
      <c r="D1338" s="2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26" t="s">
        <v>8313</v>
      </c>
      <c r="P1338" t="s">
        <v>8315</v>
      </c>
      <c r="Q1338">
        <f t="shared" si="102"/>
        <v>85</v>
      </c>
      <c r="R1338">
        <f t="shared" si="103"/>
        <v>379.23</v>
      </c>
      <c r="S1338" s="11">
        <f t="shared" si="100"/>
        <v>41955.863750000004</v>
      </c>
      <c r="T1338" s="11">
        <f t="shared" si="101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2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26" t="s">
        <v>8313</v>
      </c>
      <c r="P1339" t="s">
        <v>8315</v>
      </c>
      <c r="Q1339">
        <f t="shared" si="102"/>
        <v>49</v>
      </c>
      <c r="R1339">
        <f t="shared" si="103"/>
        <v>176.36</v>
      </c>
      <c r="S1339" s="11">
        <f t="shared" si="100"/>
        <v>42767.577303240745</v>
      </c>
      <c r="T1339" s="11">
        <f t="shared" si="101"/>
        <v>42797.577303240745</v>
      </c>
      <c r="U1339">
        <f t="shared" si="104"/>
        <v>2017</v>
      </c>
    </row>
    <row r="1340" spans="1:21" ht="45" x14ac:dyDescent="0.25">
      <c r="A1340">
        <v>1338</v>
      </c>
      <c r="B1340" s="3" t="s">
        <v>1339</v>
      </c>
      <c r="C1340" s="3" t="s">
        <v>5448</v>
      </c>
      <c r="D1340" s="2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26" t="s">
        <v>8313</v>
      </c>
      <c r="P1340" t="s">
        <v>8315</v>
      </c>
      <c r="Q1340">
        <f t="shared" si="102"/>
        <v>3</v>
      </c>
      <c r="R1340">
        <f t="shared" si="103"/>
        <v>66.069999999999993</v>
      </c>
      <c r="S1340" s="11">
        <f t="shared" si="100"/>
        <v>42188.803622685184</v>
      </c>
      <c r="T1340" s="11">
        <f t="shared" si="101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2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26" t="s">
        <v>8313</v>
      </c>
      <c r="P1341" t="s">
        <v>8315</v>
      </c>
      <c r="Q1341">
        <f t="shared" si="102"/>
        <v>7</v>
      </c>
      <c r="R1341">
        <f t="shared" si="103"/>
        <v>89.65</v>
      </c>
      <c r="S1341" s="11">
        <f t="shared" si="100"/>
        <v>41936.647164351853</v>
      </c>
      <c r="T1341" s="11">
        <f t="shared" si="101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2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26" t="s">
        <v>8313</v>
      </c>
      <c r="P1342" t="s">
        <v>8315</v>
      </c>
      <c r="Q1342">
        <f t="shared" si="102"/>
        <v>0</v>
      </c>
      <c r="R1342">
        <f t="shared" si="103"/>
        <v>0</v>
      </c>
      <c r="S1342" s="11">
        <f t="shared" si="100"/>
        <v>41836.595520833333</v>
      </c>
      <c r="T1342" s="11">
        <f t="shared" si="101"/>
        <v>41866.595520833333</v>
      </c>
      <c r="U1342">
        <f t="shared" si="104"/>
        <v>2014</v>
      </c>
    </row>
    <row r="1343" spans="1:21" ht="45" x14ac:dyDescent="0.25">
      <c r="A1343">
        <v>1341</v>
      </c>
      <c r="B1343" s="3" t="s">
        <v>1342</v>
      </c>
      <c r="C1343" s="3" t="s">
        <v>5451</v>
      </c>
      <c r="D1343" s="2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26" t="s">
        <v>8313</v>
      </c>
      <c r="P1343" t="s">
        <v>8315</v>
      </c>
      <c r="Q1343">
        <f t="shared" si="102"/>
        <v>70</v>
      </c>
      <c r="R1343">
        <f t="shared" si="103"/>
        <v>382.39</v>
      </c>
      <c r="S1343" s="11">
        <f t="shared" si="100"/>
        <v>42612.624039351853</v>
      </c>
      <c r="T1343" s="11">
        <f t="shared" si="101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3" t="s">
        <v>1343</v>
      </c>
      <c r="C1344" s="3" t="s">
        <v>5452</v>
      </c>
      <c r="D1344" s="2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26" t="s">
        <v>8313</v>
      </c>
      <c r="P1344" t="s">
        <v>8315</v>
      </c>
      <c r="Q1344">
        <f t="shared" si="102"/>
        <v>0</v>
      </c>
      <c r="R1344">
        <f t="shared" si="103"/>
        <v>100</v>
      </c>
      <c r="S1344" s="11">
        <f t="shared" si="100"/>
        <v>42172.816423611104</v>
      </c>
      <c r="T1344" s="11">
        <f t="shared" si="101"/>
        <v>42202.816423611104</v>
      </c>
      <c r="U1344">
        <f t="shared" si="104"/>
        <v>2015</v>
      </c>
    </row>
    <row r="1345" spans="1:21" ht="45" x14ac:dyDescent="0.25">
      <c r="A1345">
        <v>1343</v>
      </c>
      <c r="B1345" s="3" t="s">
        <v>1344</v>
      </c>
      <c r="C1345" s="3" t="s">
        <v>5453</v>
      </c>
      <c r="D1345" s="2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26" t="s">
        <v>8313</v>
      </c>
      <c r="P1345" t="s">
        <v>8315</v>
      </c>
      <c r="Q1345">
        <f t="shared" si="102"/>
        <v>102</v>
      </c>
      <c r="R1345">
        <f t="shared" si="103"/>
        <v>158.36000000000001</v>
      </c>
      <c r="S1345" s="11">
        <f t="shared" si="100"/>
        <v>42542.526423611111</v>
      </c>
      <c r="T1345" s="11">
        <f t="shared" si="101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2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26" t="s">
        <v>8320</v>
      </c>
      <c r="P1346" t="s">
        <v>8323</v>
      </c>
      <c r="Q1346">
        <f t="shared" si="102"/>
        <v>378</v>
      </c>
      <c r="R1346">
        <f t="shared" si="103"/>
        <v>40.76</v>
      </c>
      <c r="S1346" s="11">
        <f t="shared" ref="S1346:S1409" si="105">(((J1346/60)/60)/24)+DATE(1970,1,1)</f>
        <v>42522.789803240739</v>
      </c>
      <c r="T1346" s="11">
        <f t="shared" ref="T1346:T1409" si="106">(((I1346/60)/60)/24)+DATE(1970,1,1)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2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26" t="s">
        <v>8320</v>
      </c>
      <c r="P1347" t="s">
        <v>8323</v>
      </c>
      <c r="Q1347">
        <f t="shared" ref="Q1347:Q1410" si="107">ROUND(E1347/D1347*100,0)</f>
        <v>125</v>
      </c>
      <c r="R1347">
        <f t="shared" ref="R1347:R1410" si="108">IFERROR(ROUND(E1347/L1347,2),0)</f>
        <v>53.57</v>
      </c>
      <c r="S1347" s="11">
        <f t="shared" si="105"/>
        <v>41799.814340277779</v>
      </c>
      <c r="T1347" s="11">
        <f t="shared" si="106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2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26" t="s">
        <v>8320</v>
      </c>
      <c r="P1348" t="s">
        <v>8323</v>
      </c>
      <c r="Q1348">
        <f t="shared" si="107"/>
        <v>147</v>
      </c>
      <c r="R1348">
        <f t="shared" si="108"/>
        <v>48.45</v>
      </c>
      <c r="S1348" s="11">
        <f t="shared" si="105"/>
        <v>41422.075821759259</v>
      </c>
      <c r="T1348" s="11">
        <f t="shared" si="106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3" t="s">
        <v>1348</v>
      </c>
      <c r="C1349" s="3" t="s">
        <v>5457</v>
      </c>
      <c r="D1349" s="2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26" t="s">
        <v>8320</v>
      </c>
      <c r="P1349" t="s">
        <v>8323</v>
      </c>
      <c r="Q1349">
        <f t="shared" si="107"/>
        <v>102</v>
      </c>
      <c r="R1349">
        <f t="shared" si="108"/>
        <v>82.42</v>
      </c>
      <c r="S1349" s="11">
        <f t="shared" si="105"/>
        <v>42040.638020833328</v>
      </c>
      <c r="T1349" s="11">
        <f t="shared" si="106"/>
        <v>42070.638020833328</v>
      </c>
      <c r="U1349">
        <f t="shared" si="109"/>
        <v>2015</v>
      </c>
    </row>
    <row r="1350" spans="1:21" ht="45" x14ac:dyDescent="0.25">
      <c r="A1350">
        <v>1348</v>
      </c>
      <c r="B1350" s="3" t="s">
        <v>1349</v>
      </c>
      <c r="C1350" s="3" t="s">
        <v>5458</v>
      </c>
      <c r="D1350" s="2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26" t="s">
        <v>8320</v>
      </c>
      <c r="P1350" t="s">
        <v>8323</v>
      </c>
      <c r="Q1350">
        <f t="shared" si="107"/>
        <v>102</v>
      </c>
      <c r="R1350">
        <f t="shared" si="108"/>
        <v>230.19</v>
      </c>
      <c r="S1350" s="11">
        <f t="shared" si="105"/>
        <v>41963.506168981476</v>
      </c>
      <c r="T1350" s="11">
        <f t="shared" si="106"/>
        <v>41991.506168981476</v>
      </c>
      <c r="U1350">
        <f t="shared" si="109"/>
        <v>2014</v>
      </c>
    </row>
    <row r="1351" spans="1:21" ht="45" x14ac:dyDescent="0.25">
      <c r="A1351">
        <v>1349</v>
      </c>
      <c r="B1351" s="3" t="s">
        <v>1350</v>
      </c>
      <c r="C1351" s="3" t="s">
        <v>5459</v>
      </c>
      <c r="D1351" s="2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26" t="s">
        <v>8320</v>
      </c>
      <c r="P1351" t="s">
        <v>8323</v>
      </c>
      <c r="Q1351">
        <f t="shared" si="107"/>
        <v>204</v>
      </c>
      <c r="R1351">
        <f t="shared" si="108"/>
        <v>59.36</v>
      </c>
      <c r="S1351" s="11">
        <f t="shared" si="105"/>
        <v>42317.33258101852</v>
      </c>
      <c r="T1351" s="11">
        <f t="shared" si="106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3" t="s">
        <v>1351</v>
      </c>
      <c r="C1352" s="3" t="s">
        <v>5460</v>
      </c>
      <c r="D1352" s="2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26" t="s">
        <v>8320</v>
      </c>
      <c r="P1352" t="s">
        <v>8323</v>
      </c>
      <c r="Q1352">
        <f t="shared" si="107"/>
        <v>104</v>
      </c>
      <c r="R1352">
        <f t="shared" si="108"/>
        <v>66.7</v>
      </c>
      <c r="S1352" s="11">
        <f t="shared" si="105"/>
        <v>42334.013124999998</v>
      </c>
      <c r="T1352" s="11">
        <f t="shared" si="106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 s="2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26" t="s">
        <v>8320</v>
      </c>
      <c r="P1353" t="s">
        <v>8323</v>
      </c>
      <c r="Q1353">
        <f t="shared" si="107"/>
        <v>101</v>
      </c>
      <c r="R1353">
        <f t="shared" si="108"/>
        <v>168.78</v>
      </c>
      <c r="S1353" s="11">
        <f t="shared" si="105"/>
        <v>42382.74009259259</v>
      </c>
      <c r="T1353" s="11">
        <f t="shared" si="106"/>
        <v>42412.74009259259</v>
      </c>
      <c r="U1353">
        <f t="shared" si="109"/>
        <v>2016</v>
      </c>
    </row>
    <row r="1354" spans="1:21" ht="45" x14ac:dyDescent="0.25">
      <c r="A1354">
        <v>1352</v>
      </c>
      <c r="B1354" s="3" t="s">
        <v>1353</v>
      </c>
      <c r="C1354" s="3" t="s">
        <v>5462</v>
      </c>
      <c r="D1354" s="2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26" t="s">
        <v>8320</v>
      </c>
      <c r="P1354" t="s">
        <v>8323</v>
      </c>
      <c r="Q1354">
        <f t="shared" si="107"/>
        <v>136</v>
      </c>
      <c r="R1354">
        <f t="shared" si="108"/>
        <v>59.97</v>
      </c>
      <c r="S1354" s="11">
        <f t="shared" si="105"/>
        <v>42200.578310185185</v>
      </c>
      <c r="T1354" s="11">
        <f t="shared" si="106"/>
        <v>42252.165972222225</v>
      </c>
      <c r="U1354">
        <f t="shared" si="109"/>
        <v>2015</v>
      </c>
    </row>
    <row r="1355" spans="1:21" ht="30" x14ac:dyDescent="0.25">
      <c r="A1355">
        <v>1353</v>
      </c>
      <c r="B1355" s="3" t="s">
        <v>1354</v>
      </c>
      <c r="C1355" s="3" t="s">
        <v>5463</v>
      </c>
      <c r="D1355" s="2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26" t="s">
        <v>8320</v>
      </c>
      <c r="P1355" t="s">
        <v>8323</v>
      </c>
      <c r="Q1355">
        <f t="shared" si="107"/>
        <v>134</v>
      </c>
      <c r="R1355">
        <f t="shared" si="108"/>
        <v>31.81</v>
      </c>
      <c r="S1355" s="11">
        <f t="shared" si="105"/>
        <v>41309.11791666667</v>
      </c>
      <c r="T1355" s="11">
        <f t="shared" si="106"/>
        <v>41344</v>
      </c>
      <c r="U1355">
        <f t="shared" si="109"/>
        <v>2013</v>
      </c>
    </row>
    <row r="1356" spans="1:21" ht="45" x14ac:dyDescent="0.25">
      <c r="A1356">
        <v>1354</v>
      </c>
      <c r="B1356" s="3" t="s">
        <v>1355</v>
      </c>
      <c r="C1356" s="3" t="s">
        <v>5464</v>
      </c>
      <c r="D1356" s="2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26" t="s">
        <v>8320</v>
      </c>
      <c r="P1356" t="s">
        <v>8323</v>
      </c>
      <c r="Q1356">
        <f t="shared" si="107"/>
        <v>130</v>
      </c>
      <c r="R1356">
        <f t="shared" si="108"/>
        <v>24.42</v>
      </c>
      <c r="S1356" s="11">
        <f t="shared" si="105"/>
        <v>42502.807627314818</v>
      </c>
      <c r="T1356" s="11">
        <f t="shared" si="106"/>
        <v>42532.807627314818</v>
      </c>
      <c r="U1356">
        <f t="shared" si="109"/>
        <v>2016</v>
      </c>
    </row>
    <row r="1357" spans="1:21" ht="45" x14ac:dyDescent="0.25">
      <c r="A1357">
        <v>1355</v>
      </c>
      <c r="B1357" s="3" t="s">
        <v>1356</v>
      </c>
      <c r="C1357" s="3" t="s">
        <v>5465</v>
      </c>
      <c r="D1357" s="2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26" t="s">
        <v>8320</v>
      </c>
      <c r="P1357" t="s">
        <v>8323</v>
      </c>
      <c r="Q1357">
        <f t="shared" si="107"/>
        <v>123</v>
      </c>
      <c r="R1357">
        <f t="shared" si="108"/>
        <v>25.35</v>
      </c>
      <c r="S1357" s="11">
        <f t="shared" si="105"/>
        <v>41213.254687499997</v>
      </c>
      <c r="T1357" s="11">
        <f t="shared" si="106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3" t="s">
        <v>1357</v>
      </c>
      <c r="C1358" s="3" t="s">
        <v>5466</v>
      </c>
      <c r="D1358" s="2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26" t="s">
        <v>8320</v>
      </c>
      <c r="P1358" t="s">
        <v>8323</v>
      </c>
      <c r="Q1358">
        <f t="shared" si="107"/>
        <v>183</v>
      </c>
      <c r="R1358">
        <f t="shared" si="108"/>
        <v>71.44</v>
      </c>
      <c r="S1358" s="11">
        <f t="shared" si="105"/>
        <v>41430.038888888892</v>
      </c>
      <c r="T1358" s="11">
        <f t="shared" si="106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2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26" t="s">
        <v>8320</v>
      </c>
      <c r="P1359" t="s">
        <v>8323</v>
      </c>
      <c r="Q1359">
        <f t="shared" si="107"/>
        <v>125</v>
      </c>
      <c r="R1359">
        <f t="shared" si="108"/>
        <v>38.549999999999997</v>
      </c>
      <c r="S1359" s="11">
        <f t="shared" si="105"/>
        <v>41304.962233796294</v>
      </c>
      <c r="T1359" s="11">
        <f t="shared" si="106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2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26" t="s">
        <v>8320</v>
      </c>
      <c r="P1360" t="s">
        <v>8323</v>
      </c>
      <c r="Q1360">
        <f t="shared" si="107"/>
        <v>112</v>
      </c>
      <c r="R1360">
        <f t="shared" si="108"/>
        <v>68.37</v>
      </c>
      <c r="S1360" s="11">
        <f t="shared" si="105"/>
        <v>40689.570868055554</v>
      </c>
      <c r="T1360" s="11">
        <f t="shared" si="106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2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26" t="s">
        <v>8320</v>
      </c>
      <c r="P1361" t="s">
        <v>8323</v>
      </c>
      <c r="Q1361">
        <f t="shared" si="107"/>
        <v>116</v>
      </c>
      <c r="R1361">
        <f t="shared" si="108"/>
        <v>40.21</v>
      </c>
      <c r="S1361" s="11">
        <f t="shared" si="105"/>
        <v>40668.814699074072</v>
      </c>
      <c r="T1361" s="11">
        <f t="shared" si="106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2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26" t="s">
        <v>8320</v>
      </c>
      <c r="P1362" t="s">
        <v>8323</v>
      </c>
      <c r="Q1362">
        <f t="shared" si="107"/>
        <v>173</v>
      </c>
      <c r="R1362">
        <f t="shared" si="108"/>
        <v>32.07</v>
      </c>
      <c r="S1362" s="11">
        <f t="shared" si="105"/>
        <v>41095.900694444441</v>
      </c>
      <c r="T1362" s="11">
        <f t="shared" si="106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2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26" t="s">
        <v>8320</v>
      </c>
      <c r="P1363" t="s">
        <v>8323</v>
      </c>
      <c r="Q1363">
        <f t="shared" si="107"/>
        <v>126</v>
      </c>
      <c r="R1363">
        <f t="shared" si="108"/>
        <v>28.63</v>
      </c>
      <c r="S1363" s="11">
        <f t="shared" si="105"/>
        <v>41781.717268518521</v>
      </c>
      <c r="T1363" s="11">
        <f t="shared" si="106"/>
        <v>41811.717268518521</v>
      </c>
      <c r="U1363">
        <f t="shared" si="109"/>
        <v>2014</v>
      </c>
    </row>
    <row r="1364" spans="1:21" ht="30" x14ac:dyDescent="0.25">
      <c r="A1364">
        <v>1362</v>
      </c>
      <c r="B1364" s="3" t="s">
        <v>1363</v>
      </c>
      <c r="C1364" s="3" t="s">
        <v>5472</v>
      </c>
      <c r="D1364" s="2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26" t="s">
        <v>8320</v>
      </c>
      <c r="P1364" t="s">
        <v>8323</v>
      </c>
      <c r="Q1364">
        <f t="shared" si="107"/>
        <v>109</v>
      </c>
      <c r="R1364">
        <f t="shared" si="108"/>
        <v>43.64</v>
      </c>
      <c r="S1364" s="11">
        <f t="shared" si="105"/>
        <v>41464.934386574074</v>
      </c>
      <c r="T1364" s="11">
        <f t="shared" si="106"/>
        <v>41524.934386574074</v>
      </c>
      <c r="U1364">
        <f t="shared" si="109"/>
        <v>2013</v>
      </c>
    </row>
    <row r="1365" spans="1:21" ht="45" x14ac:dyDescent="0.25">
      <c r="A1365">
        <v>1363</v>
      </c>
      <c r="B1365" s="3" t="s">
        <v>1364</v>
      </c>
      <c r="C1365" s="3" t="s">
        <v>5473</v>
      </c>
      <c r="D1365" s="2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26" t="s">
        <v>8320</v>
      </c>
      <c r="P1365" t="s">
        <v>8323</v>
      </c>
      <c r="Q1365">
        <f t="shared" si="107"/>
        <v>100</v>
      </c>
      <c r="R1365">
        <f t="shared" si="108"/>
        <v>40</v>
      </c>
      <c r="S1365" s="11">
        <f t="shared" si="105"/>
        <v>42396.8440625</v>
      </c>
      <c r="T1365" s="11">
        <f t="shared" si="106"/>
        <v>42415.332638888889</v>
      </c>
      <c r="U1365">
        <f t="shared" si="109"/>
        <v>2016</v>
      </c>
    </row>
    <row r="1366" spans="1:21" ht="45" x14ac:dyDescent="0.25">
      <c r="A1366">
        <v>1364</v>
      </c>
      <c r="B1366" s="3" t="s">
        <v>1365</v>
      </c>
      <c r="C1366" s="3" t="s">
        <v>5474</v>
      </c>
      <c r="D1366" s="2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26" t="s">
        <v>8332</v>
      </c>
      <c r="P1366" t="s">
        <v>8334</v>
      </c>
      <c r="Q1366">
        <f t="shared" si="107"/>
        <v>119</v>
      </c>
      <c r="R1366">
        <f t="shared" si="108"/>
        <v>346.04</v>
      </c>
      <c r="S1366" s="11">
        <f t="shared" si="105"/>
        <v>41951.695671296293</v>
      </c>
      <c r="T1366" s="11">
        <f t="shared" si="106"/>
        <v>42011.6956712963</v>
      </c>
      <c r="U1366">
        <f t="shared" si="109"/>
        <v>2014</v>
      </c>
    </row>
    <row r="1367" spans="1:21" ht="45" x14ac:dyDescent="0.25">
      <c r="A1367">
        <v>1365</v>
      </c>
      <c r="B1367" s="3" t="s">
        <v>1366</v>
      </c>
      <c r="C1367" s="3" t="s">
        <v>5475</v>
      </c>
      <c r="D1367" s="2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26" t="s">
        <v>8332</v>
      </c>
      <c r="P1367" t="s">
        <v>8334</v>
      </c>
      <c r="Q1367">
        <f t="shared" si="107"/>
        <v>100</v>
      </c>
      <c r="R1367">
        <f t="shared" si="108"/>
        <v>81.739999999999995</v>
      </c>
      <c r="S1367" s="11">
        <f t="shared" si="105"/>
        <v>42049.733240740738</v>
      </c>
      <c r="T1367" s="11">
        <f t="shared" si="106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2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26" t="s">
        <v>8332</v>
      </c>
      <c r="P1368" t="s">
        <v>8334</v>
      </c>
      <c r="Q1368">
        <f t="shared" si="107"/>
        <v>126</v>
      </c>
      <c r="R1368">
        <f t="shared" si="108"/>
        <v>64.540000000000006</v>
      </c>
      <c r="S1368" s="11">
        <f t="shared" si="105"/>
        <v>41924.996099537035</v>
      </c>
      <c r="T1368" s="11">
        <f t="shared" si="106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2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26" t="s">
        <v>8332</v>
      </c>
      <c r="P1369" t="s">
        <v>8334</v>
      </c>
      <c r="Q1369">
        <f t="shared" si="107"/>
        <v>114</v>
      </c>
      <c r="R1369">
        <f t="shared" si="108"/>
        <v>63.48</v>
      </c>
      <c r="S1369" s="11">
        <f t="shared" si="105"/>
        <v>42292.002893518518</v>
      </c>
      <c r="T1369" s="11">
        <f t="shared" si="106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2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26" t="s">
        <v>8332</v>
      </c>
      <c r="P1370" t="s">
        <v>8334</v>
      </c>
      <c r="Q1370">
        <f t="shared" si="107"/>
        <v>111</v>
      </c>
      <c r="R1370">
        <f t="shared" si="108"/>
        <v>63.62</v>
      </c>
      <c r="S1370" s="11">
        <f t="shared" si="105"/>
        <v>42146.190902777773</v>
      </c>
      <c r="T1370" s="11">
        <f t="shared" si="106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3" t="s">
        <v>1370</v>
      </c>
      <c r="C1371" s="3" t="s">
        <v>5479</v>
      </c>
      <c r="D1371" s="2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26" t="s">
        <v>8332</v>
      </c>
      <c r="P1371" t="s">
        <v>8334</v>
      </c>
      <c r="Q1371">
        <f t="shared" si="107"/>
        <v>105</v>
      </c>
      <c r="R1371">
        <f t="shared" si="108"/>
        <v>83.97</v>
      </c>
      <c r="S1371" s="11">
        <f t="shared" si="105"/>
        <v>41710.594282407408</v>
      </c>
      <c r="T1371" s="11">
        <f t="shared" si="106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2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26" t="s">
        <v>8332</v>
      </c>
      <c r="P1372" t="s">
        <v>8334</v>
      </c>
      <c r="Q1372">
        <f t="shared" si="107"/>
        <v>104</v>
      </c>
      <c r="R1372">
        <f t="shared" si="108"/>
        <v>77.75</v>
      </c>
      <c r="S1372" s="11">
        <f t="shared" si="105"/>
        <v>41548.00335648148</v>
      </c>
      <c r="T1372" s="11">
        <f t="shared" si="106"/>
        <v>41563.00335648148</v>
      </c>
      <c r="U1372">
        <f t="shared" si="109"/>
        <v>2013</v>
      </c>
    </row>
    <row r="1373" spans="1:21" ht="45" x14ac:dyDescent="0.25">
      <c r="A1373">
        <v>1371</v>
      </c>
      <c r="B1373" s="3" t="s">
        <v>1372</v>
      </c>
      <c r="C1373" s="3" t="s">
        <v>5481</v>
      </c>
      <c r="D1373" s="2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26" t="s">
        <v>8332</v>
      </c>
      <c r="P1373" t="s">
        <v>8334</v>
      </c>
      <c r="Q1373">
        <f t="shared" si="107"/>
        <v>107</v>
      </c>
      <c r="R1373">
        <f t="shared" si="108"/>
        <v>107.07</v>
      </c>
      <c r="S1373" s="11">
        <f t="shared" si="105"/>
        <v>42101.758587962962</v>
      </c>
      <c r="T1373" s="11">
        <f t="shared" si="106"/>
        <v>42131.758587962962</v>
      </c>
      <c r="U1373">
        <f t="shared" si="109"/>
        <v>2015</v>
      </c>
    </row>
    <row r="1374" spans="1:21" x14ac:dyDescent="0.25">
      <c r="A1374">
        <v>1372</v>
      </c>
      <c r="B1374" s="3" t="s">
        <v>1373</v>
      </c>
      <c r="C1374" s="3" t="s">
        <v>5482</v>
      </c>
      <c r="D1374" s="2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26" t="s">
        <v>8332</v>
      </c>
      <c r="P1374" t="s">
        <v>8334</v>
      </c>
      <c r="Q1374">
        <f t="shared" si="107"/>
        <v>124</v>
      </c>
      <c r="R1374">
        <f t="shared" si="108"/>
        <v>38.75</v>
      </c>
      <c r="S1374" s="11">
        <f t="shared" si="105"/>
        <v>41072.739953703705</v>
      </c>
      <c r="T1374" s="11">
        <f t="shared" si="106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3" t="s">
        <v>1374</v>
      </c>
      <c r="C1375" s="3" t="s">
        <v>5483</v>
      </c>
      <c r="D1375" s="2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26" t="s">
        <v>8332</v>
      </c>
      <c r="P1375" t="s">
        <v>8334</v>
      </c>
      <c r="Q1375">
        <f t="shared" si="107"/>
        <v>105</v>
      </c>
      <c r="R1375">
        <f t="shared" si="108"/>
        <v>201.94</v>
      </c>
      <c r="S1375" s="11">
        <f t="shared" si="105"/>
        <v>42704.95177083333</v>
      </c>
      <c r="T1375" s="11">
        <f t="shared" si="106"/>
        <v>42734.95177083333</v>
      </c>
      <c r="U1375">
        <f t="shared" si="109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2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26" t="s">
        <v>8332</v>
      </c>
      <c r="P1376" t="s">
        <v>8334</v>
      </c>
      <c r="Q1376">
        <f t="shared" si="107"/>
        <v>189</v>
      </c>
      <c r="R1376">
        <f t="shared" si="108"/>
        <v>43.06</v>
      </c>
      <c r="S1376" s="11">
        <f t="shared" si="105"/>
        <v>42424.161898148144</v>
      </c>
      <c r="T1376" s="11">
        <f t="shared" si="106"/>
        <v>42454.12023148148</v>
      </c>
      <c r="U1376">
        <f t="shared" si="109"/>
        <v>2016</v>
      </c>
    </row>
    <row r="1377" spans="1:21" ht="45" x14ac:dyDescent="0.25">
      <c r="A1377">
        <v>1375</v>
      </c>
      <c r="B1377" s="3" t="s">
        <v>1376</v>
      </c>
      <c r="C1377" s="3" t="s">
        <v>5485</v>
      </c>
      <c r="D1377" s="2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26" t="s">
        <v>8332</v>
      </c>
      <c r="P1377" t="s">
        <v>8334</v>
      </c>
      <c r="Q1377">
        <f t="shared" si="107"/>
        <v>171</v>
      </c>
      <c r="R1377">
        <f t="shared" si="108"/>
        <v>62.87</v>
      </c>
      <c r="S1377" s="11">
        <f t="shared" si="105"/>
        <v>42720.066192129627</v>
      </c>
      <c r="T1377" s="11">
        <f t="shared" si="106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2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26" t="s">
        <v>8332</v>
      </c>
      <c r="P1378" t="s">
        <v>8334</v>
      </c>
      <c r="Q1378">
        <f t="shared" si="107"/>
        <v>252</v>
      </c>
      <c r="R1378">
        <f t="shared" si="108"/>
        <v>55.61</v>
      </c>
      <c r="S1378" s="11">
        <f t="shared" si="105"/>
        <v>42677.669050925921</v>
      </c>
      <c r="T1378" s="11">
        <f t="shared" si="106"/>
        <v>42707.710717592592</v>
      </c>
      <c r="U1378">
        <f t="shared" si="109"/>
        <v>2016</v>
      </c>
    </row>
    <row r="1379" spans="1:21" ht="45" x14ac:dyDescent="0.25">
      <c r="A1379">
        <v>1377</v>
      </c>
      <c r="B1379" s="3" t="s">
        <v>1378</v>
      </c>
      <c r="C1379" s="3" t="s">
        <v>5487</v>
      </c>
      <c r="D1379" s="2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26" t="s">
        <v>8332</v>
      </c>
      <c r="P1379" t="s">
        <v>8334</v>
      </c>
      <c r="Q1379">
        <f t="shared" si="107"/>
        <v>116</v>
      </c>
      <c r="R1379">
        <f t="shared" si="108"/>
        <v>48.71</v>
      </c>
      <c r="S1379" s="11">
        <f t="shared" si="105"/>
        <v>42747.219560185185</v>
      </c>
      <c r="T1379" s="11">
        <f t="shared" si="106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2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26" t="s">
        <v>8332</v>
      </c>
      <c r="P1380" t="s">
        <v>8334</v>
      </c>
      <c r="Q1380">
        <f t="shared" si="107"/>
        <v>203</v>
      </c>
      <c r="R1380">
        <f t="shared" si="108"/>
        <v>30.58</v>
      </c>
      <c r="S1380" s="11">
        <f t="shared" si="105"/>
        <v>42568.759374999994</v>
      </c>
      <c r="T1380" s="11">
        <f t="shared" si="106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2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26" t="s">
        <v>8332</v>
      </c>
      <c r="P1381" t="s">
        <v>8334</v>
      </c>
      <c r="Q1381">
        <f t="shared" si="107"/>
        <v>112</v>
      </c>
      <c r="R1381">
        <f t="shared" si="108"/>
        <v>73.91</v>
      </c>
      <c r="S1381" s="11">
        <f t="shared" si="105"/>
        <v>42130.491620370376</v>
      </c>
      <c r="T1381" s="11">
        <f t="shared" si="106"/>
        <v>42160.491620370376</v>
      </c>
      <c r="U1381">
        <f t="shared" si="109"/>
        <v>2015</v>
      </c>
    </row>
    <row r="1382" spans="1:21" ht="30" x14ac:dyDescent="0.25">
      <c r="A1382">
        <v>1380</v>
      </c>
      <c r="B1382" s="3" t="s">
        <v>1381</v>
      </c>
      <c r="C1382" s="3" t="s">
        <v>5490</v>
      </c>
      <c r="D1382" s="2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26" t="s">
        <v>8332</v>
      </c>
      <c r="P1382" t="s">
        <v>8334</v>
      </c>
      <c r="Q1382">
        <f t="shared" si="107"/>
        <v>424</v>
      </c>
      <c r="R1382">
        <f t="shared" si="108"/>
        <v>21.2</v>
      </c>
      <c r="S1382" s="11">
        <f t="shared" si="105"/>
        <v>42141.762800925921</v>
      </c>
      <c r="T1382" s="11">
        <f t="shared" si="106"/>
        <v>42164.083333333328</v>
      </c>
      <c r="U1382">
        <f t="shared" si="109"/>
        <v>2015</v>
      </c>
    </row>
    <row r="1383" spans="1:21" ht="45" x14ac:dyDescent="0.25">
      <c r="A1383">
        <v>1381</v>
      </c>
      <c r="B1383" s="3" t="s">
        <v>1382</v>
      </c>
      <c r="C1383" s="3" t="s">
        <v>5491</v>
      </c>
      <c r="D1383" s="2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26" t="s">
        <v>8332</v>
      </c>
      <c r="P1383" t="s">
        <v>8334</v>
      </c>
      <c r="Q1383">
        <f t="shared" si="107"/>
        <v>107</v>
      </c>
      <c r="R1383">
        <f t="shared" si="108"/>
        <v>73.36</v>
      </c>
      <c r="S1383" s="11">
        <f t="shared" si="105"/>
        <v>42703.214409722219</v>
      </c>
      <c r="T1383" s="11">
        <f t="shared" si="106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2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26" t="s">
        <v>8332</v>
      </c>
      <c r="P1384" t="s">
        <v>8334</v>
      </c>
      <c r="Q1384">
        <f t="shared" si="107"/>
        <v>104</v>
      </c>
      <c r="R1384">
        <f t="shared" si="108"/>
        <v>56.41</v>
      </c>
      <c r="S1384" s="11">
        <f t="shared" si="105"/>
        <v>41370.800185185188</v>
      </c>
      <c r="T1384" s="11">
        <f t="shared" si="106"/>
        <v>41400.800185185188</v>
      </c>
      <c r="U1384">
        <f t="shared" si="109"/>
        <v>2013</v>
      </c>
    </row>
    <row r="1385" spans="1:21" ht="45" x14ac:dyDescent="0.25">
      <c r="A1385">
        <v>1383</v>
      </c>
      <c r="B1385" s="3" t="s">
        <v>1384</v>
      </c>
      <c r="C1385" s="3" t="s">
        <v>5493</v>
      </c>
      <c r="D1385" s="2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26" t="s">
        <v>8332</v>
      </c>
      <c r="P1385" t="s">
        <v>8334</v>
      </c>
      <c r="Q1385">
        <f t="shared" si="107"/>
        <v>212</v>
      </c>
      <c r="R1385">
        <f t="shared" si="108"/>
        <v>50.25</v>
      </c>
      <c r="S1385" s="11">
        <f t="shared" si="105"/>
        <v>42707.074976851851</v>
      </c>
      <c r="T1385" s="11">
        <f t="shared" si="106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2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26" t="s">
        <v>8332</v>
      </c>
      <c r="P1386" t="s">
        <v>8334</v>
      </c>
      <c r="Q1386">
        <f t="shared" si="107"/>
        <v>124</v>
      </c>
      <c r="R1386">
        <f t="shared" si="108"/>
        <v>68.94</v>
      </c>
      <c r="S1386" s="11">
        <f t="shared" si="105"/>
        <v>42160.735208333332</v>
      </c>
      <c r="T1386" s="11">
        <f t="shared" si="106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2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26" t="s">
        <v>8332</v>
      </c>
      <c r="P1387" t="s">
        <v>8334</v>
      </c>
      <c r="Q1387">
        <f t="shared" si="107"/>
        <v>110</v>
      </c>
      <c r="R1387">
        <f t="shared" si="108"/>
        <v>65.91</v>
      </c>
      <c r="S1387" s="11">
        <f t="shared" si="105"/>
        <v>42433.688900462963</v>
      </c>
      <c r="T1387" s="11">
        <f t="shared" si="106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2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26" t="s">
        <v>8332</v>
      </c>
      <c r="P1388" t="s">
        <v>8334</v>
      </c>
      <c r="Q1388">
        <f t="shared" si="107"/>
        <v>219</v>
      </c>
      <c r="R1388">
        <f t="shared" si="108"/>
        <v>62.5</v>
      </c>
      <c r="S1388" s="11">
        <f t="shared" si="105"/>
        <v>42184.646863425922</v>
      </c>
      <c r="T1388" s="11">
        <f t="shared" si="106"/>
        <v>42214.646863425922</v>
      </c>
      <c r="U1388">
        <f t="shared" si="109"/>
        <v>2015</v>
      </c>
    </row>
    <row r="1389" spans="1:21" ht="45" x14ac:dyDescent="0.25">
      <c r="A1389">
        <v>1387</v>
      </c>
      <c r="B1389" s="3" t="s">
        <v>1388</v>
      </c>
      <c r="C1389" s="3" t="s">
        <v>5497</v>
      </c>
      <c r="D1389" s="2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26" t="s">
        <v>8332</v>
      </c>
      <c r="P1389" t="s">
        <v>8334</v>
      </c>
      <c r="Q1389">
        <f t="shared" si="107"/>
        <v>137</v>
      </c>
      <c r="R1389">
        <f t="shared" si="108"/>
        <v>70.06</v>
      </c>
      <c r="S1389" s="11">
        <f t="shared" si="105"/>
        <v>42126.92123842593</v>
      </c>
      <c r="T1389" s="11">
        <f t="shared" si="106"/>
        <v>42158.1875</v>
      </c>
      <c r="U1389">
        <f t="shared" si="109"/>
        <v>2015</v>
      </c>
    </row>
    <row r="1390" spans="1:21" ht="45" x14ac:dyDescent="0.25">
      <c r="A1390">
        <v>1388</v>
      </c>
      <c r="B1390" s="3" t="s">
        <v>1389</v>
      </c>
      <c r="C1390" s="3" t="s">
        <v>5498</v>
      </c>
      <c r="D1390" s="2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26" t="s">
        <v>8332</v>
      </c>
      <c r="P1390" t="s">
        <v>8334</v>
      </c>
      <c r="Q1390">
        <f t="shared" si="107"/>
        <v>135</v>
      </c>
      <c r="R1390">
        <f t="shared" si="108"/>
        <v>60.18</v>
      </c>
      <c r="S1390" s="11">
        <f t="shared" si="105"/>
        <v>42634.614780092597</v>
      </c>
      <c r="T1390" s="11">
        <f t="shared" si="106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2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26" t="s">
        <v>8332</v>
      </c>
      <c r="P1391" t="s">
        <v>8334</v>
      </c>
      <c r="Q1391">
        <f t="shared" si="107"/>
        <v>145</v>
      </c>
      <c r="R1391">
        <f t="shared" si="108"/>
        <v>21.38</v>
      </c>
      <c r="S1391" s="11">
        <f t="shared" si="105"/>
        <v>42565.480983796297</v>
      </c>
      <c r="T1391" s="11">
        <f t="shared" si="106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2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26" t="s">
        <v>8332</v>
      </c>
      <c r="P1392" t="s">
        <v>8334</v>
      </c>
      <c r="Q1392">
        <f t="shared" si="107"/>
        <v>109</v>
      </c>
      <c r="R1392">
        <f t="shared" si="108"/>
        <v>160.79</v>
      </c>
      <c r="S1392" s="11">
        <f t="shared" si="105"/>
        <v>42087.803310185183</v>
      </c>
      <c r="T1392" s="11">
        <f t="shared" si="106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2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26" t="s">
        <v>8332</v>
      </c>
      <c r="P1393" t="s">
        <v>8334</v>
      </c>
      <c r="Q1393">
        <f t="shared" si="107"/>
        <v>110</v>
      </c>
      <c r="R1393">
        <f t="shared" si="108"/>
        <v>42.38</v>
      </c>
      <c r="S1393" s="11">
        <f t="shared" si="105"/>
        <v>42193.650671296295</v>
      </c>
      <c r="T1393" s="11">
        <f t="shared" si="106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2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26" t="s">
        <v>8332</v>
      </c>
      <c r="P1394" t="s">
        <v>8334</v>
      </c>
      <c r="Q1394">
        <f t="shared" si="107"/>
        <v>114</v>
      </c>
      <c r="R1394">
        <f t="shared" si="108"/>
        <v>27.32</v>
      </c>
      <c r="S1394" s="11">
        <f t="shared" si="105"/>
        <v>42401.154930555553</v>
      </c>
      <c r="T1394" s="11">
        <f t="shared" si="106"/>
        <v>42432.154930555553</v>
      </c>
      <c r="U1394">
        <f t="shared" si="109"/>
        <v>2016</v>
      </c>
    </row>
    <row r="1395" spans="1:21" x14ac:dyDescent="0.25">
      <c r="A1395">
        <v>1393</v>
      </c>
      <c r="B1395" s="3" t="s">
        <v>1394</v>
      </c>
      <c r="C1395" s="3" t="s">
        <v>5503</v>
      </c>
      <c r="D1395" s="2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26" t="s">
        <v>8332</v>
      </c>
      <c r="P1395" t="s">
        <v>8334</v>
      </c>
      <c r="Q1395">
        <f t="shared" si="107"/>
        <v>102</v>
      </c>
      <c r="R1395">
        <f t="shared" si="108"/>
        <v>196.83</v>
      </c>
      <c r="S1395" s="11">
        <f t="shared" si="105"/>
        <v>42553.681979166664</v>
      </c>
      <c r="T1395" s="11">
        <f t="shared" si="106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2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26" t="s">
        <v>8332</v>
      </c>
      <c r="P1396" t="s">
        <v>8334</v>
      </c>
      <c r="Q1396">
        <f t="shared" si="107"/>
        <v>122</v>
      </c>
      <c r="R1396">
        <f t="shared" si="108"/>
        <v>53.88</v>
      </c>
      <c r="S1396" s="11">
        <f t="shared" si="105"/>
        <v>42752.144976851851</v>
      </c>
      <c r="T1396" s="11">
        <f t="shared" si="106"/>
        <v>42795.125</v>
      </c>
      <c r="U1396">
        <f t="shared" si="109"/>
        <v>2017</v>
      </c>
    </row>
    <row r="1397" spans="1:21" x14ac:dyDescent="0.25">
      <c r="A1397">
        <v>1395</v>
      </c>
      <c r="B1397" s="3" t="s">
        <v>1396</v>
      </c>
      <c r="C1397" s="3" t="s">
        <v>5505</v>
      </c>
      <c r="D1397" s="2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26" t="s">
        <v>8332</v>
      </c>
      <c r="P1397" t="s">
        <v>8334</v>
      </c>
      <c r="Q1397">
        <f t="shared" si="107"/>
        <v>112</v>
      </c>
      <c r="R1397">
        <f t="shared" si="108"/>
        <v>47.76</v>
      </c>
      <c r="S1397" s="11">
        <f t="shared" si="105"/>
        <v>42719.90834490741</v>
      </c>
      <c r="T1397" s="11">
        <f t="shared" si="106"/>
        <v>42749.90834490741</v>
      </c>
      <c r="U1397">
        <f t="shared" si="109"/>
        <v>2016</v>
      </c>
    </row>
    <row r="1398" spans="1:21" ht="45" x14ac:dyDescent="0.25">
      <c r="A1398">
        <v>1396</v>
      </c>
      <c r="B1398" s="3" t="s">
        <v>1397</v>
      </c>
      <c r="C1398" s="3" t="s">
        <v>5506</v>
      </c>
      <c r="D1398" s="2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26" t="s">
        <v>8332</v>
      </c>
      <c r="P1398" t="s">
        <v>8334</v>
      </c>
      <c r="Q1398">
        <f t="shared" si="107"/>
        <v>107</v>
      </c>
      <c r="R1398">
        <f t="shared" si="108"/>
        <v>88.19</v>
      </c>
      <c r="S1398" s="11">
        <f t="shared" si="105"/>
        <v>42018.99863425926</v>
      </c>
      <c r="T1398" s="11">
        <f t="shared" si="106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2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26" t="s">
        <v>8332</v>
      </c>
      <c r="P1399" t="s">
        <v>8334</v>
      </c>
      <c r="Q1399">
        <f t="shared" si="107"/>
        <v>114</v>
      </c>
      <c r="R1399">
        <f t="shared" si="108"/>
        <v>72.06</v>
      </c>
      <c r="S1399" s="11">
        <f t="shared" si="105"/>
        <v>42640.917939814812</v>
      </c>
      <c r="T1399" s="11">
        <f t="shared" si="106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2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26" t="s">
        <v>8332</v>
      </c>
      <c r="P1400" t="s">
        <v>8334</v>
      </c>
      <c r="Q1400">
        <f t="shared" si="107"/>
        <v>110</v>
      </c>
      <c r="R1400">
        <f t="shared" si="108"/>
        <v>74.25</v>
      </c>
      <c r="S1400" s="11">
        <f t="shared" si="105"/>
        <v>42526.874236111107</v>
      </c>
      <c r="T1400" s="11">
        <f t="shared" si="106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2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26" t="s">
        <v>8332</v>
      </c>
      <c r="P1401" t="s">
        <v>8334</v>
      </c>
      <c r="Q1401">
        <f t="shared" si="107"/>
        <v>126</v>
      </c>
      <c r="R1401">
        <f t="shared" si="108"/>
        <v>61.7</v>
      </c>
      <c r="S1401" s="11">
        <f t="shared" si="105"/>
        <v>41889.004317129627</v>
      </c>
      <c r="T1401" s="11">
        <f t="shared" si="106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2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26" t="s">
        <v>8332</v>
      </c>
      <c r="P1402" t="s">
        <v>8334</v>
      </c>
      <c r="Q1402">
        <f t="shared" si="107"/>
        <v>167</v>
      </c>
      <c r="R1402">
        <f t="shared" si="108"/>
        <v>17.239999999999998</v>
      </c>
      <c r="S1402" s="11">
        <f t="shared" si="105"/>
        <v>42498.341122685189</v>
      </c>
      <c r="T1402" s="11">
        <f t="shared" si="106"/>
        <v>42533.229166666672</v>
      </c>
      <c r="U1402">
        <f t="shared" si="109"/>
        <v>2016</v>
      </c>
    </row>
    <row r="1403" spans="1:21" ht="45" x14ac:dyDescent="0.25">
      <c r="A1403">
        <v>1401</v>
      </c>
      <c r="B1403" s="3" t="s">
        <v>1402</v>
      </c>
      <c r="C1403" s="3" t="s">
        <v>5511</v>
      </c>
      <c r="D1403" s="2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26" t="s">
        <v>8332</v>
      </c>
      <c r="P1403" t="s">
        <v>8334</v>
      </c>
      <c r="Q1403">
        <f t="shared" si="107"/>
        <v>497</v>
      </c>
      <c r="R1403">
        <f t="shared" si="108"/>
        <v>51.72</v>
      </c>
      <c r="S1403" s="11">
        <f t="shared" si="105"/>
        <v>41399.99622685185</v>
      </c>
      <c r="T1403" s="11">
        <f t="shared" si="106"/>
        <v>41420.99622685185</v>
      </c>
      <c r="U1403">
        <f t="shared" si="109"/>
        <v>2013</v>
      </c>
    </row>
    <row r="1404" spans="1:21" ht="45" x14ac:dyDescent="0.25">
      <c r="A1404">
        <v>1402</v>
      </c>
      <c r="B1404" s="3" t="s">
        <v>1403</v>
      </c>
      <c r="C1404" s="3" t="s">
        <v>5512</v>
      </c>
      <c r="D1404" s="2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26" t="s">
        <v>8332</v>
      </c>
      <c r="P1404" t="s">
        <v>8334</v>
      </c>
      <c r="Q1404">
        <f t="shared" si="107"/>
        <v>109</v>
      </c>
      <c r="R1404">
        <f t="shared" si="108"/>
        <v>24.15</v>
      </c>
      <c r="S1404" s="11">
        <f t="shared" si="105"/>
        <v>42065.053368055553</v>
      </c>
      <c r="T1404" s="11">
        <f t="shared" si="106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3" t="s">
        <v>1404</v>
      </c>
      <c r="C1405" s="3" t="s">
        <v>5513</v>
      </c>
      <c r="D1405" s="2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26" t="s">
        <v>8332</v>
      </c>
      <c r="P1405" t="s">
        <v>8334</v>
      </c>
      <c r="Q1405">
        <f t="shared" si="107"/>
        <v>103</v>
      </c>
      <c r="R1405">
        <f t="shared" si="108"/>
        <v>62.17</v>
      </c>
      <c r="S1405" s="11">
        <f t="shared" si="105"/>
        <v>41451.062905092593</v>
      </c>
      <c r="T1405" s="11">
        <f t="shared" si="106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3" t="s">
        <v>1405</v>
      </c>
      <c r="C1406" s="3" t="s">
        <v>5514</v>
      </c>
      <c r="D1406" s="2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26" t="s">
        <v>8320</v>
      </c>
      <c r="P1406" t="s">
        <v>8321</v>
      </c>
      <c r="Q1406">
        <f t="shared" si="107"/>
        <v>2</v>
      </c>
      <c r="R1406">
        <f t="shared" si="108"/>
        <v>48.2</v>
      </c>
      <c r="S1406" s="11">
        <f t="shared" si="105"/>
        <v>42032.510243055556</v>
      </c>
      <c r="T1406" s="11">
        <f t="shared" si="106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2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26" t="s">
        <v>8320</v>
      </c>
      <c r="P1407" t="s">
        <v>8321</v>
      </c>
      <c r="Q1407">
        <f t="shared" si="107"/>
        <v>0</v>
      </c>
      <c r="R1407">
        <f t="shared" si="108"/>
        <v>6.18</v>
      </c>
      <c r="S1407" s="11">
        <f t="shared" si="105"/>
        <v>41941.680567129632</v>
      </c>
      <c r="T1407" s="11">
        <f t="shared" si="106"/>
        <v>41971.722233796296</v>
      </c>
      <c r="U1407">
        <f t="shared" si="109"/>
        <v>2014</v>
      </c>
    </row>
    <row r="1408" spans="1:21" x14ac:dyDescent="0.25">
      <c r="A1408">
        <v>1406</v>
      </c>
      <c r="B1408" s="3" t="s">
        <v>1407</v>
      </c>
      <c r="C1408" s="3" t="s">
        <v>5516</v>
      </c>
      <c r="D1408" s="2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26" t="s">
        <v>8320</v>
      </c>
      <c r="P1408" t="s">
        <v>8321</v>
      </c>
      <c r="Q1408">
        <f t="shared" si="107"/>
        <v>0</v>
      </c>
      <c r="R1408">
        <f t="shared" si="108"/>
        <v>5</v>
      </c>
      <c r="S1408" s="11">
        <f t="shared" si="105"/>
        <v>42297.432951388888</v>
      </c>
      <c r="T1408" s="11">
        <f t="shared" si="106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2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26" t="s">
        <v>8320</v>
      </c>
      <c r="P1409" t="s">
        <v>8321</v>
      </c>
      <c r="Q1409">
        <f t="shared" si="107"/>
        <v>1</v>
      </c>
      <c r="R1409">
        <f t="shared" si="108"/>
        <v>7.5</v>
      </c>
      <c r="S1409" s="11">
        <f t="shared" si="105"/>
        <v>41838.536782407406</v>
      </c>
      <c r="T1409" s="11">
        <f t="shared" si="106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3" t="s">
        <v>1409</v>
      </c>
      <c r="C1410" s="3" t="s">
        <v>5518</v>
      </c>
      <c r="D1410" s="2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26" t="s">
        <v>8320</v>
      </c>
      <c r="P1410" t="s">
        <v>8321</v>
      </c>
      <c r="Q1410">
        <f t="shared" si="107"/>
        <v>7</v>
      </c>
      <c r="R1410">
        <f t="shared" si="108"/>
        <v>12</v>
      </c>
      <c r="S1410" s="11">
        <f t="shared" ref="S1410:S1473" si="110">(((J1410/60)/60)/24)+DATE(1970,1,1)</f>
        <v>42291.872175925921</v>
      </c>
      <c r="T1410" s="11">
        <f t="shared" ref="T1410:T1473" si="111">(((I1410/60)/60)/24)+DATE(1970,1,1)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2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26" t="s">
        <v>8320</v>
      </c>
      <c r="P1411" t="s">
        <v>8321</v>
      </c>
      <c r="Q1411">
        <f t="shared" ref="Q1411:Q1474" si="112">ROUND(E1411/D1411*100,0)</f>
        <v>0</v>
      </c>
      <c r="R1411">
        <f t="shared" ref="R1411:R1474" si="113">IFERROR(ROUND(E1411/L1411,2),0)</f>
        <v>0</v>
      </c>
      <c r="S1411" s="11">
        <f t="shared" si="110"/>
        <v>41945.133506944447</v>
      </c>
      <c r="T1411" s="11">
        <f t="shared" si="111"/>
        <v>42005.175173611111</v>
      </c>
      <c r="U1411">
        <f t="shared" ref="U1411:U1474" si="114">YEAR(S1411)</f>
        <v>2014</v>
      </c>
    </row>
    <row r="1412" spans="1:21" ht="45" x14ac:dyDescent="0.25">
      <c r="A1412">
        <v>1410</v>
      </c>
      <c r="B1412" s="3" t="s">
        <v>1411</v>
      </c>
      <c r="C1412" s="3" t="s">
        <v>5520</v>
      </c>
      <c r="D1412" s="2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26" t="s">
        <v>8320</v>
      </c>
      <c r="P1412" t="s">
        <v>8321</v>
      </c>
      <c r="Q1412">
        <f t="shared" si="112"/>
        <v>0</v>
      </c>
      <c r="R1412">
        <f t="shared" si="113"/>
        <v>1</v>
      </c>
      <c r="S1412" s="11">
        <f t="shared" si="110"/>
        <v>42479.318518518514</v>
      </c>
      <c r="T1412" s="11">
        <f t="shared" si="111"/>
        <v>42524.318518518514</v>
      </c>
      <c r="U1412">
        <f t="shared" si="114"/>
        <v>2016</v>
      </c>
    </row>
    <row r="1413" spans="1:21" ht="45" x14ac:dyDescent="0.25">
      <c r="A1413">
        <v>1411</v>
      </c>
      <c r="B1413" s="3" t="s">
        <v>1412</v>
      </c>
      <c r="C1413" s="3" t="s">
        <v>5521</v>
      </c>
      <c r="D1413" s="2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26" t="s">
        <v>8320</v>
      </c>
      <c r="P1413" t="s">
        <v>8321</v>
      </c>
      <c r="Q1413">
        <f t="shared" si="112"/>
        <v>0</v>
      </c>
      <c r="R1413">
        <f t="shared" si="113"/>
        <v>2.33</v>
      </c>
      <c r="S1413" s="11">
        <f t="shared" si="110"/>
        <v>42013.059027777781</v>
      </c>
      <c r="T1413" s="11">
        <f t="shared" si="111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3" t="s">
        <v>1413</v>
      </c>
      <c r="C1414" s="3" t="s">
        <v>5522</v>
      </c>
      <c r="D1414" s="2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26" t="s">
        <v>8320</v>
      </c>
      <c r="P1414" t="s">
        <v>8321</v>
      </c>
      <c r="Q1414">
        <f t="shared" si="112"/>
        <v>5</v>
      </c>
      <c r="R1414">
        <f t="shared" si="113"/>
        <v>24.62</v>
      </c>
      <c r="S1414" s="11">
        <f t="shared" si="110"/>
        <v>41947.063645833332</v>
      </c>
      <c r="T1414" s="11">
        <f t="shared" si="111"/>
        <v>41977.063645833332</v>
      </c>
      <c r="U1414">
        <f t="shared" si="114"/>
        <v>2014</v>
      </c>
    </row>
    <row r="1415" spans="1:21" ht="45" x14ac:dyDescent="0.25">
      <c r="A1415">
        <v>1413</v>
      </c>
      <c r="B1415" s="3" t="s">
        <v>1414</v>
      </c>
      <c r="C1415" s="3" t="s">
        <v>5523</v>
      </c>
      <c r="D1415" s="2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26" t="s">
        <v>8320</v>
      </c>
      <c r="P1415" t="s">
        <v>8321</v>
      </c>
      <c r="Q1415">
        <f t="shared" si="112"/>
        <v>5</v>
      </c>
      <c r="R1415">
        <f t="shared" si="113"/>
        <v>100</v>
      </c>
      <c r="S1415" s="11">
        <f t="shared" si="110"/>
        <v>42360.437152777777</v>
      </c>
      <c r="T1415" s="11">
        <f t="shared" si="111"/>
        <v>42420.437152777777</v>
      </c>
      <c r="U1415">
        <f t="shared" si="114"/>
        <v>2015</v>
      </c>
    </row>
    <row r="1416" spans="1:21" ht="45" x14ac:dyDescent="0.25">
      <c r="A1416">
        <v>1414</v>
      </c>
      <c r="B1416" s="3" t="s">
        <v>1415</v>
      </c>
      <c r="C1416" s="3" t="s">
        <v>5524</v>
      </c>
      <c r="D1416" s="2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26" t="s">
        <v>8320</v>
      </c>
      <c r="P1416" t="s">
        <v>8321</v>
      </c>
      <c r="Q1416">
        <f t="shared" si="112"/>
        <v>0</v>
      </c>
      <c r="R1416">
        <f t="shared" si="113"/>
        <v>1</v>
      </c>
      <c r="S1416" s="11">
        <f t="shared" si="110"/>
        <v>42708.25309027778</v>
      </c>
      <c r="T1416" s="11">
        <f t="shared" si="111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2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26" t="s">
        <v>8320</v>
      </c>
      <c r="P1417" t="s">
        <v>8321</v>
      </c>
      <c r="Q1417">
        <f t="shared" si="112"/>
        <v>18</v>
      </c>
      <c r="R1417">
        <f t="shared" si="113"/>
        <v>88.89</v>
      </c>
      <c r="S1417" s="11">
        <f t="shared" si="110"/>
        <v>42192.675821759258</v>
      </c>
      <c r="T1417" s="11">
        <f t="shared" si="111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2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26" t="s">
        <v>8320</v>
      </c>
      <c r="P1418" t="s">
        <v>8321</v>
      </c>
      <c r="Q1418">
        <f t="shared" si="112"/>
        <v>0</v>
      </c>
      <c r="R1418">
        <f t="shared" si="113"/>
        <v>0</v>
      </c>
      <c r="S1418" s="11">
        <f t="shared" si="110"/>
        <v>42299.926145833335</v>
      </c>
      <c r="T1418" s="11">
        <f t="shared" si="111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2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26" t="s">
        <v>8320</v>
      </c>
      <c r="P1419" t="s">
        <v>8321</v>
      </c>
      <c r="Q1419">
        <f t="shared" si="112"/>
        <v>1</v>
      </c>
      <c r="R1419">
        <f t="shared" si="113"/>
        <v>27.5</v>
      </c>
      <c r="S1419" s="11">
        <f t="shared" si="110"/>
        <v>42232.15016203704</v>
      </c>
      <c r="T1419" s="11">
        <f t="shared" si="111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2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26" t="s">
        <v>8320</v>
      </c>
      <c r="P1420" t="s">
        <v>8321</v>
      </c>
      <c r="Q1420">
        <f t="shared" si="112"/>
        <v>0</v>
      </c>
      <c r="R1420">
        <f t="shared" si="113"/>
        <v>6</v>
      </c>
      <c r="S1420" s="11">
        <f t="shared" si="110"/>
        <v>42395.456412037034</v>
      </c>
      <c r="T1420" s="11">
        <f t="shared" si="111"/>
        <v>42425.456412037034</v>
      </c>
      <c r="U1420">
        <f t="shared" si="114"/>
        <v>2016</v>
      </c>
    </row>
    <row r="1421" spans="1:21" ht="45" x14ac:dyDescent="0.25">
      <c r="A1421">
        <v>1419</v>
      </c>
      <c r="B1421" s="3" t="s">
        <v>1420</v>
      </c>
      <c r="C1421" s="3" t="s">
        <v>5529</v>
      </c>
      <c r="D1421" s="2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26" t="s">
        <v>8320</v>
      </c>
      <c r="P1421" t="s">
        <v>8321</v>
      </c>
      <c r="Q1421">
        <f t="shared" si="112"/>
        <v>7</v>
      </c>
      <c r="R1421">
        <f t="shared" si="113"/>
        <v>44.5</v>
      </c>
      <c r="S1421" s="11">
        <f t="shared" si="110"/>
        <v>42622.456238425926</v>
      </c>
      <c r="T1421" s="11">
        <f t="shared" si="111"/>
        <v>42652.456238425926</v>
      </c>
      <c r="U1421">
        <f t="shared" si="114"/>
        <v>2016</v>
      </c>
    </row>
    <row r="1422" spans="1:21" x14ac:dyDescent="0.25">
      <c r="A1422">
        <v>1420</v>
      </c>
      <c r="B1422" s="3" t="s">
        <v>1421</v>
      </c>
      <c r="C1422" s="3" t="s">
        <v>5530</v>
      </c>
      <c r="D1422" s="2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26" t="s">
        <v>8320</v>
      </c>
      <c r="P1422" t="s">
        <v>8321</v>
      </c>
      <c r="Q1422">
        <f t="shared" si="112"/>
        <v>3</v>
      </c>
      <c r="R1422">
        <f t="shared" si="113"/>
        <v>1</v>
      </c>
      <c r="S1422" s="11">
        <f t="shared" si="110"/>
        <v>42524.667662037042</v>
      </c>
      <c r="T1422" s="11">
        <f t="shared" si="111"/>
        <v>42549.667662037042</v>
      </c>
      <c r="U1422">
        <f t="shared" si="114"/>
        <v>2016</v>
      </c>
    </row>
    <row r="1423" spans="1:21" ht="45" x14ac:dyDescent="0.25">
      <c r="A1423">
        <v>1421</v>
      </c>
      <c r="B1423" s="3" t="s">
        <v>1422</v>
      </c>
      <c r="C1423" s="3" t="s">
        <v>5531</v>
      </c>
      <c r="D1423" s="2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26" t="s">
        <v>8320</v>
      </c>
      <c r="P1423" t="s">
        <v>8321</v>
      </c>
      <c r="Q1423">
        <f t="shared" si="112"/>
        <v>0</v>
      </c>
      <c r="R1423">
        <f t="shared" si="113"/>
        <v>100</v>
      </c>
      <c r="S1423" s="11">
        <f t="shared" si="110"/>
        <v>42013.915613425925</v>
      </c>
      <c r="T1423" s="11">
        <f t="shared" si="111"/>
        <v>42043.915613425925</v>
      </c>
      <c r="U1423">
        <f t="shared" si="114"/>
        <v>2015</v>
      </c>
    </row>
    <row r="1424" spans="1:21" ht="45" x14ac:dyDescent="0.25">
      <c r="A1424">
        <v>1422</v>
      </c>
      <c r="B1424" s="3" t="s">
        <v>1423</v>
      </c>
      <c r="C1424" s="3" t="s">
        <v>5532</v>
      </c>
      <c r="D1424" s="2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26" t="s">
        <v>8320</v>
      </c>
      <c r="P1424" t="s">
        <v>8321</v>
      </c>
      <c r="Q1424">
        <f t="shared" si="112"/>
        <v>0</v>
      </c>
      <c r="R1424">
        <f t="shared" si="113"/>
        <v>13</v>
      </c>
      <c r="S1424" s="11">
        <f t="shared" si="110"/>
        <v>42604.239629629628</v>
      </c>
      <c r="T1424" s="11">
        <f t="shared" si="111"/>
        <v>42634.239629629628</v>
      </c>
      <c r="U1424">
        <f t="shared" si="114"/>
        <v>2016</v>
      </c>
    </row>
    <row r="1425" spans="1:21" ht="45" x14ac:dyDescent="0.25">
      <c r="A1425">
        <v>1423</v>
      </c>
      <c r="B1425" s="3" t="s">
        <v>1424</v>
      </c>
      <c r="C1425" s="3" t="s">
        <v>5533</v>
      </c>
      <c r="D1425" s="2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26" t="s">
        <v>8320</v>
      </c>
      <c r="P1425" t="s">
        <v>8321</v>
      </c>
      <c r="Q1425">
        <f t="shared" si="112"/>
        <v>0</v>
      </c>
      <c r="R1425">
        <f t="shared" si="113"/>
        <v>100</v>
      </c>
      <c r="S1425" s="11">
        <f t="shared" si="110"/>
        <v>42340.360312500001</v>
      </c>
      <c r="T1425" s="11">
        <f t="shared" si="111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2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26" t="s">
        <v>8320</v>
      </c>
      <c r="P1426" t="s">
        <v>8321</v>
      </c>
      <c r="Q1426">
        <f t="shared" si="112"/>
        <v>20</v>
      </c>
      <c r="R1426">
        <f t="shared" si="113"/>
        <v>109.07</v>
      </c>
      <c r="S1426" s="11">
        <f t="shared" si="110"/>
        <v>42676.717615740738</v>
      </c>
      <c r="T1426" s="11">
        <f t="shared" si="111"/>
        <v>42689.759282407409</v>
      </c>
      <c r="U1426">
        <f t="shared" si="114"/>
        <v>2016</v>
      </c>
    </row>
    <row r="1427" spans="1:21" ht="45" x14ac:dyDescent="0.25">
      <c r="A1427">
        <v>1425</v>
      </c>
      <c r="B1427" s="3" t="s">
        <v>1426</v>
      </c>
      <c r="C1427" s="3" t="s">
        <v>5535</v>
      </c>
      <c r="D1427" s="2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26" t="s">
        <v>8320</v>
      </c>
      <c r="P1427" t="s">
        <v>8321</v>
      </c>
      <c r="Q1427">
        <f t="shared" si="112"/>
        <v>0</v>
      </c>
      <c r="R1427">
        <f t="shared" si="113"/>
        <v>0</v>
      </c>
      <c r="S1427" s="11">
        <f t="shared" si="110"/>
        <v>42093.131469907406</v>
      </c>
      <c r="T1427" s="11">
        <f t="shared" si="111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3" t="s">
        <v>1427</v>
      </c>
      <c r="C1428" s="3" t="s">
        <v>5536</v>
      </c>
      <c r="D1428" s="2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26" t="s">
        <v>8320</v>
      </c>
      <c r="P1428" t="s">
        <v>8321</v>
      </c>
      <c r="Q1428">
        <f t="shared" si="112"/>
        <v>0</v>
      </c>
      <c r="R1428">
        <f t="shared" si="113"/>
        <v>0</v>
      </c>
      <c r="S1428" s="11">
        <f t="shared" si="110"/>
        <v>42180.390277777777</v>
      </c>
      <c r="T1428" s="11">
        <f t="shared" si="111"/>
        <v>42240.390277777777</v>
      </c>
      <c r="U1428">
        <f t="shared" si="114"/>
        <v>2015</v>
      </c>
    </row>
    <row r="1429" spans="1:21" ht="45" x14ac:dyDescent="0.25">
      <c r="A1429">
        <v>1427</v>
      </c>
      <c r="B1429" s="3" t="s">
        <v>1428</v>
      </c>
      <c r="C1429" s="3" t="s">
        <v>5537</v>
      </c>
      <c r="D1429" s="2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26" t="s">
        <v>8320</v>
      </c>
      <c r="P1429" t="s">
        <v>8321</v>
      </c>
      <c r="Q1429">
        <f t="shared" si="112"/>
        <v>8</v>
      </c>
      <c r="R1429">
        <f t="shared" si="113"/>
        <v>104.75</v>
      </c>
      <c r="S1429" s="11">
        <f t="shared" si="110"/>
        <v>42601.851678240739</v>
      </c>
      <c r="T1429" s="11">
        <f t="shared" si="111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2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26" t="s">
        <v>8320</v>
      </c>
      <c r="P1430" t="s">
        <v>8321</v>
      </c>
      <c r="Q1430">
        <f t="shared" si="112"/>
        <v>5</v>
      </c>
      <c r="R1430">
        <f t="shared" si="113"/>
        <v>15</v>
      </c>
      <c r="S1430" s="11">
        <f t="shared" si="110"/>
        <v>42432.379826388889</v>
      </c>
      <c r="T1430" s="11">
        <f t="shared" si="111"/>
        <v>42462.338159722218</v>
      </c>
      <c r="U1430">
        <f t="shared" si="114"/>
        <v>2016</v>
      </c>
    </row>
    <row r="1431" spans="1:21" ht="30" x14ac:dyDescent="0.25">
      <c r="A1431">
        <v>1429</v>
      </c>
      <c r="B1431" s="3" t="s">
        <v>1430</v>
      </c>
      <c r="C1431" s="3" t="s">
        <v>5539</v>
      </c>
      <c r="D1431" s="2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26" t="s">
        <v>8320</v>
      </c>
      <c r="P1431" t="s">
        <v>8321</v>
      </c>
      <c r="Q1431">
        <f t="shared" si="112"/>
        <v>0</v>
      </c>
      <c r="R1431">
        <f t="shared" si="113"/>
        <v>0</v>
      </c>
      <c r="S1431" s="11">
        <f t="shared" si="110"/>
        <v>42074.060671296291</v>
      </c>
      <c r="T1431" s="11">
        <f t="shared" si="111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2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26" t="s">
        <v>8320</v>
      </c>
      <c r="P1432" t="s">
        <v>8321</v>
      </c>
      <c r="Q1432">
        <f t="shared" si="112"/>
        <v>8</v>
      </c>
      <c r="R1432">
        <f t="shared" si="113"/>
        <v>80.599999999999994</v>
      </c>
      <c r="S1432" s="11">
        <f t="shared" si="110"/>
        <v>41961.813518518517</v>
      </c>
      <c r="T1432" s="11">
        <f t="shared" si="111"/>
        <v>41992.813518518517</v>
      </c>
      <c r="U1432">
        <f t="shared" si="114"/>
        <v>2014</v>
      </c>
    </row>
    <row r="1433" spans="1:21" ht="45" x14ac:dyDescent="0.25">
      <c r="A1433">
        <v>1431</v>
      </c>
      <c r="B1433" s="3" t="s">
        <v>1432</v>
      </c>
      <c r="C1433" s="3" t="s">
        <v>5541</v>
      </c>
      <c r="D1433" s="2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26" t="s">
        <v>8320</v>
      </c>
      <c r="P1433" t="s">
        <v>8321</v>
      </c>
      <c r="Q1433">
        <f t="shared" si="112"/>
        <v>32</v>
      </c>
      <c r="R1433">
        <f t="shared" si="113"/>
        <v>115.55</v>
      </c>
      <c r="S1433" s="11">
        <f t="shared" si="110"/>
        <v>42304.210833333331</v>
      </c>
      <c r="T1433" s="11">
        <f t="shared" si="111"/>
        <v>42334.252500000002</v>
      </c>
      <c r="U1433">
        <f t="shared" si="114"/>
        <v>2015</v>
      </c>
    </row>
    <row r="1434" spans="1:21" ht="45" x14ac:dyDescent="0.25">
      <c r="A1434">
        <v>1432</v>
      </c>
      <c r="B1434" s="3" t="s">
        <v>1433</v>
      </c>
      <c r="C1434" s="3" t="s">
        <v>5542</v>
      </c>
      <c r="D1434" s="2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26" t="s">
        <v>8320</v>
      </c>
      <c r="P1434" t="s">
        <v>8321</v>
      </c>
      <c r="Q1434">
        <f t="shared" si="112"/>
        <v>0</v>
      </c>
      <c r="R1434">
        <f t="shared" si="113"/>
        <v>0</v>
      </c>
      <c r="S1434" s="11">
        <f t="shared" si="110"/>
        <v>42175.780416666668</v>
      </c>
      <c r="T1434" s="11">
        <f t="shared" si="111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3" t="s">
        <v>1434</v>
      </c>
      <c r="C1435" s="3" t="s">
        <v>5543</v>
      </c>
      <c r="D1435" s="2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26" t="s">
        <v>8320</v>
      </c>
      <c r="P1435" t="s">
        <v>8321</v>
      </c>
      <c r="Q1435">
        <f t="shared" si="112"/>
        <v>7</v>
      </c>
      <c r="R1435">
        <f t="shared" si="113"/>
        <v>80.5</v>
      </c>
      <c r="S1435" s="11">
        <f t="shared" si="110"/>
        <v>42673.625868055555</v>
      </c>
      <c r="T1435" s="11">
        <f t="shared" si="111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2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26" t="s">
        <v>8320</v>
      </c>
      <c r="P1436" t="s">
        <v>8321</v>
      </c>
      <c r="Q1436">
        <f t="shared" si="112"/>
        <v>10</v>
      </c>
      <c r="R1436">
        <f t="shared" si="113"/>
        <v>744.55</v>
      </c>
      <c r="S1436" s="11">
        <f t="shared" si="110"/>
        <v>42142.767106481479</v>
      </c>
      <c r="T1436" s="11">
        <f t="shared" si="111"/>
        <v>42163.625</v>
      </c>
      <c r="U1436">
        <f t="shared" si="114"/>
        <v>2015</v>
      </c>
    </row>
    <row r="1437" spans="1:21" ht="30" x14ac:dyDescent="0.25">
      <c r="A1437">
        <v>1435</v>
      </c>
      <c r="B1437" s="3" t="s">
        <v>1436</v>
      </c>
      <c r="C1437" s="3" t="s">
        <v>5545</v>
      </c>
      <c r="D1437" s="2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26" t="s">
        <v>8320</v>
      </c>
      <c r="P1437" t="s">
        <v>8321</v>
      </c>
      <c r="Q1437">
        <f t="shared" si="112"/>
        <v>0</v>
      </c>
      <c r="R1437">
        <f t="shared" si="113"/>
        <v>7.5</v>
      </c>
      <c r="S1437" s="11">
        <f t="shared" si="110"/>
        <v>42258.780324074076</v>
      </c>
      <c r="T1437" s="11">
        <f t="shared" si="111"/>
        <v>42288.780324074076</v>
      </c>
      <c r="U1437">
        <f t="shared" si="114"/>
        <v>2015</v>
      </c>
    </row>
    <row r="1438" spans="1:21" ht="45" x14ac:dyDescent="0.25">
      <c r="A1438">
        <v>1436</v>
      </c>
      <c r="B1438" s="3" t="s">
        <v>1437</v>
      </c>
      <c r="C1438" s="3" t="s">
        <v>5546</v>
      </c>
      <c r="D1438" s="2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26" t="s">
        <v>8320</v>
      </c>
      <c r="P1438" t="s">
        <v>8321</v>
      </c>
      <c r="Q1438">
        <f t="shared" si="112"/>
        <v>1</v>
      </c>
      <c r="R1438">
        <f t="shared" si="113"/>
        <v>38.5</v>
      </c>
      <c r="S1438" s="11">
        <f t="shared" si="110"/>
        <v>42391.35019675926</v>
      </c>
      <c r="T1438" s="11">
        <f t="shared" si="111"/>
        <v>42421.35019675926</v>
      </c>
      <c r="U1438">
        <f t="shared" si="114"/>
        <v>2016</v>
      </c>
    </row>
    <row r="1439" spans="1:21" ht="45" x14ac:dyDescent="0.25">
      <c r="A1439">
        <v>1437</v>
      </c>
      <c r="B1439" s="3" t="s">
        <v>1438</v>
      </c>
      <c r="C1439" s="3" t="s">
        <v>5547</v>
      </c>
      <c r="D1439" s="2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26" t="s">
        <v>8320</v>
      </c>
      <c r="P1439" t="s">
        <v>8321</v>
      </c>
      <c r="Q1439">
        <f t="shared" si="112"/>
        <v>27</v>
      </c>
      <c r="R1439">
        <f t="shared" si="113"/>
        <v>36.68</v>
      </c>
      <c r="S1439" s="11">
        <f t="shared" si="110"/>
        <v>41796.531701388885</v>
      </c>
      <c r="T1439" s="11">
        <f t="shared" si="111"/>
        <v>41833.207638888889</v>
      </c>
      <c r="U1439">
        <f t="shared" si="114"/>
        <v>2014</v>
      </c>
    </row>
    <row r="1440" spans="1:21" ht="45" x14ac:dyDescent="0.25">
      <c r="A1440">
        <v>1438</v>
      </c>
      <c r="B1440" s="3" t="s">
        <v>1439</v>
      </c>
      <c r="C1440" s="3" t="s">
        <v>5548</v>
      </c>
      <c r="D1440" s="2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26" t="s">
        <v>8320</v>
      </c>
      <c r="P1440" t="s">
        <v>8321</v>
      </c>
      <c r="Q1440">
        <f t="shared" si="112"/>
        <v>3</v>
      </c>
      <c r="R1440">
        <f t="shared" si="113"/>
        <v>75</v>
      </c>
      <c r="S1440" s="11">
        <f t="shared" si="110"/>
        <v>42457.871516203704</v>
      </c>
      <c r="T1440" s="11">
        <f t="shared" si="111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2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26" t="s">
        <v>8320</v>
      </c>
      <c r="P1441" t="s">
        <v>8321</v>
      </c>
      <c r="Q1441">
        <f t="shared" si="112"/>
        <v>7</v>
      </c>
      <c r="R1441">
        <f t="shared" si="113"/>
        <v>30</v>
      </c>
      <c r="S1441" s="11">
        <f t="shared" si="110"/>
        <v>42040.829872685179</v>
      </c>
      <c r="T1441" s="11">
        <f t="shared" si="111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3" t="s">
        <v>1441</v>
      </c>
      <c r="C1442" s="3" t="s">
        <v>5550</v>
      </c>
      <c r="D1442" s="2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26" t="s">
        <v>8320</v>
      </c>
      <c r="P1442" t="s">
        <v>8321</v>
      </c>
      <c r="Q1442">
        <f t="shared" si="112"/>
        <v>0</v>
      </c>
      <c r="R1442">
        <f t="shared" si="113"/>
        <v>1</v>
      </c>
      <c r="S1442" s="11">
        <f t="shared" si="110"/>
        <v>42486.748414351852</v>
      </c>
      <c r="T1442" s="11">
        <f t="shared" si="111"/>
        <v>42516.748414351852</v>
      </c>
      <c r="U1442">
        <f t="shared" si="114"/>
        <v>2016</v>
      </c>
    </row>
    <row r="1443" spans="1:21" ht="45" x14ac:dyDescent="0.25">
      <c r="A1443">
        <v>1441</v>
      </c>
      <c r="B1443" s="3" t="s">
        <v>1442</v>
      </c>
      <c r="C1443" s="3" t="s">
        <v>5551</v>
      </c>
      <c r="D1443" s="2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26" t="s">
        <v>8320</v>
      </c>
      <c r="P1443" t="s">
        <v>8321</v>
      </c>
      <c r="Q1443">
        <f t="shared" si="112"/>
        <v>1</v>
      </c>
      <c r="R1443">
        <f t="shared" si="113"/>
        <v>673.33</v>
      </c>
      <c r="S1443" s="11">
        <f t="shared" si="110"/>
        <v>42198.765844907408</v>
      </c>
      <c r="T1443" s="11">
        <f t="shared" si="111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2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26" t="s">
        <v>8320</v>
      </c>
      <c r="P1444" t="s">
        <v>8321</v>
      </c>
      <c r="Q1444">
        <f t="shared" si="112"/>
        <v>0</v>
      </c>
      <c r="R1444">
        <f t="shared" si="113"/>
        <v>0</v>
      </c>
      <c r="S1444" s="11">
        <f t="shared" si="110"/>
        <v>42485.64534722222</v>
      </c>
      <c r="T1444" s="11">
        <f t="shared" si="111"/>
        <v>42515.64534722222</v>
      </c>
      <c r="U1444">
        <f t="shared" si="114"/>
        <v>2016</v>
      </c>
    </row>
    <row r="1445" spans="1:21" ht="45" x14ac:dyDescent="0.25">
      <c r="A1445">
        <v>1443</v>
      </c>
      <c r="B1445" s="3" t="s">
        <v>1444</v>
      </c>
      <c r="C1445" s="3" t="s">
        <v>5553</v>
      </c>
      <c r="D1445" s="2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26" t="s">
        <v>8320</v>
      </c>
      <c r="P1445" t="s">
        <v>8321</v>
      </c>
      <c r="Q1445">
        <f t="shared" si="112"/>
        <v>0</v>
      </c>
      <c r="R1445">
        <f t="shared" si="113"/>
        <v>0</v>
      </c>
      <c r="S1445" s="11">
        <f t="shared" si="110"/>
        <v>42707.926030092596</v>
      </c>
      <c r="T1445" s="11">
        <f t="shared" si="111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2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26" t="s">
        <v>8320</v>
      </c>
      <c r="P1446" t="s">
        <v>8321</v>
      </c>
      <c r="Q1446">
        <f t="shared" si="112"/>
        <v>0</v>
      </c>
      <c r="R1446">
        <f t="shared" si="113"/>
        <v>0</v>
      </c>
      <c r="S1446" s="11">
        <f t="shared" si="110"/>
        <v>42199.873402777783</v>
      </c>
      <c r="T1446" s="11">
        <f t="shared" si="111"/>
        <v>42259.873402777783</v>
      </c>
      <c r="U1446">
        <f t="shared" si="114"/>
        <v>2015</v>
      </c>
    </row>
    <row r="1447" spans="1:21" ht="45" x14ac:dyDescent="0.25">
      <c r="A1447">
        <v>1445</v>
      </c>
      <c r="B1447" s="3" t="s">
        <v>1446</v>
      </c>
      <c r="C1447" s="3" t="s">
        <v>5555</v>
      </c>
      <c r="D1447" s="2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26" t="s">
        <v>8320</v>
      </c>
      <c r="P1447" t="s">
        <v>8321</v>
      </c>
      <c r="Q1447">
        <f t="shared" si="112"/>
        <v>0</v>
      </c>
      <c r="R1447">
        <f t="shared" si="113"/>
        <v>0</v>
      </c>
      <c r="S1447" s="11">
        <f t="shared" si="110"/>
        <v>42139.542303240742</v>
      </c>
      <c r="T1447" s="11">
        <f t="shared" si="111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3" t="s">
        <v>1447</v>
      </c>
      <c r="C1448" s="3" t="s">
        <v>5556</v>
      </c>
      <c r="D1448" s="2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26" t="s">
        <v>8320</v>
      </c>
      <c r="P1448" t="s">
        <v>8321</v>
      </c>
      <c r="Q1448">
        <f t="shared" si="112"/>
        <v>0</v>
      </c>
      <c r="R1448">
        <f t="shared" si="113"/>
        <v>0</v>
      </c>
      <c r="S1448" s="11">
        <f t="shared" si="110"/>
        <v>42461.447662037041</v>
      </c>
      <c r="T1448" s="11">
        <f t="shared" si="111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2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26" t="s">
        <v>8320</v>
      </c>
      <c r="P1449" t="s">
        <v>8321</v>
      </c>
      <c r="Q1449">
        <f t="shared" si="112"/>
        <v>0</v>
      </c>
      <c r="R1449">
        <f t="shared" si="113"/>
        <v>25</v>
      </c>
      <c r="S1449" s="11">
        <f t="shared" si="110"/>
        <v>42529.730717592596</v>
      </c>
      <c r="T1449" s="11">
        <f t="shared" si="111"/>
        <v>42559.730717592596</v>
      </c>
      <c r="U1449">
        <f t="shared" si="114"/>
        <v>2016</v>
      </c>
    </row>
    <row r="1450" spans="1:21" ht="45" x14ac:dyDescent="0.25">
      <c r="A1450">
        <v>1448</v>
      </c>
      <c r="B1450" s="3" t="s">
        <v>1449</v>
      </c>
      <c r="C1450" s="3" t="s">
        <v>5558</v>
      </c>
      <c r="D1450" s="2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26" t="s">
        <v>8320</v>
      </c>
      <c r="P1450" t="s">
        <v>8321</v>
      </c>
      <c r="Q1450">
        <f t="shared" si="112"/>
        <v>0</v>
      </c>
      <c r="R1450">
        <f t="shared" si="113"/>
        <v>0</v>
      </c>
      <c r="S1450" s="11">
        <f t="shared" si="110"/>
        <v>42115.936550925922</v>
      </c>
      <c r="T1450" s="11">
        <f t="shared" si="111"/>
        <v>42146.225694444445</v>
      </c>
      <c r="U1450">
        <f t="shared" si="114"/>
        <v>2015</v>
      </c>
    </row>
    <row r="1451" spans="1:21" ht="45" x14ac:dyDescent="0.25">
      <c r="A1451">
        <v>1449</v>
      </c>
      <c r="B1451" s="3" t="s">
        <v>1450</v>
      </c>
      <c r="C1451" s="3" t="s">
        <v>5559</v>
      </c>
      <c r="D1451" s="2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26" t="s">
        <v>8320</v>
      </c>
      <c r="P1451" t="s">
        <v>8321</v>
      </c>
      <c r="Q1451">
        <f t="shared" si="112"/>
        <v>0</v>
      </c>
      <c r="R1451">
        <f t="shared" si="113"/>
        <v>0</v>
      </c>
      <c r="S1451" s="11">
        <f t="shared" si="110"/>
        <v>42086.811400462961</v>
      </c>
      <c r="T1451" s="11">
        <f t="shared" si="111"/>
        <v>42134.811400462961</v>
      </c>
      <c r="U1451">
        <f t="shared" si="114"/>
        <v>2015</v>
      </c>
    </row>
    <row r="1452" spans="1:21" ht="45" x14ac:dyDescent="0.25">
      <c r="A1452">
        <v>1450</v>
      </c>
      <c r="B1452" s="3" t="s">
        <v>1451</v>
      </c>
      <c r="C1452" s="3" t="s">
        <v>5560</v>
      </c>
      <c r="D1452" s="2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26" t="s">
        <v>8320</v>
      </c>
      <c r="P1452" t="s">
        <v>8321</v>
      </c>
      <c r="Q1452">
        <f t="shared" si="112"/>
        <v>0</v>
      </c>
      <c r="R1452">
        <f t="shared" si="113"/>
        <v>1</v>
      </c>
      <c r="S1452" s="11">
        <f t="shared" si="110"/>
        <v>42390.171261574069</v>
      </c>
      <c r="T1452" s="11">
        <f t="shared" si="111"/>
        <v>42420.171261574069</v>
      </c>
      <c r="U1452">
        <f t="shared" si="114"/>
        <v>2016</v>
      </c>
    </row>
    <row r="1453" spans="1:21" ht="30" x14ac:dyDescent="0.25">
      <c r="A1453">
        <v>1451</v>
      </c>
      <c r="B1453" s="3" t="s">
        <v>1452</v>
      </c>
      <c r="C1453" s="3" t="s">
        <v>5561</v>
      </c>
      <c r="D1453" s="2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26" t="s">
        <v>8320</v>
      </c>
      <c r="P1453" t="s">
        <v>8321</v>
      </c>
      <c r="Q1453">
        <f t="shared" si="112"/>
        <v>0</v>
      </c>
      <c r="R1453">
        <f t="shared" si="113"/>
        <v>1</v>
      </c>
      <c r="S1453" s="11">
        <f t="shared" si="110"/>
        <v>41931.959016203706</v>
      </c>
      <c r="T1453" s="11">
        <f t="shared" si="111"/>
        <v>41962.00068287037</v>
      </c>
      <c r="U1453">
        <f t="shared" si="114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2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26" t="s">
        <v>8320</v>
      </c>
      <c r="P1454" t="s">
        <v>8321</v>
      </c>
      <c r="Q1454">
        <f t="shared" si="112"/>
        <v>0</v>
      </c>
      <c r="R1454">
        <f t="shared" si="113"/>
        <v>0</v>
      </c>
      <c r="S1454" s="11">
        <f t="shared" si="110"/>
        <v>41818.703275462962</v>
      </c>
      <c r="T1454" s="11">
        <f t="shared" si="111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3" t="s">
        <v>1454</v>
      </c>
      <c r="C1455" s="3" t="s">
        <v>5563</v>
      </c>
      <c r="D1455" s="2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26" t="s">
        <v>8320</v>
      </c>
      <c r="P1455" t="s">
        <v>8321</v>
      </c>
      <c r="Q1455">
        <f t="shared" si="112"/>
        <v>0</v>
      </c>
      <c r="R1455">
        <f t="shared" si="113"/>
        <v>0</v>
      </c>
      <c r="S1455" s="11">
        <f t="shared" si="110"/>
        <v>42795.696145833332</v>
      </c>
      <c r="T1455" s="11">
        <f t="shared" si="111"/>
        <v>42840.654479166667</v>
      </c>
      <c r="U1455">
        <f t="shared" si="114"/>
        <v>2017</v>
      </c>
    </row>
    <row r="1456" spans="1:21" ht="45" x14ac:dyDescent="0.25">
      <c r="A1456">
        <v>1454</v>
      </c>
      <c r="B1456" s="3" t="s">
        <v>1455</v>
      </c>
      <c r="C1456" s="3" t="s">
        <v>5564</v>
      </c>
      <c r="D1456" s="2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26" t="s">
        <v>8320</v>
      </c>
      <c r="P1456" t="s">
        <v>8321</v>
      </c>
      <c r="Q1456">
        <f t="shared" si="112"/>
        <v>1</v>
      </c>
      <c r="R1456">
        <f t="shared" si="113"/>
        <v>15</v>
      </c>
      <c r="S1456" s="11">
        <f t="shared" si="110"/>
        <v>42463.866666666669</v>
      </c>
      <c r="T1456" s="11">
        <f t="shared" si="111"/>
        <v>42484.915972222225</v>
      </c>
      <c r="U1456">
        <f t="shared" si="114"/>
        <v>2016</v>
      </c>
    </row>
    <row r="1457" spans="1:21" ht="45" x14ac:dyDescent="0.25">
      <c r="A1457">
        <v>1455</v>
      </c>
      <c r="B1457" s="3" t="s">
        <v>1456</v>
      </c>
      <c r="C1457" s="3" t="s">
        <v>5565</v>
      </c>
      <c r="D1457" s="2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26" t="s">
        <v>8320</v>
      </c>
      <c r="P1457" t="s">
        <v>8321</v>
      </c>
      <c r="Q1457">
        <f t="shared" si="112"/>
        <v>11</v>
      </c>
      <c r="R1457">
        <f t="shared" si="113"/>
        <v>225</v>
      </c>
      <c r="S1457" s="11">
        <f t="shared" si="110"/>
        <v>41832.672685185185</v>
      </c>
      <c r="T1457" s="11">
        <f t="shared" si="111"/>
        <v>41887.568749999999</v>
      </c>
      <c r="U1457">
        <f t="shared" si="114"/>
        <v>2014</v>
      </c>
    </row>
    <row r="1458" spans="1:21" x14ac:dyDescent="0.25">
      <c r="A1458">
        <v>1456</v>
      </c>
      <c r="B1458" s="3" t="s">
        <v>1457</v>
      </c>
      <c r="C1458" s="3" t="s">
        <v>5566</v>
      </c>
      <c r="D1458" s="2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26" t="s">
        <v>8320</v>
      </c>
      <c r="P1458" t="s">
        <v>8321</v>
      </c>
      <c r="Q1458">
        <f t="shared" si="112"/>
        <v>3</v>
      </c>
      <c r="R1458">
        <f t="shared" si="113"/>
        <v>48.33</v>
      </c>
      <c r="S1458" s="11">
        <f t="shared" si="110"/>
        <v>42708.668576388889</v>
      </c>
      <c r="T1458" s="11">
        <f t="shared" si="111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2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26" t="s">
        <v>8320</v>
      </c>
      <c r="P1459" t="s">
        <v>8321</v>
      </c>
      <c r="Q1459">
        <f t="shared" si="112"/>
        <v>0</v>
      </c>
      <c r="R1459">
        <f t="shared" si="113"/>
        <v>0</v>
      </c>
      <c r="S1459" s="11">
        <f t="shared" si="110"/>
        <v>42289.89634259259</v>
      </c>
      <c r="T1459" s="11">
        <f t="shared" si="111"/>
        <v>42319.938009259262</v>
      </c>
      <c r="U1459">
        <f t="shared" si="114"/>
        <v>2015</v>
      </c>
    </row>
    <row r="1460" spans="1:21" ht="45" x14ac:dyDescent="0.25">
      <c r="A1460">
        <v>1458</v>
      </c>
      <c r="B1460" s="3" t="s">
        <v>1459</v>
      </c>
      <c r="C1460" s="3" t="s">
        <v>5568</v>
      </c>
      <c r="D1460" s="2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26" t="s">
        <v>8320</v>
      </c>
      <c r="P1460" t="s">
        <v>8321</v>
      </c>
      <c r="Q1460">
        <f t="shared" si="112"/>
        <v>0</v>
      </c>
      <c r="R1460">
        <f t="shared" si="113"/>
        <v>0</v>
      </c>
      <c r="S1460" s="11">
        <f t="shared" si="110"/>
        <v>41831.705555555556</v>
      </c>
      <c r="T1460" s="11">
        <f t="shared" si="111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2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26" t="s">
        <v>8320</v>
      </c>
      <c r="P1461" t="s">
        <v>8321</v>
      </c>
      <c r="Q1461">
        <f t="shared" si="112"/>
        <v>0</v>
      </c>
      <c r="R1461">
        <f t="shared" si="113"/>
        <v>0</v>
      </c>
      <c r="S1461" s="11">
        <f t="shared" si="110"/>
        <v>42312.204814814817</v>
      </c>
      <c r="T1461" s="11">
        <f t="shared" si="111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2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26" t="s">
        <v>8320</v>
      </c>
      <c r="P1462" t="s">
        <v>8321</v>
      </c>
      <c r="Q1462">
        <f t="shared" si="112"/>
        <v>0</v>
      </c>
      <c r="R1462">
        <f t="shared" si="113"/>
        <v>0</v>
      </c>
      <c r="S1462" s="11">
        <f t="shared" si="110"/>
        <v>41915.896967592591</v>
      </c>
      <c r="T1462" s="11">
        <f t="shared" si="111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2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26" t="s">
        <v>8320</v>
      </c>
      <c r="P1463" t="s">
        <v>8322</v>
      </c>
      <c r="Q1463">
        <f t="shared" si="112"/>
        <v>101</v>
      </c>
      <c r="R1463">
        <f t="shared" si="113"/>
        <v>44.67</v>
      </c>
      <c r="S1463" s="11">
        <f t="shared" si="110"/>
        <v>41899.645300925928</v>
      </c>
      <c r="T1463" s="11">
        <f t="shared" si="111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2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26" t="s">
        <v>8320</v>
      </c>
      <c r="P1464" t="s">
        <v>8322</v>
      </c>
      <c r="Q1464">
        <f t="shared" si="112"/>
        <v>109</v>
      </c>
      <c r="R1464">
        <f t="shared" si="113"/>
        <v>28.94</v>
      </c>
      <c r="S1464" s="11">
        <f t="shared" si="110"/>
        <v>41344.662858796299</v>
      </c>
      <c r="T1464" s="11">
        <f t="shared" si="111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3" t="s">
        <v>1464</v>
      </c>
      <c r="C1465" s="3" t="s">
        <v>5573</v>
      </c>
      <c r="D1465" s="2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26" t="s">
        <v>8320</v>
      </c>
      <c r="P1465" t="s">
        <v>8322</v>
      </c>
      <c r="Q1465">
        <f t="shared" si="112"/>
        <v>148</v>
      </c>
      <c r="R1465">
        <f t="shared" si="113"/>
        <v>35.44</v>
      </c>
      <c r="S1465" s="11">
        <f t="shared" si="110"/>
        <v>41326.911319444444</v>
      </c>
      <c r="T1465" s="11">
        <f t="shared" si="111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2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26" t="s">
        <v>8320</v>
      </c>
      <c r="P1466" t="s">
        <v>8322</v>
      </c>
      <c r="Q1466">
        <f t="shared" si="112"/>
        <v>163</v>
      </c>
      <c r="R1466">
        <f t="shared" si="113"/>
        <v>34.869999999999997</v>
      </c>
      <c r="S1466" s="11">
        <f t="shared" si="110"/>
        <v>41291.661550925928</v>
      </c>
      <c r="T1466" s="11">
        <f t="shared" si="111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3" t="s">
        <v>1466</v>
      </c>
      <c r="C1467" s="3" t="s">
        <v>5575</v>
      </c>
      <c r="D1467" s="2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26" t="s">
        <v>8320</v>
      </c>
      <c r="P1467" t="s">
        <v>8322</v>
      </c>
      <c r="Q1467">
        <f t="shared" si="112"/>
        <v>456</v>
      </c>
      <c r="R1467">
        <f t="shared" si="113"/>
        <v>52.62</v>
      </c>
      <c r="S1467" s="11">
        <f t="shared" si="110"/>
        <v>40959.734398148146</v>
      </c>
      <c r="T1467" s="11">
        <f t="shared" si="111"/>
        <v>40990.125</v>
      </c>
      <c r="U1467">
        <f t="shared" si="114"/>
        <v>2012</v>
      </c>
    </row>
    <row r="1468" spans="1:21" ht="45" x14ac:dyDescent="0.25">
      <c r="A1468">
        <v>1466</v>
      </c>
      <c r="B1468" s="3" t="s">
        <v>1467</v>
      </c>
      <c r="C1468" s="3" t="s">
        <v>5576</v>
      </c>
      <c r="D1468" s="2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26" t="s">
        <v>8320</v>
      </c>
      <c r="P1468" t="s">
        <v>8322</v>
      </c>
      <c r="Q1468">
        <f t="shared" si="112"/>
        <v>108</v>
      </c>
      <c r="R1468">
        <f t="shared" si="113"/>
        <v>69.599999999999994</v>
      </c>
      <c r="S1468" s="11">
        <f t="shared" si="110"/>
        <v>42340.172060185185</v>
      </c>
      <c r="T1468" s="11">
        <f t="shared" si="111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2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26" t="s">
        <v>8320</v>
      </c>
      <c r="P1469" t="s">
        <v>8322</v>
      </c>
      <c r="Q1469">
        <f t="shared" si="112"/>
        <v>115</v>
      </c>
      <c r="R1469">
        <f t="shared" si="113"/>
        <v>76.72</v>
      </c>
      <c r="S1469" s="11">
        <f t="shared" si="110"/>
        <v>40933.80190972222</v>
      </c>
      <c r="T1469" s="11">
        <f t="shared" si="111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3" t="s">
        <v>1469</v>
      </c>
      <c r="C1470" s="3" t="s">
        <v>5578</v>
      </c>
      <c r="D1470" s="2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26" t="s">
        <v>8320</v>
      </c>
      <c r="P1470" t="s">
        <v>8322</v>
      </c>
      <c r="Q1470">
        <f t="shared" si="112"/>
        <v>102</v>
      </c>
      <c r="R1470">
        <f t="shared" si="113"/>
        <v>33.19</v>
      </c>
      <c r="S1470" s="11">
        <f t="shared" si="110"/>
        <v>40646.014456018522</v>
      </c>
      <c r="T1470" s="11">
        <f t="shared" si="111"/>
        <v>40706.014456018522</v>
      </c>
      <c r="U1470">
        <f t="shared" si="114"/>
        <v>2011</v>
      </c>
    </row>
    <row r="1471" spans="1:21" ht="30" x14ac:dyDescent="0.25">
      <c r="A1471">
        <v>1469</v>
      </c>
      <c r="B1471" s="3" t="s">
        <v>1470</v>
      </c>
      <c r="C1471" s="3" t="s">
        <v>5579</v>
      </c>
      <c r="D1471" s="2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26" t="s">
        <v>8320</v>
      </c>
      <c r="P1471" t="s">
        <v>8322</v>
      </c>
      <c r="Q1471">
        <f t="shared" si="112"/>
        <v>108</v>
      </c>
      <c r="R1471">
        <f t="shared" si="113"/>
        <v>149.46</v>
      </c>
      <c r="S1471" s="11">
        <f t="shared" si="110"/>
        <v>41290.598483796297</v>
      </c>
      <c r="T1471" s="11">
        <f t="shared" si="111"/>
        <v>41320.598483796297</v>
      </c>
      <c r="U1471">
        <f t="shared" si="114"/>
        <v>2013</v>
      </c>
    </row>
    <row r="1472" spans="1:21" ht="45" x14ac:dyDescent="0.25">
      <c r="A1472">
        <v>1470</v>
      </c>
      <c r="B1472" s="3" t="s">
        <v>1471</v>
      </c>
      <c r="C1472" s="3" t="s">
        <v>5580</v>
      </c>
      <c r="D1472" s="2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26" t="s">
        <v>8320</v>
      </c>
      <c r="P1472" t="s">
        <v>8322</v>
      </c>
      <c r="Q1472">
        <f t="shared" si="112"/>
        <v>125</v>
      </c>
      <c r="R1472">
        <f t="shared" si="113"/>
        <v>23.17</v>
      </c>
      <c r="S1472" s="11">
        <f t="shared" si="110"/>
        <v>41250.827118055553</v>
      </c>
      <c r="T1472" s="11">
        <f t="shared" si="111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3" t="s">
        <v>1472</v>
      </c>
      <c r="C1473" s="3" t="s">
        <v>5581</v>
      </c>
      <c r="D1473" s="2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26" t="s">
        <v>8320</v>
      </c>
      <c r="P1473" t="s">
        <v>8322</v>
      </c>
      <c r="Q1473">
        <f t="shared" si="112"/>
        <v>104</v>
      </c>
      <c r="R1473">
        <f t="shared" si="113"/>
        <v>96.88</v>
      </c>
      <c r="S1473" s="11">
        <f t="shared" si="110"/>
        <v>42073.957569444443</v>
      </c>
      <c r="T1473" s="11">
        <f t="shared" si="111"/>
        <v>42103.957569444443</v>
      </c>
      <c r="U1473">
        <f t="shared" si="114"/>
        <v>2015</v>
      </c>
    </row>
    <row r="1474" spans="1:21" ht="45" x14ac:dyDescent="0.25">
      <c r="A1474">
        <v>1472</v>
      </c>
      <c r="B1474" s="3" t="s">
        <v>1473</v>
      </c>
      <c r="C1474" s="3" t="s">
        <v>5582</v>
      </c>
      <c r="D1474" s="2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26" t="s">
        <v>8320</v>
      </c>
      <c r="P1474" t="s">
        <v>8322</v>
      </c>
      <c r="Q1474">
        <f t="shared" si="112"/>
        <v>139</v>
      </c>
      <c r="R1474">
        <f t="shared" si="113"/>
        <v>103.2</v>
      </c>
      <c r="S1474" s="11">
        <f t="shared" ref="S1474:S1537" si="115">(((J1474/60)/60)/24)+DATE(1970,1,1)</f>
        <v>41533.542858796296</v>
      </c>
      <c r="T1474" s="11">
        <f t="shared" ref="T1474:T1537" si="116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2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26" t="s">
        <v>8320</v>
      </c>
      <c r="P1475" t="s">
        <v>8322</v>
      </c>
      <c r="Q1475">
        <f t="shared" ref="Q1475:Q1538" si="117">ROUND(E1475/D1475*100,0)</f>
        <v>121</v>
      </c>
      <c r="R1475">
        <f t="shared" ref="R1475:R1538" si="118">IFERROR(ROUND(E1475/L1475,2),0)</f>
        <v>38.46</v>
      </c>
      <c r="S1475" s="11">
        <f t="shared" si="115"/>
        <v>40939.979618055557</v>
      </c>
      <c r="T1475" s="11">
        <f t="shared" si="116"/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3" t="s">
        <v>1475</v>
      </c>
      <c r="C1476" s="3" t="s">
        <v>5584</v>
      </c>
      <c r="D1476" s="2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26" t="s">
        <v>8320</v>
      </c>
      <c r="P1476" t="s">
        <v>8322</v>
      </c>
      <c r="Q1476">
        <f t="shared" si="117"/>
        <v>112</v>
      </c>
      <c r="R1476">
        <f t="shared" si="118"/>
        <v>44.32</v>
      </c>
      <c r="S1476" s="11">
        <f t="shared" si="115"/>
        <v>41500.727916666663</v>
      </c>
      <c r="T1476" s="11">
        <f t="shared" si="116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2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26" t="s">
        <v>8320</v>
      </c>
      <c r="P1477" t="s">
        <v>8322</v>
      </c>
      <c r="Q1477">
        <f t="shared" si="117"/>
        <v>189</v>
      </c>
      <c r="R1477">
        <f t="shared" si="118"/>
        <v>64.17</v>
      </c>
      <c r="S1477" s="11">
        <f t="shared" si="115"/>
        <v>41960.722951388889</v>
      </c>
      <c r="T1477" s="11">
        <f t="shared" si="116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3" t="s">
        <v>1477</v>
      </c>
      <c r="C1478" s="3" t="s">
        <v>5586</v>
      </c>
      <c r="D1478" s="2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26" t="s">
        <v>8320</v>
      </c>
      <c r="P1478" t="s">
        <v>8322</v>
      </c>
      <c r="Q1478">
        <f t="shared" si="117"/>
        <v>662</v>
      </c>
      <c r="R1478">
        <f t="shared" si="118"/>
        <v>43.33</v>
      </c>
      <c r="S1478" s="11">
        <f t="shared" si="115"/>
        <v>40766.041921296295</v>
      </c>
      <c r="T1478" s="11">
        <f t="shared" si="116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3" t="s">
        <v>1478</v>
      </c>
      <c r="C1479" s="3" t="s">
        <v>5587</v>
      </c>
      <c r="D1479" s="2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26" t="s">
        <v>8320</v>
      </c>
      <c r="P1479" t="s">
        <v>8322</v>
      </c>
      <c r="Q1479">
        <f t="shared" si="117"/>
        <v>111</v>
      </c>
      <c r="R1479">
        <f t="shared" si="118"/>
        <v>90.5</v>
      </c>
      <c r="S1479" s="11">
        <f t="shared" si="115"/>
        <v>40840.615787037037</v>
      </c>
      <c r="T1479" s="11">
        <f t="shared" si="116"/>
        <v>40900.125</v>
      </c>
      <c r="U1479">
        <f t="shared" si="119"/>
        <v>2011</v>
      </c>
    </row>
    <row r="1480" spans="1:21" ht="45" x14ac:dyDescent="0.25">
      <c r="A1480">
        <v>1478</v>
      </c>
      <c r="B1480" s="3" t="s">
        <v>1479</v>
      </c>
      <c r="C1480" s="3" t="s">
        <v>5588</v>
      </c>
      <c r="D1480" s="2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26" t="s">
        <v>8320</v>
      </c>
      <c r="P1480" t="s">
        <v>8322</v>
      </c>
      <c r="Q1480">
        <f t="shared" si="117"/>
        <v>1182</v>
      </c>
      <c r="R1480">
        <f t="shared" si="118"/>
        <v>29.19</v>
      </c>
      <c r="S1480" s="11">
        <f t="shared" si="115"/>
        <v>41394.871678240743</v>
      </c>
      <c r="T1480" s="11">
        <f t="shared" si="116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3" t="s">
        <v>1480</v>
      </c>
      <c r="C1481" s="3" t="s">
        <v>5589</v>
      </c>
      <c r="D1481" s="2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26" t="s">
        <v>8320</v>
      </c>
      <c r="P1481" t="s">
        <v>8322</v>
      </c>
      <c r="Q1481">
        <f t="shared" si="117"/>
        <v>137</v>
      </c>
      <c r="R1481">
        <f t="shared" si="118"/>
        <v>30.96</v>
      </c>
      <c r="S1481" s="11">
        <f t="shared" si="115"/>
        <v>41754.745243055557</v>
      </c>
      <c r="T1481" s="11">
        <f t="shared" si="116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3" t="s">
        <v>1481</v>
      </c>
      <c r="C1482" s="3" t="s">
        <v>5590</v>
      </c>
      <c r="D1482" s="2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26" t="s">
        <v>8320</v>
      </c>
      <c r="P1482" t="s">
        <v>8322</v>
      </c>
      <c r="Q1482">
        <f t="shared" si="117"/>
        <v>117</v>
      </c>
      <c r="R1482">
        <f t="shared" si="118"/>
        <v>92.16</v>
      </c>
      <c r="S1482" s="11">
        <f t="shared" si="115"/>
        <v>41464.934016203704</v>
      </c>
      <c r="T1482" s="11">
        <f t="shared" si="116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2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26" t="s">
        <v>8320</v>
      </c>
      <c r="P1483" t="s">
        <v>8324</v>
      </c>
      <c r="Q1483">
        <f t="shared" si="117"/>
        <v>2</v>
      </c>
      <c r="R1483">
        <f t="shared" si="118"/>
        <v>17.5</v>
      </c>
      <c r="S1483" s="11">
        <f t="shared" si="115"/>
        <v>41550.922974537039</v>
      </c>
      <c r="T1483" s="11">
        <f t="shared" si="116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2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26" t="s">
        <v>8320</v>
      </c>
      <c r="P1484" t="s">
        <v>8324</v>
      </c>
      <c r="Q1484">
        <f t="shared" si="117"/>
        <v>0</v>
      </c>
      <c r="R1484">
        <f t="shared" si="118"/>
        <v>5</v>
      </c>
      <c r="S1484" s="11">
        <f t="shared" si="115"/>
        <v>41136.85805555556</v>
      </c>
      <c r="T1484" s="11">
        <f t="shared" si="116"/>
        <v>41159.32708333333</v>
      </c>
      <c r="U1484">
        <f t="shared" si="119"/>
        <v>2012</v>
      </c>
    </row>
    <row r="1485" spans="1:21" ht="45" x14ac:dyDescent="0.25">
      <c r="A1485">
        <v>1483</v>
      </c>
      <c r="B1485" s="3" t="s">
        <v>1484</v>
      </c>
      <c r="C1485" s="3" t="s">
        <v>5593</v>
      </c>
      <c r="D1485" s="2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26" t="s">
        <v>8320</v>
      </c>
      <c r="P1485" t="s">
        <v>8324</v>
      </c>
      <c r="Q1485">
        <f t="shared" si="117"/>
        <v>1</v>
      </c>
      <c r="R1485">
        <f t="shared" si="118"/>
        <v>25</v>
      </c>
      <c r="S1485" s="11">
        <f t="shared" si="115"/>
        <v>42548.192997685182</v>
      </c>
      <c r="T1485" s="11">
        <f t="shared" si="116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2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26" t="s">
        <v>8320</v>
      </c>
      <c r="P1486" t="s">
        <v>8324</v>
      </c>
      <c r="Q1486">
        <f t="shared" si="117"/>
        <v>0</v>
      </c>
      <c r="R1486">
        <f t="shared" si="118"/>
        <v>0</v>
      </c>
      <c r="S1486" s="11">
        <f t="shared" si="115"/>
        <v>41053.200960648144</v>
      </c>
      <c r="T1486" s="11">
        <f t="shared" si="116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3" t="s">
        <v>1486</v>
      </c>
      <c r="C1487" s="3" t="s">
        <v>5595</v>
      </c>
      <c r="D1487" s="2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26" t="s">
        <v>8320</v>
      </c>
      <c r="P1487" t="s">
        <v>8324</v>
      </c>
      <c r="Q1487">
        <f t="shared" si="117"/>
        <v>2</v>
      </c>
      <c r="R1487">
        <f t="shared" si="118"/>
        <v>50</v>
      </c>
      <c r="S1487" s="11">
        <f t="shared" si="115"/>
        <v>42130.795983796299</v>
      </c>
      <c r="T1487" s="11">
        <f t="shared" si="116"/>
        <v>42175.795983796299</v>
      </c>
      <c r="U1487">
        <f t="shared" si="119"/>
        <v>2015</v>
      </c>
    </row>
    <row r="1488" spans="1:21" ht="45" x14ac:dyDescent="0.25">
      <c r="A1488">
        <v>1486</v>
      </c>
      <c r="B1488" s="3" t="s">
        <v>1487</v>
      </c>
      <c r="C1488" s="3" t="s">
        <v>5596</v>
      </c>
      <c r="D1488" s="2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26" t="s">
        <v>8320</v>
      </c>
      <c r="P1488" t="s">
        <v>8324</v>
      </c>
      <c r="Q1488">
        <f t="shared" si="117"/>
        <v>0</v>
      </c>
      <c r="R1488">
        <f t="shared" si="118"/>
        <v>16</v>
      </c>
      <c r="S1488" s="11">
        <f t="shared" si="115"/>
        <v>42032.168530092589</v>
      </c>
      <c r="T1488" s="11">
        <f t="shared" si="116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2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26" t="s">
        <v>8320</v>
      </c>
      <c r="P1489" t="s">
        <v>8324</v>
      </c>
      <c r="Q1489">
        <f t="shared" si="117"/>
        <v>0</v>
      </c>
      <c r="R1489">
        <f t="shared" si="118"/>
        <v>0</v>
      </c>
      <c r="S1489" s="11">
        <f t="shared" si="115"/>
        <v>42554.917488425926</v>
      </c>
      <c r="T1489" s="11">
        <f t="shared" si="116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2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26" t="s">
        <v>8320</v>
      </c>
      <c r="P1490" t="s">
        <v>8324</v>
      </c>
      <c r="Q1490">
        <f t="shared" si="117"/>
        <v>2</v>
      </c>
      <c r="R1490">
        <f t="shared" si="118"/>
        <v>60</v>
      </c>
      <c r="S1490" s="11">
        <f t="shared" si="115"/>
        <v>41614.563194444447</v>
      </c>
      <c r="T1490" s="11">
        <f t="shared" si="116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2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26" t="s">
        <v>8320</v>
      </c>
      <c r="P1491" t="s">
        <v>8324</v>
      </c>
      <c r="Q1491">
        <f t="shared" si="117"/>
        <v>0</v>
      </c>
      <c r="R1491">
        <f t="shared" si="118"/>
        <v>0</v>
      </c>
      <c r="S1491" s="11">
        <f t="shared" si="115"/>
        <v>41198.611712962964</v>
      </c>
      <c r="T1491" s="11">
        <f t="shared" si="116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2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26" t="s">
        <v>8320</v>
      </c>
      <c r="P1492" t="s">
        <v>8324</v>
      </c>
      <c r="Q1492">
        <f t="shared" si="117"/>
        <v>31</v>
      </c>
      <c r="R1492">
        <f t="shared" si="118"/>
        <v>47.11</v>
      </c>
      <c r="S1492" s="11">
        <f t="shared" si="115"/>
        <v>41520.561041666668</v>
      </c>
      <c r="T1492" s="11">
        <f t="shared" si="116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2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26" t="s">
        <v>8320</v>
      </c>
      <c r="P1493" t="s">
        <v>8324</v>
      </c>
      <c r="Q1493">
        <f t="shared" si="117"/>
        <v>8</v>
      </c>
      <c r="R1493">
        <f t="shared" si="118"/>
        <v>100</v>
      </c>
      <c r="S1493" s="11">
        <f t="shared" si="115"/>
        <v>41991.713460648149</v>
      </c>
      <c r="T1493" s="11">
        <f t="shared" si="116"/>
        <v>42050.651388888888</v>
      </c>
      <c r="U1493">
        <f t="shared" si="119"/>
        <v>2014</v>
      </c>
    </row>
    <row r="1494" spans="1:21" ht="45" x14ac:dyDescent="0.25">
      <c r="A1494">
        <v>1492</v>
      </c>
      <c r="B1494" s="3" t="s">
        <v>1493</v>
      </c>
      <c r="C1494" s="3" t="s">
        <v>5602</v>
      </c>
      <c r="D1494" s="2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26" t="s">
        <v>8320</v>
      </c>
      <c r="P1494" t="s">
        <v>8324</v>
      </c>
      <c r="Q1494">
        <f t="shared" si="117"/>
        <v>1</v>
      </c>
      <c r="R1494">
        <f t="shared" si="118"/>
        <v>15</v>
      </c>
      <c r="S1494" s="11">
        <f t="shared" si="115"/>
        <v>40682.884791666671</v>
      </c>
      <c r="T1494" s="11">
        <f t="shared" si="116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2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26" t="s">
        <v>8320</v>
      </c>
      <c r="P1495" t="s">
        <v>8324</v>
      </c>
      <c r="Q1495">
        <f t="shared" si="117"/>
        <v>0</v>
      </c>
      <c r="R1495">
        <f t="shared" si="118"/>
        <v>0</v>
      </c>
      <c r="S1495" s="11">
        <f t="shared" si="115"/>
        <v>41411.866608796299</v>
      </c>
      <c r="T1495" s="11">
        <f t="shared" si="116"/>
        <v>41441.866608796299</v>
      </c>
      <c r="U1495">
        <f t="shared" si="119"/>
        <v>2013</v>
      </c>
    </row>
    <row r="1496" spans="1:21" ht="45" x14ac:dyDescent="0.25">
      <c r="A1496">
        <v>1494</v>
      </c>
      <c r="B1496" s="3" t="s">
        <v>1495</v>
      </c>
      <c r="C1496" s="3" t="s">
        <v>5604</v>
      </c>
      <c r="D1496" s="2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26" t="s">
        <v>8320</v>
      </c>
      <c r="P1496" t="s">
        <v>8324</v>
      </c>
      <c r="Q1496">
        <f t="shared" si="117"/>
        <v>9</v>
      </c>
      <c r="R1496">
        <f t="shared" si="118"/>
        <v>40.450000000000003</v>
      </c>
      <c r="S1496" s="11">
        <f t="shared" si="115"/>
        <v>42067.722372685181</v>
      </c>
      <c r="T1496" s="11">
        <f t="shared" si="116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2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26" t="s">
        <v>8320</v>
      </c>
      <c r="P1497" t="s">
        <v>8324</v>
      </c>
      <c r="Q1497">
        <f t="shared" si="117"/>
        <v>0</v>
      </c>
      <c r="R1497">
        <f t="shared" si="118"/>
        <v>0</v>
      </c>
      <c r="S1497" s="11">
        <f t="shared" si="115"/>
        <v>40752.789710648147</v>
      </c>
      <c r="T1497" s="11">
        <f t="shared" si="116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2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26" t="s">
        <v>8320</v>
      </c>
      <c r="P1498" t="s">
        <v>8324</v>
      </c>
      <c r="Q1498">
        <f t="shared" si="117"/>
        <v>0</v>
      </c>
      <c r="R1498">
        <f t="shared" si="118"/>
        <v>0</v>
      </c>
      <c r="S1498" s="11">
        <f t="shared" si="115"/>
        <v>41838.475219907406</v>
      </c>
      <c r="T1498" s="11">
        <f t="shared" si="116"/>
        <v>41898.475219907406</v>
      </c>
      <c r="U1498">
        <f t="shared" si="119"/>
        <v>2014</v>
      </c>
    </row>
    <row r="1499" spans="1:21" ht="45" x14ac:dyDescent="0.25">
      <c r="A1499">
        <v>1497</v>
      </c>
      <c r="B1499" s="3" t="s">
        <v>1498</v>
      </c>
      <c r="C1499" s="3" t="s">
        <v>5607</v>
      </c>
      <c r="D1499" s="2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26" t="s">
        <v>8320</v>
      </c>
      <c r="P1499" t="s">
        <v>8324</v>
      </c>
      <c r="Q1499">
        <f t="shared" si="117"/>
        <v>0</v>
      </c>
      <c r="R1499">
        <f t="shared" si="118"/>
        <v>1</v>
      </c>
      <c r="S1499" s="11">
        <f t="shared" si="115"/>
        <v>41444.64261574074</v>
      </c>
      <c r="T1499" s="11">
        <f t="shared" si="116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3" t="s">
        <v>1499</v>
      </c>
      <c r="C1500" s="3" t="s">
        <v>5608</v>
      </c>
      <c r="D1500" s="2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26" t="s">
        <v>8320</v>
      </c>
      <c r="P1500" t="s">
        <v>8324</v>
      </c>
      <c r="Q1500">
        <f t="shared" si="117"/>
        <v>2</v>
      </c>
      <c r="R1500">
        <f t="shared" si="118"/>
        <v>19</v>
      </c>
      <c r="S1500" s="11">
        <f t="shared" si="115"/>
        <v>41840.983541666668</v>
      </c>
      <c r="T1500" s="11">
        <f t="shared" si="116"/>
        <v>41885.983541666668</v>
      </c>
      <c r="U1500">
        <f t="shared" si="119"/>
        <v>2014</v>
      </c>
    </row>
    <row r="1501" spans="1:21" ht="45" x14ac:dyDescent="0.25">
      <c r="A1501">
        <v>1499</v>
      </c>
      <c r="B1501" s="3" t="s">
        <v>1500</v>
      </c>
      <c r="C1501" s="3" t="s">
        <v>5609</v>
      </c>
      <c r="D1501" s="2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26" t="s">
        <v>8320</v>
      </c>
      <c r="P1501" t="s">
        <v>8324</v>
      </c>
      <c r="Q1501">
        <f t="shared" si="117"/>
        <v>0</v>
      </c>
      <c r="R1501">
        <f t="shared" si="118"/>
        <v>5</v>
      </c>
      <c r="S1501" s="11">
        <f t="shared" si="115"/>
        <v>42527.007326388892</v>
      </c>
      <c r="T1501" s="11">
        <f t="shared" si="116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3" t="s">
        <v>1501</v>
      </c>
      <c r="C1502" s="3" t="s">
        <v>5610</v>
      </c>
      <c r="D1502" s="2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26" t="s">
        <v>8320</v>
      </c>
      <c r="P1502" t="s">
        <v>8324</v>
      </c>
      <c r="Q1502">
        <f t="shared" si="117"/>
        <v>25</v>
      </c>
      <c r="R1502">
        <f t="shared" si="118"/>
        <v>46.73</v>
      </c>
      <c r="S1502" s="11">
        <f t="shared" si="115"/>
        <v>41365.904594907406</v>
      </c>
      <c r="T1502" s="11">
        <f t="shared" si="116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3" t="s">
        <v>1502</v>
      </c>
      <c r="C1503" s="3" t="s">
        <v>5611</v>
      </c>
      <c r="D1503" s="2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26" t="s">
        <v>8327</v>
      </c>
      <c r="P1503" t="s">
        <v>8329</v>
      </c>
      <c r="Q1503">
        <f t="shared" si="117"/>
        <v>166</v>
      </c>
      <c r="R1503">
        <f t="shared" si="118"/>
        <v>97.73</v>
      </c>
      <c r="S1503" s="11">
        <f t="shared" si="115"/>
        <v>42163.583599537036</v>
      </c>
      <c r="T1503" s="11">
        <f t="shared" si="116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3" t="s">
        <v>1503</v>
      </c>
      <c r="C1504" s="3" t="s">
        <v>5612</v>
      </c>
      <c r="D1504" s="2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26" t="s">
        <v>8327</v>
      </c>
      <c r="P1504" t="s">
        <v>8329</v>
      </c>
      <c r="Q1504">
        <f t="shared" si="117"/>
        <v>101</v>
      </c>
      <c r="R1504">
        <f t="shared" si="118"/>
        <v>67.84</v>
      </c>
      <c r="S1504" s="11">
        <f t="shared" si="115"/>
        <v>42426.542592592596</v>
      </c>
      <c r="T1504" s="11">
        <f t="shared" si="116"/>
        <v>42454.916666666672</v>
      </c>
      <c r="U1504">
        <f t="shared" si="119"/>
        <v>2016</v>
      </c>
    </row>
    <row r="1505" spans="1:21" ht="45" x14ac:dyDescent="0.25">
      <c r="A1505">
        <v>1503</v>
      </c>
      <c r="B1505" s="3" t="s">
        <v>1504</v>
      </c>
      <c r="C1505" s="3" t="s">
        <v>5613</v>
      </c>
      <c r="D1505" s="2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26" t="s">
        <v>8327</v>
      </c>
      <c r="P1505" t="s">
        <v>8329</v>
      </c>
      <c r="Q1505">
        <f t="shared" si="117"/>
        <v>108</v>
      </c>
      <c r="R1505">
        <f t="shared" si="118"/>
        <v>56.98</v>
      </c>
      <c r="S1505" s="11">
        <f t="shared" si="115"/>
        <v>42606.347233796296</v>
      </c>
      <c r="T1505" s="11">
        <f t="shared" si="116"/>
        <v>42666.347233796296</v>
      </c>
      <c r="U1505">
        <f t="shared" si="119"/>
        <v>2016</v>
      </c>
    </row>
    <row r="1506" spans="1:21" ht="30" x14ac:dyDescent="0.25">
      <c r="A1506">
        <v>1504</v>
      </c>
      <c r="B1506" s="3" t="s">
        <v>1505</v>
      </c>
      <c r="C1506" s="3" t="s">
        <v>5614</v>
      </c>
      <c r="D1506" s="2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26" t="s">
        <v>8327</v>
      </c>
      <c r="P1506" t="s">
        <v>8329</v>
      </c>
      <c r="Q1506">
        <f t="shared" si="117"/>
        <v>278</v>
      </c>
      <c r="R1506">
        <f t="shared" si="118"/>
        <v>67.16</v>
      </c>
      <c r="S1506" s="11">
        <f t="shared" si="115"/>
        <v>41772.657685185186</v>
      </c>
      <c r="T1506" s="11">
        <f t="shared" si="116"/>
        <v>41800.356249999997</v>
      </c>
      <c r="U1506">
        <f t="shared" si="119"/>
        <v>2014</v>
      </c>
    </row>
    <row r="1507" spans="1:21" ht="45" x14ac:dyDescent="0.25">
      <c r="A1507">
        <v>1505</v>
      </c>
      <c r="B1507" s="3" t="s">
        <v>1506</v>
      </c>
      <c r="C1507" s="3" t="s">
        <v>5615</v>
      </c>
      <c r="D1507" s="2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26" t="s">
        <v>8327</v>
      </c>
      <c r="P1507" t="s">
        <v>8329</v>
      </c>
      <c r="Q1507">
        <f t="shared" si="117"/>
        <v>104</v>
      </c>
      <c r="R1507">
        <f t="shared" si="118"/>
        <v>48.04</v>
      </c>
      <c r="S1507" s="11">
        <f t="shared" si="115"/>
        <v>42414.44332175926</v>
      </c>
      <c r="T1507" s="11">
        <f t="shared" si="116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2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26" t="s">
        <v>8327</v>
      </c>
      <c r="P1508" t="s">
        <v>8329</v>
      </c>
      <c r="Q1508">
        <f t="shared" si="117"/>
        <v>111</v>
      </c>
      <c r="R1508">
        <f t="shared" si="118"/>
        <v>38.86</v>
      </c>
      <c r="S1508" s="11">
        <f t="shared" si="115"/>
        <v>41814.785925925928</v>
      </c>
      <c r="T1508" s="11">
        <f t="shared" si="116"/>
        <v>41844.785925925928</v>
      </c>
      <c r="U1508">
        <f t="shared" si="119"/>
        <v>2014</v>
      </c>
    </row>
    <row r="1509" spans="1:21" ht="45" x14ac:dyDescent="0.25">
      <c r="A1509">
        <v>1507</v>
      </c>
      <c r="B1509" s="3" t="s">
        <v>1508</v>
      </c>
      <c r="C1509" s="3" t="s">
        <v>5617</v>
      </c>
      <c r="D1509" s="2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26" t="s">
        <v>8327</v>
      </c>
      <c r="P1509" t="s">
        <v>8329</v>
      </c>
      <c r="Q1509">
        <f t="shared" si="117"/>
        <v>215</v>
      </c>
      <c r="R1509">
        <f t="shared" si="118"/>
        <v>78.180000000000007</v>
      </c>
      <c r="S1509" s="11">
        <f t="shared" si="115"/>
        <v>40254.450335648151</v>
      </c>
      <c r="T1509" s="11">
        <f t="shared" si="116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2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26" t="s">
        <v>8327</v>
      </c>
      <c r="P1510" t="s">
        <v>8329</v>
      </c>
      <c r="Q1510">
        <f t="shared" si="117"/>
        <v>111</v>
      </c>
      <c r="R1510">
        <f t="shared" si="118"/>
        <v>97.11</v>
      </c>
      <c r="S1510" s="11">
        <f t="shared" si="115"/>
        <v>41786.614363425928</v>
      </c>
      <c r="T1510" s="11">
        <f t="shared" si="116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3" t="s">
        <v>1510</v>
      </c>
      <c r="C1511" s="3" t="s">
        <v>5619</v>
      </c>
      <c r="D1511" s="2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26" t="s">
        <v>8327</v>
      </c>
      <c r="P1511" t="s">
        <v>8329</v>
      </c>
      <c r="Q1511">
        <f t="shared" si="117"/>
        <v>124</v>
      </c>
      <c r="R1511">
        <f t="shared" si="118"/>
        <v>110.39</v>
      </c>
      <c r="S1511" s="11">
        <f t="shared" si="115"/>
        <v>42751.533391203702</v>
      </c>
      <c r="T1511" s="11">
        <f t="shared" si="116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3" t="s">
        <v>1511</v>
      </c>
      <c r="C1512" s="3" t="s">
        <v>5620</v>
      </c>
      <c r="D1512" s="2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26" t="s">
        <v>8327</v>
      </c>
      <c r="P1512" t="s">
        <v>8329</v>
      </c>
      <c r="Q1512">
        <f t="shared" si="117"/>
        <v>101</v>
      </c>
      <c r="R1512">
        <f t="shared" si="118"/>
        <v>39.92</v>
      </c>
      <c r="S1512" s="11">
        <f t="shared" si="115"/>
        <v>41809.385162037033</v>
      </c>
      <c r="T1512" s="11">
        <f t="shared" si="116"/>
        <v>41839.385162037033</v>
      </c>
      <c r="U1512">
        <f t="shared" si="119"/>
        <v>2014</v>
      </c>
    </row>
    <row r="1513" spans="1:21" ht="45" x14ac:dyDescent="0.25">
      <c r="A1513">
        <v>1511</v>
      </c>
      <c r="B1513" s="3" t="s">
        <v>1512</v>
      </c>
      <c r="C1513" s="3" t="s">
        <v>5621</v>
      </c>
      <c r="D1513" s="2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26" t="s">
        <v>8327</v>
      </c>
      <c r="P1513" t="s">
        <v>8329</v>
      </c>
      <c r="Q1513">
        <f t="shared" si="117"/>
        <v>112</v>
      </c>
      <c r="R1513">
        <f t="shared" si="118"/>
        <v>75.98</v>
      </c>
      <c r="S1513" s="11">
        <f t="shared" si="115"/>
        <v>42296.583379629628</v>
      </c>
      <c r="T1513" s="11">
        <f t="shared" si="116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3" t="s">
        <v>1513</v>
      </c>
      <c r="C1514" s="3" t="s">
        <v>5622</v>
      </c>
      <c r="D1514" s="2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26" t="s">
        <v>8327</v>
      </c>
      <c r="P1514" t="s">
        <v>8329</v>
      </c>
      <c r="Q1514">
        <f t="shared" si="117"/>
        <v>559</v>
      </c>
      <c r="R1514">
        <f t="shared" si="118"/>
        <v>58.38</v>
      </c>
      <c r="S1514" s="11">
        <f t="shared" si="115"/>
        <v>42741.684479166666</v>
      </c>
      <c r="T1514" s="11">
        <f t="shared" si="116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2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26" t="s">
        <v>8327</v>
      </c>
      <c r="P1515" t="s">
        <v>8329</v>
      </c>
      <c r="Q1515">
        <f t="shared" si="117"/>
        <v>150</v>
      </c>
      <c r="R1515">
        <f t="shared" si="118"/>
        <v>55.82</v>
      </c>
      <c r="S1515" s="11">
        <f t="shared" si="115"/>
        <v>41806.637337962966</v>
      </c>
      <c r="T1515" s="11">
        <f t="shared" si="116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2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26" t="s">
        <v>8327</v>
      </c>
      <c r="P1516" t="s">
        <v>8329</v>
      </c>
      <c r="Q1516">
        <f t="shared" si="117"/>
        <v>106</v>
      </c>
      <c r="R1516">
        <f t="shared" si="118"/>
        <v>151.24</v>
      </c>
      <c r="S1516" s="11">
        <f t="shared" si="115"/>
        <v>42234.597685185188</v>
      </c>
      <c r="T1516" s="11">
        <f t="shared" si="116"/>
        <v>42274.597685185188</v>
      </c>
      <c r="U1516">
        <f t="shared" si="119"/>
        <v>2015</v>
      </c>
    </row>
    <row r="1517" spans="1:21" ht="45" x14ac:dyDescent="0.25">
      <c r="A1517">
        <v>1515</v>
      </c>
      <c r="B1517" s="3" t="s">
        <v>1516</v>
      </c>
      <c r="C1517" s="3" t="s">
        <v>5625</v>
      </c>
      <c r="D1517" s="2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26" t="s">
        <v>8327</v>
      </c>
      <c r="P1517" t="s">
        <v>8329</v>
      </c>
      <c r="Q1517">
        <f t="shared" si="117"/>
        <v>157</v>
      </c>
      <c r="R1517">
        <f t="shared" si="118"/>
        <v>849.67</v>
      </c>
      <c r="S1517" s="11">
        <f t="shared" si="115"/>
        <v>42415.253437499996</v>
      </c>
      <c r="T1517" s="11">
        <f t="shared" si="116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2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26" t="s">
        <v>8327</v>
      </c>
      <c r="P1518" t="s">
        <v>8329</v>
      </c>
      <c r="Q1518">
        <f t="shared" si="117"/>
        <v>109</v>
      </c>
      <c r="R1518">
        <f t="shared" si="118"/>
        <v>159.24</v>
      </c>
      <c r="S1518" s="11">
        <f t="shared" si="115"/>
        <v>42619.466342592597</v>
      </c>
      <c r="T1518" s="11">
        <f t="shared" si="116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3" t="s">
        <v>1518</v>
      </c>
      <c r="C1519" s="3" t="s">
        <v>5627</v>
      </c>
      <c r="D1519" s="2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26" t="s">
        <v>8327</v>
      </c>
      <c r="P1519" t="s">
        <v>8329</v>
      </c>
      <c r="Q1519">
        <f t="shared" si="117"/>
        <v>162</v>
      </c>
      <c r="R1519">
        <f t="shared" si="118"/>
        <v>39.51</v>
      </c>
      <c r="S1519" s="11">
        <f t="shared" si="115"/>
        <v>41948.56658564815</v>
      </c>
      <c r="T1519" s="11">
        <f t="shared" si="116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2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26" t="s">
        <v>8327</v>
      </c>
      <c r="P1520" t="s">
        <v>8329</v>
      </c>
      <c r="Q1520">
        <f t="shared" si="117"/>
        <v>205</v>
      </c>
      <c r="R1520">
        <f t="shared" si="118"/>
        <v>130.53</v>
      </c>
      <c r="S1520" s="11">
        <f t="shared" si="115"/>
        <v>41760.8200462963</v>
      </c>
      <c r="T1520" s="11">
        <f t="shared" si="116"/>
        <v>41790.8200462963</v>
      </c>
      <c r="U1520">
        <f t="shared" si="119"/>
        <v>2014</v>
      </c>
    </row>
    <row r="1521" spans="1:21" ht="45" x14ac:dyDescent="0.25">
      <c r="A1521">
        <v>1519</v>
      </c>
      <c r="B1521" s="3" t="s">
        <v>1520</v>
      </c>
      <c r="C1521" s="3" t="s">
        <v>5629</v>
      </c>
      <c r="D1521" s="2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26" t="s">
        <v>8327</v>
      </c>
      <c r="P1521" t="s">
        <v>8329</v>
      </c>
      <c r="Q1521">
        <f t="shared" si="117"/>
        <v>103</v>
      </c>
      <c r="R1521">
        <f t="shared" si="118"/>
        <v>64.16</v>
      </c>
      <c r="S1521" s="11">
        <f t="shared" si="115"/>
        <v>41782.741701388892</v>
      </c>
      <c r="T1521" s="11">
        <f t="shared" si="116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3" t="s">
        <v>1521</v>
      </c>
      <c r="C1522" s="3" t="s">
        <v>5630</v>
      </c>
      <c r="D1522" s="2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26" t="s">
        <v>8327</v>
      </c>
      <c r="P1522" t="s">
        <v>8329</v>
      </c>
      <c r="Q1522">
        <f t="shared" si="117"/>
        <v>103</v>
      </c>
      <c r="R1522">
        <f t="shared" si="118"/>
        <v>111.53</v>
      </c>
      <c r="S1522" s="11">
        <f t="shared" si="115"/>
        <v>41955.857789351852</v>
      </c>
      <c r="T1522" s="11">
        <f t="shared" si="116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2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26" t="s">
        <v>8327</v>
      </c>
      <c r="P1523" t="s">
        <v>8329</v>
      </c>
      <c r="Q1523">
        <f t="shared" si="117"/>
        <v>107</v>
      </c>
      <c r="R1523">
        <f t="shared" si="118"/>
        <v>170.45</v>
      </c>
      <c r="S1523" s="11">
        <f t="shared" si="115"/>
        <v>42493.167719907404</v>
      </c>
      <c r="T1523" s="11">
        <f t="shared" si="116"/>
        <v>42528.167719907404</v>
      </c>
      <c r="U1523">
        <f t="shared" si="119"/>
        <v>2016</v>
      </c>
    </row>
    <row r="1524" spans="1:21" ht="45" x14ac:dyDescent="0.25">
      <c r="A1524">
        <v>1522</v>
      </c>
      <c r="B1524" s="3" t="s">
        <v>1523</v>
      </c>
      <c r="C1524" s="3" t="s">
        <v>5632</v>
      </c>
      <c r="D1524" s="2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26" t="s">
        <v>8327</v>
      </c>
      <c r="P1524" t="s">
        <v>8329</v>
      </c>
      <c r="Q1524">
        <f t="shared" si="117"/>
        <v>139</v>
      </c>
      <c r="R1524">
        <f t="shared" si="118"/>
        <v>133.74</v>
      </c>
      <c r="S1524" s="11">
        <f t="shared" si="115"/>
        <v>41899.830312500002</v>
      </c>
      <c r="T1524" s="11">
        <f t="shared" si="116"/>
        <v>41929.830312500002</v>
      </c>
      <c r="U1524">
        <f t="shared" si="119"/>
        <v>2014</v>
      </c>
    </row>
    <row r="1525" spans="1:21" ht="45" x14ac:dyDescent="0.25">
      <c r="A1525">
        <v>1523</v>
      </c>
      <c r="B1525" s="3" t="s">
        <v>1524</v>
      </c>
      <c r="C1525" s="3" t="s">
        <v>5633</v>
      </c>
      <c r="D1525" s="2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26" t="s">
        <v>8327</v>
      </c>
      <c r="P1525" t="s">
        <v>8329</v>
      </c>
      <c r="Q1525">
        <f t="shared" si="117"/>
        <v>125</v>
      </c>
      <c r="R1525">
        <f t="shared" si="118"/>
        <v>95.83</v>
      </c>
      <c r="S1525" s="11">
        <f t="shared" si="115"/>
        <v>41964.751342592594</v>
      </c>
      <c r="T1525" s="11">
        <f t="shared" si="116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2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26" t="s">
        <v>8327</v>
      </c>
      <c r="P1526" t="s">
        <v>8329</v>
      </c>
      <c r="Q1526">
        <f t="shared" si="117"/>
        <v>207</v>
      </c>
      <c r="R1526">
        <f t="shared" si="118"/>
        <v>221.79</v>
      </c>
      <c r="S1526" s="11">
        <f t="shared" si="115"/>
        <v>42756.501041666663</v>
      </c>
      <c r="T1526" s="11">
        <f t="shared" si="116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3" t="s">
        <v>1526</v>
      </c>
      <c r="C1527" s="3" t="s">
        <v>5635</v>
      </c>
      <c r="D1527" s="2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26" t="s">
        <v>8327</v>
      </c>
      <c r="P1527" t="s">
        <v>8329</v>
      </c>
      <c r="Q1527">
        <f t="shared" si="117"/>
        <v>174</v>
      </c>
      <c r="R1527">
        <f t="shared" si="118"/>
        <v>32.32</v>
      </c>
      <c r="S1527" s="11">
        <f t="shared" si="115"/>
        <v>42570.702986111108</v>
      </c>
      <c r="T1527" s="11">
        <f t="shared" si="116"/>
        <v>42600.702986111108</v>
      </c>
      <c r="U1527">
        <f t="shared" si="119"/>
        <v>2016</v>
      </c>
    </row>
    <row r="1528" spans="1:21" ht="45" x14ac:dyDescent="0.25">
      <c r="A1528">
        <v>1526</v>
      </c>
      <c r="B1528" s="3" t="s">
        <v>1527</v>
      </c>
      <c r="C1528" s="3" t="s">
        <v>5636</v>
      </c>
      <c r="D1528" s="2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26" t="s">
        <v>8327</v>
      </c>
      <c r="P1528" t="s">
        <v>8329</v>
      </c>
      <c r="Q1528">
        <f t="shared" si="117"/>
        <v>120</v>
      </c>
      <c r="R1528">
        <f t="shared" si="118"/>
        <v>98.84</v>
      </c>
      <c r="S1528" s="11">
        <f t="shared" si="115"/>
        <v>42339.276006944448</v>
      </c>
      <c r="T1528" s="11">
        <f t="shared" si="116"/>
        <v>42388.276006944448</v>
      </c>
      <c r="U1528">
        <f t="shared" si="119"/>
        <v>2015</v>
      </c>
    </row>
    <row r="1529" spans="1:21" ht="30" x14ac:dyDescent="0.25">
      <c r="A1529">
        <v>1527</v>
      </c>
      <c r="B1529" s="3" t="s">
        <v>1528</v>
      </c>
      <c r="C1529" s="3" t="s">
        <v>5637</v>
      </c>
      <c r="D1529" s="2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26" t="s">
        <v>8327</v>
      </c>
      <c r="P1529" t="s">
        <v>8329</v>
      </c>
      <c r="Q1529">
        <f t="shared" si="117"/>
        <v>110</v>
      </c>
      <c r="R1529">
        <f t="shared" si="118"/>
        <v>55.22</v>
      </c>
      <c r="S1529" s="11">
        <f t="shared" si="115"/>
        <v>42780.600532407407</v>
      </c>
      <c r="T1529" s="11">
        <f t="shared" si="116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2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26" t="s">
        <v>8327</v>
      </c>
      <c r="P1530" t="s">
        <v>8329</v>
      </c>
      <c r="Q1530">
        <f t="shared" si="117"/>
        <v>282</v>
      </c>
      <c r="R1530">
        <f t="shared" si="118"/>
        <v>52.79</v>
      </c>
      <c r="S1530" s="11">
        <f t="shared" si="115"/>
        <v>42736.732893518521</v>
      </c>
      <c r="T1530" s="11">
        <f t="shared" si="116"/>
        <v>42767</v>
      </c>
      <c r="U1530">
        <f t="shared" si="119"/>
        <v>2017</v>
      </c>
    </row>
    <row r="1531" spans="1:21" ht="30" x14ac:dyDescent="0.25">
      <c r="A1531">
        <v>1529</v>
      </c>
      <c r="B1531" s="3" t="s">
        <v>1530</v>
      </c>
      <c r="C1531" s="3" t="s">
        <v>5639</v>
      </c>
      <c r="D1531" s="2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26" t="s">
        <v>8327</v>
      </c>
      <c r="P1531" t="s">
        <v>8329</v>
      </c>
      <c r="Q1531">
        <f t="shared" si="117"/>
        <v>101</v>
      </c>
      <c r="R1531">
        <f t="shared" si="118"/>
        <v>135.66999999999999</v>
      </c>
      <c r="S1531" s="11">
        <f t="shared" si="115"/>
        <v>42052.628703703704</v>
      </c>
      <c r="T1531" s="11">
        <f t="shared" si="116"/>
        <v>42082.587037037039</v>
      </c>
      <c r="U1531">
        <f t="shared" si="119"/>
        <v>2015</v>
      </c>
    </row>
    <row r="1532" spans="1:21" ht="45" x14ac:dyDescent="0.25">
      <c r="A1532">
        <v>1530</v>
      </c>
      <c r="B1532" s="3" t="s">
        <v>1531</v>
      </c>
      <c r="C1532" s="3" t="s">
        <v>5640</v>
      </c>
      <c r="D1532" s="2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26" t="s">
        <v>8327</v>
      </c>
      <c r="P1532" t="s">
        <v>8329</v>
      </c>
      <c r="Q1532">
        <f t="shared" si="117"/>
        <v>135</v>
      </c>
      <c r="R1532">
        <f t="shared" si="118"/>
        <v>53.99</v>
      </c>
      <c r="S1532" s="11">
        <f t="shared" si="115"/>
        <v>42275.767303240747</v>
      </c>
      <c r="T1532" s="11">
        <f t="shared" si="116"/>
        <v>42300.767303240747</v>
      </c>
      <c r="U1532">
        <f t="shared" si="119"/>
        <v>2015</v>
      </c>
    </row>
    <row r="1533" spans="1:21" ht="45" x14ac:dyDescent="0.25">
      <c r="A1533">
        <v>1531</v>
      </c>
      <c r="B1533" s="3" t="s">
        <v>1532</v>
      </c>
      <c r="C1533" s="3" t="s">
        <v>5641</v>
      </c>
      <c r="D1533" s="2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26" t="s">
        <v>8327</v>
      </c>
      <c r="P1533" t="s">
        <v>8329</v>
      </c>
      <c r="Q1533">
        <f t="shared" si="117"/>
        <v>176</v>
      </c>
      <c r="R1533">
        <f t="shared" si="118"/>
        <v>56.64</v>
      </c>
      <c r="S1533" s="11">
        <f t="shared" si="115"/>
        <v>41941.802384259259</v>
      </c>
      <c r="T1533" s="11">
        <f t="shared" si="116"/>
        <v>41974.125</v>
      </c>
      <c r="U1533">
        <f t="shared" si="119"/>
        <v>2014</v>
      </c>
    </row>
    <row r="1534" spans="1:21" ht="45" x14ac:dyDescent="0.25">
      <c r="A1534">
        <v>1532</v>
      </c>
      <c r="B1534" s="3" t="s">
        <v>1533</v>
      </c>
      <c r="C1534" s="3" t="s">
        <v>5642</v>
      </c>
      <c r="D1534" s="2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26" t="s">
        <v>8327</v>
      </c>
      <c r="P1534" t="s">
        <v>8329</v>
      </c>
      <c r="Q1534">
        <f t="shared" si="117"/>
        <v>484</v>
      </c>
      <c r="R1534">
        <f t="shared" si="118"/>
        <v>82.32</v>
      </c>
      <c r="S1534" s="11">
        <f t="shared" si="115"/>
        <v>42391.475289351853</v>
      </c>
      <c r="T1534" s="11">
        <f t="shared" si="116"/>
        <v>42415.625</v>
      </c>
      <c r="U1534">
        <f t="shared" si="119"/>
        <v>2016</v>
      </c>
    </row>
    <row r="1535" spans="1:21" ht="30" x14ac:dyDescent="0.25">
      <c r="A1535">
        <v>1533</v>
      </c>
      <c r="B1535" s="3" t="s">
        <v>1534</v>
      </c>
      <c r="C1535" s="3" t="s">
        <v>5643</v>
      </c>
      <c r="D1535" s="2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26" t="s">
        <v>8327</v>
      </c>
      <c r="P1535" t="s">
        <v>8329</v>
      </c>
      <c r="Q1535">
        <f t="shared" si="117"/>
        <v>145</v>
      </c>
      <c r="R1535">
        <f t="shared" si="118"/>
        <v>88.26</v>
      </c>
      <c r="S1535" s="11">
        <f t="shared" si="115"/>
        <v>42443.00204861111</v>
      </c>
      <c r="T1535" s="11">
        <f t="shared" si="116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2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26" t="s">
        <v>8327</v>
      </c>
      <c r="P1536" t="s">
        <v>8329</v>
      </c>
      <c r="Q1536">
        <f t="shared" si="117"/>
        <v>418</v>
      </c>
      <c r="R1536">
        <f t="shared" si="118"/>
        <v>84.91</v>
      </c>
      <c r="S1536" s="11">
        <f t="shared" si="115"/>
        <v>42221.67432870371</v>
      </c>
      <c r="T1536" s="11">
        <f t="shared" si="116"/>
        <v>42251.67432870371</v>
      </c>
      <c r="U1536">
        <f t="shared" si="119"/>
        <v>2015</v>
      </c>
    </row>
    <row r="1537" spans="1:21" ht="45" x14ac:dyDescent="0.25">
      <c r="A1537">
        <v>1535</v>
      </c>
      <c r="B1537" s="3" t="s">
        <v>1536</v>
      </c>
      <c r="C1537" s="3" t="s">
        <v>5645</v>
      </c>
      <c r="D1537" s="2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26" t="s">
        <v>8327</v>
      </c>
      <c r="P1537" t="s">
        <v>8329</v>
      </c>
      <c r="Q1537">
        <f t="shared" si="117"/>
        <v>132</v>
      </c>
      <c r="R1537">
        <f t="shared" si="118"/>
        <v>48.15</v>
      </c>
      <c r="S1537" s="11">
        <f t="shared" si="115"/>
        <v>42484.829062500001</v>
      </c>
      <c r="T1537" s="11">
        <f t="shared" si="116"/>
        <v>42513.916666666672</v>
      </c>
      <c r="U1537">
        <f t="shared" si="119"/>
        <v>2016</v>
      </c>
    </row>
    <row r="1538" spans="1:21" ht="45" x14ac:dyDescent="0.25">
      <c r="A1538">
        <v>1536</v>
      </c>
      <c r="B1538" s="3" t="s">
        <v>1537</v>
      </c>
      <c r="C1538" s="3" t="s">
        <v>5646</v>
      </c>
      <c r="D1538" s="2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26" t="s">
        <v>8327</v>
      </c>
      <c r="P1538" t="s">
        <v>8329</v>
      </c>
      <c r="Q1538">
        <f t="shared" si="117"/>
        <v>250</v>
      </c>
      <c r="R1538">
        <f t="shared" si="118"/>
        <v>66.02</v>
      </c>
      <c r="S1538" s="11">
        <f t="shared" ref="S1538:S1601" si="120">(((J1538/60)/60)/24)+DATE(1970,1,1)</f>
        <v>42213.802199074074</v>
      </c>
      <c r="T1538" s="11">
        <f t="shared" ref="T1538:T1601" si="121">(((I1538/60)/60)/24)+DATE(1970,1,1)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2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26" t="s">
        <v>8327</v>
      </c>
      <c r="P1539" t="s">
        <v>8329</v>
      </c>
      <c r="Q1539">
        <f t="shared" ref="Q1539:Q1602" si="122">ROUND(E1539/D1539*100,0)</f>
        <v>180</v>
      </c>
      <c r="R1539">
        <f t="shared" ref="R1539:R1602" si="123">IFERROR(ROUND(E1539/L1539,2),0)</f>
        <v>96.38</v>
      </c>
      <c r="S1539" s="11">
        <f t="shared" si="120"/>
        <v>42552.315127314811</v>
      </c>
      <c r="T1539" s="11">
        <f t="shared" si="121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2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26" t="s">
        <v>8327</v>
      </c>
      <c r="P1540" t="s">
        <v>8329</v>
      </c>
      <c r="Q1540">
        <f t="shared" si="122"/>
        <v>103</v>
      </c>
      <c r="R1540">
        <f t="shared" si="123"/>
        <v>156.16999999999999</v>
      </c>
      <c r="S1540" s="11">
        <f t="shared" si="120"/>
        <v>41981.782060185185</v>
      </c>
      <c r="T1540" s="11">
        <f t="shared" si="121"/>
        <v>42026.782060185185</v>
      </c>
      <c r="U1540">
        <f t="shared" si="124"/>
        <v>2014</v>
      </c>
    </row>
    <row r="1541" spans="1:21" ht="45" x14ac:dyDescent="0.25">
      <c r="A1541">
        <v>1539</v>
      </c>
      <c r="B1541" s="3" t="s">
        <v>1540</v>
      </c>
      <c r="C1541" s="3" t="s">
        <v>5649</v>
      </c>
      <c r="D1541" s="2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26" t="s">
        <v>8327</v>
      </c>
      <c r="P1541" t="s">
        <v>8329</v>
      </c>
      <c r="Q1541">
        <f t="shared" si="122"/>
        <v>136</v>
      </c>
      <c r="R1541">
        <f t="shared" si="123"/>
        <v>95.76</v>
      </c>
      <c r="S1541" s="11">
        <f t="shared" si="120"/>
        <v>42705.919201388882</v>
      </c>
      <c r="T1541" s="11">
        <f t="shared" si="121"/>
        <v>42738.919201388882</v>
      </c>
      <c r="U1541">
        <f t="shared" si="124"/>
        <v>2016</v>
      </c>
    </row>
    <row r="1542" spans="1:21" ht="45" x14ac:dyDescent="0.25">
      <c r="A1542">
        <v>1540</v>
      </c>
      <c r="B1542" s="3" t="s">
        <v>1541</v>
      </c>
      <c r="C1542" s="3" t="s">
        <v>5650</v>
      </c>
      <c r="D1542" s="2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26" t="s">
        <v>8327</v>
      </c>
      <c r="P1542" t="s">
        <v>8329</v>
      </c>
      <c r="Q1542">
        <f t="shared" si="122"/>
        <v>118</v>
      </c>
      <c r="R1542">
        <f t="shared" si="123"/>
        <v>180.41</v>
      </c>
      <c r="S1542" s="11">
        <f t="shared" si="120"/>
        <v>41939.00712962963</v>
      </c>
      <c r="T1542" s="11">
        <f t="shared" si="121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2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26" t="s">
        <v>8327</v>
      </c>
      <c r="P1543" t="s">
        <v>8331</v>
      </c>
      <c r="Q1543">
        <f t="shared" si="122"/>
        <v>0</v>
      </c>
      <c r="R1543">
        <f t="shared" si="123"/>
        <v>3</v>
      </c>
      <c r="S1543" s="11">
        <f t="shared" si="120"/>
        <v>41974.712245370371</v>
      </c>
      <c r="T1543" s="11">
        <f t="shared" si="121"/>
        <v>42004.712245370371</v>
      </c>
      <c r="U1543">
        <f t="shared" si="124"/>
        <v>2014</v>
      </c>
    </row>
    <row r="1544" spans="1:21" ht="45" x14ac:dyDescent="0.25">
      <c r="A1544">
        <v>1542</v>
      </c>
      <c r="B1544" s="3" t="s">
        <v>1543</v>
      </c>
      <c r="C1544" s="3" t="s">
        <v>5652</v>
      </c>
      <c r="D1544" s="2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26" t="s">
        <v>8327</v>
      </c>
      <c r="P1544" t="s">
        <v>8331</v>
      </c>
      <c r="Q1544">
        <f t="shared" si="122"/>
        <v>4</v>
      </c>
      <c r="R1544">
        <f t="shared" si="123"/>
        <v>20</v>
      </c>
      <c r="S1544" s="11">
        <f t="shared" si="120"/>
        <v>42170.996527777781</v>
      </c>
      <c r="T1544" s="11">
        <f t="shared" si="121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2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26" t="s">
        <v>8327</v>
      </c>
      <c r="P1545" t="s">
        <v>8331</v>
      </c>
      <c r="Q1545">
        <f t="shared" si="122"/>
        <v>0</v>
      </c>
      <c r="R1545">
        <f t="shared" si="123"/>
        <v>10</v>
      </c>
      <c r="S1545" s="11">
        <f t="shared" si="120"/>
        <v>41935.509652777779</v>
      </c>
      <c r="T1545" s="11">
        <f t="shared" si="121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2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26" t="s">
        <v>8327</v>
      </c>
      <c r="P1546" t="s">
        <v>8331</v>
      </c>
      <c r="Q1546">
        <f t="shared" si="122"/>
        <v>0</v>
      </c>
      <c r="R1546">
        <f t="shared" si="123"/>
        <v>0</v>
      </c>
      <c r="S1546" s="11">
        <f t="shared" si="120"/>
        <v>42053.051203703704</v>
      </c>
      <c r="T1546" s="11">
        <f t="shared" si="121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2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26" t="s">
        <v>8327</v>
      </c>
      <c r="P1547" t="s">
        <v>8331</v>
      </c>
      <c r="Q1547">
        <f t="shared" si="122"/>
        <v>0</v>
      </c>
      <c r="R1547">
        <f t="shared" si="123"/>
        <v>1</v>
      </c>
      <c r="S1547" s="11">
        <f t="shared" si="120"/>
        <v>42031.884652777779</v>
      </c>
      <c r="T1547" s="11">
        <f t="shared" si="121"/>
        <v>42065.886111111111</v>
      </c>
      <c r="U1547">
        <f t="shared" si="124"/>
        <v>2015</v>
      </c>
    </row>
    <row r="1548" spans="1:21" ht="45" x14ac:dyDescent="0.25">
      <c r="A1548">
        <v>1546</v>
      </c>
      <c r="B1548" s="3" t="s">
        <v>1547</v>
      </c>
      <c r="C1548" s="3" t="s">
        <v>5656</v>
      </c>
      <c r="D1548" s="2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26" t="s">
        <v>8327</v>
      </c>
      <c r="P1548" t="s">
        <v>8331</v>
      </c>
      <c r="Q1548">
        <f t="shared" si="122"/>
        <v>29</v>
      </c>
      <c r="R1548">
        <f t="shared" si="123"/>
        <v>26.27</v>
      </c>
      <c r="S1548" s="11">
        <f t="shared" si="120"/>
        <v>41839.212951388887</v>
      </c>
      <c r="T1548" s="11">
        <f t="shared" si="121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2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26" t="s">
        <v>8327</v>
      </c>
      <c r="P1549" t="s">
        <v>8331</v>
      </c>
      <c r="Q1549">
        <f t="shared" si="122"/>
        <v>0</v>
      </c>
      <c r="R1549">
        <f t="shared" si="123"/>
        <v>0</v>
      </c>
      <c r="S1549" s="11">
        <f t="shared" si="120"/>
        <v>42782.426875000005</v>
      </c>
      <c r="T1549" s="11">
        <f t="shared" si="121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2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26" t="s">
        <v>8327</v>
      </c>
      <c r="P1550" t="s">
        <v>8331</v>
      </c>
      <c r="Q1550">
        <f t="shared" si="122"/>
        <v>9</v>
      </c>
      <c r="R1550">
        <f t="shared" si="123"/>
        <v>60</v>
      </c>
      <c r="S1550" s="11">
        <f t="shared" si="120"/>
        <v>42286.88217592593</v>
      </c>
      <c r="T1550" s="11">
        <f t="shared" si="121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2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26" t="s">
        <v>8327</v>
      </c>
      <c r="P1551" t="s">
        <v>8331</v>
      </c>
      <c r="Q1551">
        <f t="shared" si="122"/>
        <v>34</v>
      </c>
      <c r="R1551">
        <f t="shared" si="123"/>
        <v>28.33</v>
      </c>
      <c r="S1551" s="11">
        <f t="shared" si="120"/>
        <v>42281.136099537034</v>
      </c>
      <c r="T1551" s="11">
        <f t="shared" si="121"/>
        <v>42311.177766203706</v>
      </c>
      <c r="U1551">
        <f t="shared" si="124"/>
        <v>2015</v>
      </c>
    </row>
    <row r="1552" spans="1:21" ht="45" x14ac:dyDescent="0.25">
      <c r="A1552">
        <v>1550</v>
      </c>
      <c r="B1552" s="3" t="s">
        <v>1551</v>
      </c>
      <c r="C1552" s="3" t="s">
        <v>5660</v>
      </c>
      <c r="D1552" s="2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26" t="s">
        <v>8327</v>
      </c>
      <c r="P1552" t="s">
        <v>8331</v>
      </c>
      <c r="Q1552">
        <f t="shared" si="122"/>
        <v>13</v>
      </c>
      <c r="R1552">
        <f t="shared" si="123"/>
        <v>14.43</v>
      </c>
      <c r="S1552" s="11">
        <f t="shared" si="120"/>
        <v>42472.449467592596</v>
      </c>
      <c r="T1552" s="11">
        <f t="shared" si="121"/>
        <v>42502.449467592596</v>
      </c>
      <c r="U1552">
        <f t="shared" si="124"/>
        <v>2016</v>
      </c>
    </row>
    <row r="1553" spans="1:21" ht="45" x14ac:dyDescent="0.25">
      <c r="A1553">
        <v>1551</v>
      </c>
      <c r="B1553" s="3" t="s">
        <v>1552</v>
      </c>
      <c r="C1553" s="3" t="s">
        <v>5661</v>
      </c>
      <c r="D1553" s="2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26" t="s">
        <v>8327</v>
      </c>
      <c r="P1553" t="s">
        <v>8331</v>
      </c>
      <c r="Q1553">
        <f t="shared" si="122"/>
        <v>0</v>
      </c>
      <c r="R1553">
        <f t="shared" si="123"/>
        <v>0</v>
      </c>
      <c r="S1553" s="11">
        <f t="shared" si="120"/>
        <v>42121.824525462958</v>
      </c>
      <c r="T1553" s="11">
        <f t="shared" si="121"/>
        <v>42151.824525462958</v>
      </c>
      <c r="U1553">
        <f t="shared" si="124"/>
        <v>2015</v>
      </c>
    </row>
    <row r="1554" spans="1:21" ht="45" x14ac:dyDescent="0.25">
      <c r="A1554">
        <v>1552</v>
      </c>
      <c r="B1554" s="3" t="s">
        <v>1553</v>
      </c>
      <c r="C1554" s="3" t="s">
        <v>5662</v>
      </c>
      <c r="D1554" s="2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26" t="s">
        <v>8327</v>
      </c>
      <c r="P1554" t="s">
        <v>8331</v>
      </c>
      <c r="Q1554">
        <f t="shared" si="122"/>
        <v>49</v>
      </c>
      <c r="R1554">
        <f t="shared" si="123"/>
        <v>132.19</v>
      </c>
      <c r="S1554" s="11">
        <f t="shared" si="120"/>
        <v>41892.688750000001</v>
      </c>
      <c r="T1554" s="11">
        <f t="shared" si="121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2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26" t="s">
        <v>8327</v>
      </c>
      <c r="P1555" t="s">
        <v>8331</v>
      </c>
      <c r="Q1555">
        <f t="shared" si="122"/>
        <v>0</v>
      </c>
      <c r="R1555">
        <f t="shared" si="123"/>
        <v>0</v>
      </c>
      <c r="S1555" s="11">
        <f t="shared" si="120"/>
        <v>42219.282951388886</v>
      </c>
      <c r="T1555" s="11">
        <f t="shared" si="121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2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26" t="s">
        <v>8327</v>
      </c>
      <c r="P1556" t="s">
        <v>8331</v>
      </c>
      <c r="Q1556">
        <f t="shared" si="122"/>
        <v>0</v>
      </c>
      <c r="R1556">
        <f t="shared" si="123"/>
        <v>0</v>
      </c>
      <c r="S1556" s="11">
        <f t="shared" si="120"/>
        <v>42188.252199074079</v>
      </c>
      <c r="T1556" s="11">
        <f t="shared" si="121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2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26" t="s">
        <v>8327</v>
      </c>
      <c r="P1557" t="s">
        <v>8331</v>
      </c>
      <c r="Q1557">
        <f t="shared" si="122"/>
        <v>0</v>
      </c>
      <c r="R1557">
        <f t="shared" si="123"/>
        <v>0</v>
      </c>
      <c r="S1557" s="11">
        <f t="shared" si="120"/>
        <v>42241.613796296297</v>
      </c>
      <c r="T1557" s="11">
        <f t="shared" si="121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2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26" t="s">
        <v>8327</v>
      </c>
      <c r="P1558" t="s">
        <v>8331</v>
      </c>
      <c r="Q1558">
        <f t="shared" si="122"/>
        <v>45</v>
      </c>
      <c r="R1558">
        <f t="shared" si="123"/>
        <v>56.42</v>
      </c>
      <c r="S1558" s="11">
        <f t="shared" si="120"/>
        <v>42525.153055555551</v>
      </c>
      <c r="T1558" s="11">
        <f t="shared" si="121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2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26" t="s">
        <v>8327</v>
      </c>
      <c r="P1559" t="s">
        <v>8331</v>
      </c>
      <c r="Q1559">
        <f t="shared" si="122"/>
        <v>4</v>
      </c>
      <c r="R1559">
        <f t="shared" si="123"/>
        <v>100</v>
      </c>
      <c r="S1559" s="11">
        <f t="shared" si="120"/>
        <v>41871.65315972222</v>
      </c>
      <c r="T1559" s="11">
        <f t="shared" si="121"/>
        <v>41902.65315972222</v>
      </c>
      <c r="U1559">
        <f t="shared" si="124"/>
        <v>2014</v>
      </c>
    </row>
    <row r="1560" spans="1:21" ht="30" x14ac:dyDescent="0.25">
      <c r="A1560">
        <v>1558</v>
      </c>
      <c r="B1560" s="3" t="s">
        <v>1559</v>
      </c>
      <c r="C1560" s="3" t="s">
        <v>5668</v>
      </c>
      <c r="D1560" s="2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26" t="s">
        <v>8327</v>
      </c>
      <c r="P1560" t="s">
        <v>8331</v>
      </c>
      <c r="Q1560">
        <f t="shared" si="122"/>
        <v>5</v>
      </c>
      <c r="R1560">
        <f t="shared" si="123"/>
        <v>11.67</v>
      </c>
      <c r="S1560" s="11">
        <f t="shared" si="120"/>
        <v>42185.397673611107</v>
      </c>
      <c r="T1560" s="11">
        <f t="shared" si="121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3" t="s">
        <v>1560</v>
      </c>
      <c r="C1561" s="3" t="s">
        <v>5669</v>
      </c>
      <c r="D1561" s="2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26" t="s">
        <v>8327</v>
      </c>
      <c r="P1561" t="s">
        <v>8331</v>
      </c>
      <c r="Q1561">
        <f t="shared" si="122"/>
        <v>0</v>
      </c>
      <c r="R1561">
        <f t="shared" si="123"/>
        <v>50</v>
      </c>
      <c r="S1561" s="11">
        <f t="shared" si="120"/>
        <v>42108.05322916666</v>
      </c>
      <c r="T1561" s="11">
        <f t="shared" si="121"/>
        <v>42123.05322916666</v>
      </c>
      <c r="U1561">
        <f t="shared" si="124"/>
        <v>2015</v>
      </c>
    </row>
    <row r="1562" spans="1:21" ht="45" x14ac:dyDescent="0.25">
      <c r="A1562">
        <v>1560</v>
      </c>
      <c r="B1562" s="3" t="s">
        <v>1561</v>
      </c>
      <c r="C1562" s="3" t="s">
        <v>5670</v>
      </c>
      <c r="D1562" s="2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26" t="s">
        <v>8327</v>
      </c>
      <c r="P1562" t="s">
        <v>8331</v>
      </c>
      <c r="Q1562">
        <f t="shared" si="122"/>
        <v>4</v>
      </c>
      <c r="R1562">
        <f t="shared" si="123"/>
        <v>23.5</v>
      </c>
      <c r="S1562" s="11">
        <f t="shared" si="120"/>
        <v>41936.020752314813</v>
      </c>
      <c r="T1562" s="11">
        <f t="shared" si="121"/>
        <v>41956.062418981484</v>
      </c>
      <c r="U1562">
        <f t="shared" si="124"/>
        <v>2014</v>
      </c>
    </row>
    <row r="1563" spans="1:21" ht="45" x14ac:dyDescent="0.25">
      <c r="A1563">
        <v>1561</v>
      </c>
      <c r="B1563" s="3" t="s">
        <v>1562</v>
      </c>
      <c r="C1563" s="3" t="s">
        <v>5671</v>
      </c>
      <c r="D1563" s="2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26" t="s">
        <v>8320</v>
      </c>
      <c r="P1563" t="s">
        <v>8326</v>
      </c>
      <c r="Q1563">
        <f t="shared" si="122"/>
        <v>1</v>
      </c>
      <c r="R1563">
        <f t="shared" si="123"/>
        <v>67</v>
      </c>
      <c r="S1563" s="11">
        <f t="shared" si="120"/>
        <v>41555.041701388887</v>
      </c>
      <c r="T1563" s="11">
        <f t="shared" si="121"/>
        <v>41585.083368055559</v>
      </c>
      <c r="U1563">
        <f t="shared" si="124"/>
        <v>2013</v>
      </c>
    </row>
    <row r="1564" spans="1:21" ht="45" x14ac:dyDescent="0.25">
      <c r="A1564">
        <v>1562</v>
      </c>
      <c r="B1564" s="3" t="s">
        <v>1563</v>
      </c>
      <c r="C1564" s="3" t="s">
        <v>5672</v>
      </c>
      <c r="D1564" s="2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26" t="s">
        <v>8320</v>
      </c>
      <c r="P1564" t="s">
        <v>8326</v>
      </c>
      <c r="Q1564">
        <f t="shared" si="122"/>
        <v>0</v>
      </c>
      <c r="R1564">
        <f t="shared" si="123"/>
        <v>0</v>
      </c>
      <c r="S1564" s="11">
        <f t="shared" si="120"/>
        <v>40079.566157407404</v>
      </c>
      <c r="T1564" s="11">
        <f t="shared" si="121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2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26" t="s">
        <v>8320</v>
      </c>
      <c r="P1565" t="s">
        <v>8326</v>
      </c>
      <c r="Q1565">
        <f t="shared" si="122"/>
        <v>1</v>
      </c>
      <c r="R1565">
        <f t="shared" si="123"/>
        <v>42.5</v>
      </c>
      <c r="S1565" s="11">
        <f t="shared" si="120"/>
        <v>41652.742488425924</v>
      </c>
      <c r="T1565" s="11">
        <f t="shared" si="121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3" t="s">
        <v>1565</v>
      </c>
      <c r="C1566" s="3" t="s">
        <v>5674</v>
      </c>
      <c r="D1566" s="2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26" t="s">
        <v>8320</v>
      </c>
      <c r="P1566" t="s">
        <v>8326</v>
      </c>
      <c r="Q1566">
        <f t="shared" si="122"/>
        <v>0</v>
      </c>
      <c r="R1566">
        <f t="shared" si="123"/>
        <v>10</v>
      </c>
      <c r="S1566" s="11">
        <f t="shared" si="120"/>
        <v>42121.367002314815</v>
      </c>
      <c r="T1566" s="11">
        <f t="shared" si="121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3" t="s">
        <v>1566</v>
      </c>
      <c r="C1567" s="3" t="s">
        <v>5675</v>
      </c>
      <c r="D1567" s="2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26" t="s">
        <v>8320</v>
      </c>
      <c r="P1567" t="s">
        <v>8326</v>
      </c>
      <c r="Q1567">
        <f t="shared" si="122"/>
        <v>3</v>
      </c>
      <c r="R1567">
        <f t="shared" si="123"/>
        <v>100</v>
      </c>
      <c r="S1567" s="11">
        <f t="shared" si="120"/>
        <v>40672.729872685188</v>
      </c>
      <c r="T1567" s="11">
        <f t="shared" si="121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2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26" t="s">
        <v>8320</v>
      </c>
      <c r="P1568" t="s">
        <v>8326</v>
      </c>
      <c r="Q1568">
        <f t="shared" si="122"/>
        <v>21</v>
      </c>
      <c r="R1568">
        <f t="shared" si="123"/>
        <v>108.05</v>
      </c>
      <c r="S1568" s="11">
        <f t="shared" si="120"/>
        <v>42549.916712962964</v>
      </c>
      <c r="T1568" s="11">
        <f t="shared" si="121"/>
        <v>42578.916666666672</v>
      </c>
      <c r="U1568">
        <f t="shared" si="124"/>
        <v>2016</v>
      </c>
    </row>
    <row r="1569" spans="1:21" ht="45" x14ac:dyDescent="0.25">
      <c r="A1569">
        <v>1567</v>
      </c>
      <c r="B1569" s="3" t="s">
        <v>1568</v>
      </c>
      <c r="C1569" s="3" t="s">
        <v>5677</v>
      </c>
      <c r="D1569" s="2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26" t="s">
        <v>8320</v>
      </c>
      <c r="P1569" t="s">
        <v>8326</v>
      </c>
      <c r="Q1569">
        <f t="shared" si="122"/>
        <v>4</v>
      </c>
      <c r="R1569">
        <f t="shared" si="123"/>
        <v>26.92</v>
      </c>
      <c r="S1569" s="11">
        <f t="shared" si="120"/>
        <v>41671.936863425923</v>
      </c>
      <c r="T1569" s="11">
        <f t="shared" si="121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2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26" t="s">
        <v>8320</v>
      </c>
      <c r="P1570" t="s">
        <v>8326</v>
      </c>
      <c r="Q1570">
        <f t="shared" si="122"/>
        <v>14</v>
      </c>
      <c r="R1570">
        <f t="shared" si="123"/>
        <v>155</v>
      </c>
      <c r="S1570" s="11">
        <f t="shared" si="120"/>
        <v>41962.062326388885</v>
      </c>
      <c r="T1570" s="11">
        <f t="shared" si="121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2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26" t="s">
        <v>8320</v>
      </c>
      <c r="P1571" t="s">
        <v>8326</v>
      </c>
      <c r="Q1571">
        <f t="shared" si="122"/>
        <v>0</v>
      </c>
      <c r="R1571">
        <f t="shared" si="123"/>
        <v>0</v>
      </c>
      <c r="S1571" s="11">
        <f t="shared" si="120"/>
        <v>41389.679560185185</v>
      </c>
      <c r="T1571" s="11">
        <f t="shared" si="121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2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26" t="s">
        <v>8320</v>
      </c>
      <c r="P1572" t="s">
        <v>8326</v>
      </c>
      <c r="Q1572">
        <f t="shared" si="122"/>
        <v>41</v>
      </c>
      <c r="R1572">
        <f t="shared" si="123"/>
        <v>47.77</v>
      </c>
      <c r="S1572" s="11">
        <f t="shared" si="120"/>
        <v>42438.813449074078</v>
      </c>
      <c r="T1572" s="11">
        <f t="shared" si="121"/>
        <v>42468.771782407406</v>
      </c>
      <c r="U1572">
        <f t="shared" si="124"/>
        <v>2016</v>
      </c>
    </row>
    <row r="1573" spans="1:21" ht="45" x14ac:dyDescent="0.25">
      <c r="A1573">
        <v>1571</v>
      </c>
      <c r="B1573" s="3" t="s">
        <v>1572</v>
      </c>
      <c r="C1573" s="3" t="s">
        <v>5681</v>
      </c>
      <c r="D1573" s="2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26" t="s">
        <v>8320</v>
      </c>
      <c r="P1573" t="s">
        <v>8326</v>
      </c>
      <c r="Q1573">
        <f t="shared" si="122"/>
        <v>1</v>
      </c>
      <c r="R1573">
        <f t="shared" si="123"/>
        <v>20</v>
      </c>
      <c r="S1573" s="11">
        <f t="shared" si="120"/>
        <v>42144.769479166673</v>
      </c>
      <c r="T1573" s="11">
        <f t="shared" si="121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3" t="s">
        <v>1573</v>
      </c>
      <c r="C1574" s="3" t="s">
        <v>5682</v>
      </c>
      <c r="D1574" s="2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26" t="s">
        <v>8320</v>
      </c>
      <c r="P1574" t="s">
        <v>8326</v>
      </c>
      <c r="Q1574">
        <f t="shared" si="122"/>
        <v>5</v>
      </c>
      <c r="R1574">
        <f t="shared" si="123"/>
        <v>41.67</v>
      </c>
      <c r="S1574" s="11">
        <f t="shared" si="120"/>
        <v>42404.033090277779</v>
      </c>
      <c r="T1574" s="11">
        <f t="shared" si="121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3" t="s">
        <v>1574</v>
      </c>
      <c r="C1575" s="3" t="s">
        <v>5683</v>
      </c>
      <c r="D1575" s="2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26" t="s">
        <v>8320</v>
      </c>
      <c r="P1575" t="s">
        <v>8326</v>
      </c>
      <c r="Q1575">
        <f t="shared" si="122"/>
        <v>2</v>
      </c>
      <c r="R1575">
        <f t="shared" si="123"/>
        <v>74.33</v>
      </c>
      <c r="S1575" s="11">
        <f t="shared" si="120"/>
        <v>42786.000023148154</v>
      </c>
      <c r="T1575" s="11">
        <f t="shared" si="121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3" t="s">
        <v>1575</v>
      </c>
      <c r="C1576" s="3" t="s">
        <v>5684</v>
      </c>
      <c r="D1576" s="2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26" t="s">
        <v>8320</v>
      </c>
      <c r="P1576" t="s">
        <v>8326</v>
      </c>
      <c r="Q1576">
        <f t="shared" si="122"/>
        <v>5</v>
      </c>
      <c r="R1576">
        <f t="shared" si="123"/>
        <v>84.33</v>
      </c>
      <c r="S1576" s="11">
        <f t="shared" si="120"/>
        <v>42017.927418981482</v>
      </c>
      <c r="T1576" s="11">
        <f t="shared" si="121"/>
        <v>42052.927418981482</v>
      </c>
      <c r="U1576">
        <f t="shared" si="124"/>
        <v>2015</v>
      </c>
    </row>
    <row r="1577" spans="1:21" ht="45" x14ac:dyDescent="0.25">
      <c r="A1577">
        <v>1575</v>
      </c>
      <c r="B1577" s="3" t="s">
        <v>1576</v>
      </c>
      <c r="C1577" s="3" t="s">
        <v>5685</v>
      </c>
      <c r="D1577" s="2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26" t="s">
        <v>8320</v>
      </c>
      <c r="P1577" t="s">
        <v>8326</v>
      </c>
      <c r="Q1577">
        <f t="shared" si="122"/>
        <v>23</v>
      </c>
      <c r="R1577">
        <f t="shared" si="123"/>
        <v>65.459999999999994</v>
      </c>
      <c r="S1577" s="11">
        <f t="shared" si="120"/>
        <v>41799.524259259262</v>
      </c>
      <c r="T1577" s="11">
        <f t="shared" si="121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3" t="s">
        <v>1577</v>
      </c>
      <c r="C1578" s="3" t="s">
        <v>5686</v>
      </c>
      <c r="D1578" s="2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26" t="s">
        <v>8320</v>
      </c>
      <c r="P1578" t="s">
        <v>8326</v>
      </c>
      <c r="Q1578">
        <f t="shared" si="122"/>
        <v>13</v>
      </c>
      <c r="R1578">
        <f t="shared" si="123"/>
        <v>65</v>
      </c>
      <c r="S1578" s="11">
        <f t="shared" si="120"/>
        <v>42140.879259259258</v>
      </c>
      <c r="T1578" s="11">
        <f t="shared" si="121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3" t="s">
        <v>1578</v>
      </c>
      <c r="C1579" s="3" t="s">
        <v>5687</v>
      </c>
      <c r="D1579" s="2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26" t="s">
        <v>8320</v>
      </c>
      <c r="P1579" t="s">
        <v>8326</v>
      </c>
      <c r="Q1579">
        <f t="shared" si="122"/>
        <v>1</v>
      </c>
      <c r="R1579">
        <f t="shared" si="123"/>
        <v>27.5</v>
      </c>
      <c r="S1579" s="11">
        <f t="shared" si="120"/>
        <v>41054.847777777781</v>
      </c>
      <c r="T1579" s="11">
        <f t="shared" si="121"/>
        <v>41114.847777777781</v>
      </c>
      <c r="U1579">
        <f t="shared" si="124"/>
        <v>2012</v>
      </c>
    </row>
    <row r="1580" spans="1:21" ht="45" x14ac:dyDescent="0.25">
      <c r="A1580">
        <v>1578</v>
      </c>
      <c r="B1580" s="3" t="s">
        <v>1579</v>
      </c>
      <c r="C1580" s="3" t="s">
        <v>5688</v>
      </c>
      <c r="D1580" s="2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26" t="s">
        <v>8320</v>
      </c>
      <c r="P1580" t="s">
        <v>8326</v>
      </c>
      <c r="Q1580">
        <f t="shared" si="122"/>
        <v>11</v>
      </c>
      <c r="R1580">
        <f t="shared" si="123"/>
        <v>51.25</v>
      </c>
      <c r="S1580" s="11">
        <f t="shared" si="120"/>
        <v>40399.065868055557</v>
      </c>
      <c r="T1580" s="11">
        <f t="shared" si="121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3" t="s">
        <v>1580</v>
      </c>
      <c r="C1581" s="3" t="s">
        <v>5689</v>
      </c>
      <c r="D1581" s="2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26" t="s">
        <v>8320</v>
      </c>
      <c r="P1581" t="s">
        <v>8326</v>
      </c>
      <c r="Q1581">
        <f t="shared" si="122"/>
        <v>1</v>
      </c>
      <c r="R1581">
        <f t="shared" si="123"/>
        <v>14</v>
      </c>
      <c r="S1581" s="11">
        <f t="shared" si="120"/>
        <v>41481.996423611112</v>
      </c>
      <c r="T1581" s="11">
        <f t="shared" si="121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2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26" t="s">
        <v>8320</v>
      </c>
      <c r="P1582" t="s">
        <v>8326</v>
      </c>
      <c r="Q1582">
        <f t="shared" si="122"/>
        <v>0</v>
      </c>
      <c r="R1582">
        <f t="shared" si="123"/>
        <v>0</v>
      </c>
      <c r="S1582" s="11">
        <f t="shared" si="120"/>
        <v>40990.050069444449</v>
      </c>
      <c r="T1582" s="11">
        <f t="shared" si="121"/>
        <v>41050.050069444449</v>
      </c>
      <c r="U1582">
        <f t="shared" si="124"/>
        <v>2012</v>
      </c>
    </row>
    <row r="1583" spans="1:21" ht="45" x14ac:dyDescent="0.25">
      <c r="A1583">
        <v>1581</v>
      </c>
      <c r="B1583" s="3" t="s">
        <v>1582</v>
      </c>
      <c r="C1583" s="3" t="s">
        <v>5691</v>
      </c>
      <c r="D1583" s="2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26" t="s">
        <v>8327</v>
      </c>
      <c r="P1583" t="s">
        <v>8328</v>
      </c>
      <c r="Q1583">
        <f t="shared" si="122"/>
        <v>1</v>
      </c>
      <c r="R1583">
        <f t="shared" si="123"/>
        <v>5</v>
      </c>
      <c r="S1583" s="11">
        <f t="shared" si="120"/>
        <v>42325.448958333334</v>
      </c>
      <c r="T1583" s="11">
        <f t="shared" si="121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2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26" t="s">
        <v>8327</v>
      </c>
      <c r="P1584" t="s">
        <v>8328</v>
      </c>
      <c r="Q1584">
        <f t="shared" si="122"/>
        <v>9</v>
      </c>
      <c r="R1584">
        <f t="shared" si="123"/>
        <v>31</v>
      </c>
      <c r="S1584" s="11">
        <f t="shared" si="120"/>
        <v>42246.789965277778</v>
      </c>
      <c r="T1584" s="11">
        <f t="shared" si="121"/>
        <v>42303.888888888891</v>
      </c>
      <c r="U1584">
        <f t="shared" si="124"/>
        <v>2015</v>
      </c>
    </row>
    <row r="1585" spans="1:21" ht="45" x14ac:dyDescent="0.25">
      <c r="A1585">
        <v>1583</v>
      </c>
      <c r="B1585" s="3" t="s">
        <v>1584</v>
      </c>
      <c r="C1585" s="3" t="s">
        <v>5693</v>
      </c>
      <c r="D1585" s="2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26" t="s">
        <v>8327</v>
      </c>
      <c r="P1585" t="s">
        <v>8328</v>
      </c>
      <c r="Q1585">
        <f t="shared" si="122"/>
        <v>0</v>
      </c>
      <c r="R1585">
        <f t="shared" si="123"/>
        <v>15</v>
      </c>
      <c r="S1585" s="11">
        <f t="shared" si="120"/>
        <v>41877.904988425929</v>
      </c>
      <c r="T1585" s="11">
        <f t="shared" si="121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3" t="s">
        <v>1585</v>
      </c>
      <c r="C1586" s="3" t="s">
        <v>5694</v>
      </c>
      <c r="D1586" s="2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26" t="s">
        <v>8327</v>
      </c>
      <c r="P1586" t="s">
        <v>8328</v>
      </c>
      <c r="Q1586">
        <f t="shared" si="122"/>
        <v>0</v>
      </c>
      <c r="R1586">
        <f t="shared" si="123"/>
        <v>0</v>
      </c>
      <c r="S1586" s="11">
        <f t="shared" si="120"/>
        <v>41779.649317129632</v>
      </c>
      <c r="T1586" s="11">
        <f t="shared" si="121"/>
        <v>41789.649317129632</v>
      </c>
      <c r="U1586">
        <f t="shared" si="124"/>
        <v>2014</v>
      </c>
    </row>
    <row r="1587" spans="1:21" ht="45" x14ac:dyDescent="0.25">
      <c r="A1587">
        <v>1585</v>
      </c>
      <c r="B1587" s="3" t="s">
        <v>1586</v>
      </c>
      <c r="C1587" s="3" t="s">
        <v>5695</v>
      </c>
      <c r="D1587" s="2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26" t="s">
        <v>8327</v>
      </c>
      <c r="P1587" t="s">
        <v>8328</v>
      </c>
      <c r="Q1587">
        <f t="shared" si="122"/>
        <v>79</v>
      </c>
      <c r="R1587">
        <f t="shared" si="123"/>
        <v>131.66999999999999</v>
      </c>
      <c r="S1587" s="11">
        <f t="shared" si="120"/>
        <v>42707.895462962959</v>
      </c>
      <c r="T1587" s="11">
        <f t="shared" si="121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2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26" t="s">
        <v>8327</v>
      </c>
      <c r="P1588" t="s">
        <v>8328</v>
      </c>
      <c r="Q1588">
        <f t="shared" si="122"/>
        <v>0</v>
      </c>
      <c r="R1588">
        <f t="shared" si="123"/>
        <v>0</v>
      </c>
      <c r="S1588" s="11">
        <f t="shared" si="120"/>
        <v>42069.104421296302</v>
      </c>
      <c r="T1588" s="11">
        <f t="shared" si="121"/>
        <v>42099.062754629631</v>
      </c>
      <c r="U1588">
        <f t="shared" si="124"/>
        <v>2015</v>
      </c>
    </row>
    <row r="1589" spans="1:21" ht="45" x14ac:dyDescent="0.25">
      <c r="A1589">
        <v>1587</v>
      </c>
      <c r="B1589" s="3" t="s">
        <v>1588</v>
      </c>
      <c r="C1589" s="3" t="s">
        <v>5697</v>
      </c>
      <c r="D1589" s="2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26" t="s">
        <v>8327</v>
      </c>
      <c r="P1589" t="s">
        <v>8328</v>
      </c>
      <c r="Q1589">
        <f t="shared" si="122"/>
        <v>0</v>
      </c>
      <c r="R1589">
        <f t="shared" si="123"/>
        <v>1</v>
      </c>
      <c r="S1589" s="11">
        <f t="shared" si="120"/>
        <v>41956.950983796298</v>
      </c>
      <c r="T1589" s="11">
        <f t="shared" si="121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2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26" t="s">
        <v>8327</v>
      </c>
      <c r="P1590" t="s">
        <v>8328</v>
      </c>
      <c r="Q1590">
        <f t="shared" si="122"/>
        <v>0</v>
      </c>
      <c r="R1590">
        <f t="shared" si="123"/>
        <v>0</v>
      </c>
      <c r="S1590" s="11">
        <f t="shared" si="120"/>
        <v>42005.24998842593</v>
      </c>
      <c r="T1590" s="11">
        <f t="shared" si="121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2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26" t="s">
        <v>8327</v>
      </c>
      <c r="P1591" t="s">
        <v>8328</v>
      </c>
      <c r="Q1591">
        <f t="shared" si="122"/>
        <v>0</v>
      </c>
      <c r="R1591">
        <f t="shared" si="123"/>
        <v>0</v>
      </c>
      <c r="S1591" s="11">
        <f t="shared" si="120"/>
        <v>42256.984791666662</v>
      </c>
      <c r="T1591" s="11">
        <f t="shared" si="121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2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26" t="s">
        <v>8327</v>
      </c>
      <c r="P1592" t="s">
        <v>8328</v>
      </c>
      <c r="Q1592">
        <f t="shared" si="122"/>
        <v>2</v>
      </c>
      <c r="R1592">
        <f t="shared" si="123"/>
        <v>510</v>
      </c>
      <c r="S1592" s="11">
        <f t="shared" si="120"/>
        <v>42240.857222222221</v>
      </c>
      <c r="T1592" s="11">
        <f t="shared" si="121"/>
        <v>42270.857222222221</v>
      </c>
      <c r="U1592">
        <f t="shared" si="124"/>
        <v>2015</v>
      </c>
    </row>
    <row r="1593" spans="1:21" ht="45" x14ac:dyDescent="0.25">
      <c r="A1593">
        <v>1591</v>
      </c>
      <c r="B1593" s="3" t="s">
        <v>1592</v>
      </c>
      <c r="C1593" s="3" t="s">
        <v>5701</v>
      </c>
      <c r="D1593" s="2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26" t="s">
        <v>8327</v>
      </c>
      <c r="P1593" t="s">
        <v>8328</v>
      </c>
      <c r="Q1593">
        <f t="shared" si="122"/>
        <v>29</v>
      </c>
      <c r="R1593">
        <f t="shared" si="123"/>
        <v>44.48</v>
      </c>
      <c r="S1593" s="11">
        <f t="shared" si="120"/>
        <v>42433.726168981477</v>
      </c>
      <c r="T1593" s="11">
        <f t="shared" si="121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2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26" t="s">
        <v>8327</v>
      </c>
      <c r="P1594" t="s">
        <v>8328</v>
      </c>
      <c r="Q1594">
        <f t="shared" si="122"/>
        <v>0</v>
      </c>
      <c r="R1594">
        <f t="shared" si="123"/>
        <v>0</v>
      </c>
      <c r="S1594" s="11">
        <f t="shared" si="120"/>
        <v>42046.072743055556</v>
      </c>
      <c r="T1594" s="11">
        <f t="shared" si="121"/>
        <v>42091.031076388885</v>
      </c>
      <c r="U1594">
        <f t="shared" si="124"/>
        <v>2015</v>
      </c>
    </row>
    <row r="1595" spans="1:21" ht="30" x14ac:dyDescent="0.25">
      <c r="A1595">
        <v>1593</v>
      </c>
      <c r="B1595" s="3" t="s">
        <v>1594</v>
      </c>
      <c r="C1595" s="3" t="s">
        <v>5703</v>
      </c>
      <c r="D1595" s="2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26" t="s">
        <v>8327</v>
      </c>
      <c r="P1595" t="s">
        <v>8328</v>
      </c>
      <c r="Q1595">
        <f t="shared" si="122"/>
        <v>0</v>
      </c>
      <c r="R1595">
        <f t="shared" si="123"/>
        <v>1</v>
      </c>
      <c r="S1595" s="11">
        <f t="shared" si="120"/>
        <v>42033.845543981486</v>
      </c>
      <c r="T1595" s="11">
        <f t="shared" si="121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3" t="s">
        <v>1595</v>
      </c>
      <c r="C1596" s="3" t="s">
        <v>5704</v>
      </c>
      <c r="D1596" s="2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26" t="s">
        <v>8327</v>
      </c>
      <c r="P1596" t="s">
        <v>8328</v>
      </c>
      <c r="Q1596">
        <f t="shared" si="122"/>
        <v>21</v>
      </c>
      <c r="R1596">
        <f t="shared" si="123"/>
        <v>20.5</v>
      </c>
      <c r="S1596" s="11">
        <f t="shared" si="120"/>
        <v>42445.712754629625</v>
      </c>
      <c r="T1596" s="11">
        <f t="shared" si="121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2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26" t="s">
        <v>8327</v>
      </c>
      <c r="P1597" t="s">
        <v>8328</v>
      </c>
      <c r="Q1597">
        <f t="shared" si="122"/>
        <v>0</v>
      </c>
      <c r="R1597">
        <f t="shared" si="123"/>
        <v>40</v>
      </c>
      <c r="S1597" s="11">
        <f t="shared" si="120"/>
        <v>41780.050092592595</v>
      </c>
      <c r="T1597" s="11">
        <f t="shared" si="121"/>
        <v>41808.842361111114</v>
      </c>
      <c r="U1597">
        <f t="shared" si="124"/>
        <v>2014</v>
      </c>
    </row>
    <row r="1598" spans="1:21" ht="30" x14ac:dyDescent="0.25">
      <c r="A1598">
        <v>1596</v>
      </c>
      <c r="B1598" s="3" t="s">
        <v>1597</v>
      </c>
      <c r="C1598" s="3" t="s">
        <v>5706</v>
      </c>
      <c r="D1598" s="2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26" t="s">
        <v>8327</v>
      </c>
      <c r="P1598" t="s">
        <v>8328</v>
      </c>
      <c r="Q1598">
        <f t="shared" si="122"/>
        <v>2</v>
      </c>
      <c r="R1598">
        <f t="shared" si="123"/>
        <v>25</v>
      </c>
      <c r="S1598" s="11">
        <f t="shared" si="120"/>
        <v>41941.430196759262</v>
      </c>
      <c r="T1598" s="11">
        <f t="shared" si="121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2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26" t="s">
        <v>8327</v>
      </c>
      <c r="P1599" t="s">
        <v>8328</v>
      </c>
      <c r="Q1599">
        <f t="shared" si="122"/>
        <v>0</v>
      </c>
      <c r="R1599">
        <f t="shared" si="123"/>
        <v>0</v>
      </c>
      <c r="S1599" s="11">
        <f t="shared" si="120"/>
        <v>42603.354131944448</v>
      </c>
      <c r="T1599" s="11">
        <f t="shared" si="121"/>
        <v>42633.354131944448</v>
      </c>
      <c r="U1599">
        <f t="shared" si="124"/>
        <v>2016</v>
      </c>
    </row>
    <row r="1600" spans="1:21" ht="45" x14ac:dyDescent="0.25">
      <c r="A1600">
        <v>1598</v>
      </c>
      <c r="B1600" s="3" t="s">
        <v>1599</v>
      </c>
      <c r="C1600" s="3" t="s">
        <v>5708</v>
      </c>
      <c r="D1600" s="2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26" t="s">
        <v>8327</v>
      </c>
      <c r="P1600" t="s">
        <v>8328</v>
      </c>
      <c r="Q1600">
        <f t="shared" si="122"/>
        <v>0</v>
      </c>
      <c r="R1600">
        <f t="shared" si="123"/>
        <v>1</v>
      </c>
      <c r="S1600" s="11">
        <f t="shared" si="120"/>
        <v>42151.667337962965</v>
      </c>
      <c r="T1600" s="11">
        <f t="shared" si="121"/>
        <v>42211.667337962965</v>
      </c>
      <c r="U1600">
        <f t="shared" si="124"/>
        <v>2015</v>
      </c>
    </row>
    <row r="1601" spans="1:21" ht="30" x14ac:dyDescent="0.25">
      <c r="A1601">
        <v>1599</v>
      </c>
      <c r="B1601" s="3" t="s">
        <v>1600</v>
      </c>
      <c r="C1601" s="3" t="s">
        <v>5709</v>
      </c>
      <c r="D1601" s="2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26" t="s">
        <v>8327</v>
      </c>
      <c r="P1601" t="s">
        <v>8328</v>
      </c>
      <c r="Q1601">
        <f t="shared" si="122"/>
        <v>0</v>
      </c>
      <c r="R1601">
        <f t="shared" si="123"/>
        <v>0</v>
      </c>
      <c r="S1601" s="11">
        <f t="shared" si="120"/>
        <v>42438.53907407407</v>
      </c>
      <c r="T1601" s="11">
        <f t="shared" si="121"/>
        <v>42468.497407407413</v>
      </c>
      <c r="U1601">
        <f t="shared" si="124"/>
        <v>2016</v>
      </c>
    </row>
    <row r="1602" spans="1:21" ht="45" x14ac:dyDescent="0.25">
      <c r="A1602">
        <v>1600</v>
      </c>
      <c r="B1602" s="3" t="s">
        <v>1601</v>
      </c>
      <c r="C1602" s="3" t="s">
        <v>5710</v>
      </c>
      <c r="D1602" s="2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26" t="s">
        <v>8327</v>
      </c>
      <c r="P1602" t="s">
        <v>8328</v>
      </c>
      <c r="Q1602">
        <f t="shared" si="122"/>
        <v>7</v>
      </c>
      <c r="R1602">
        <f t="shared" si="123"/>
        <v>40.78</v>
      </c>
      <c r="S1602" s="11">
        <f t="shared" ref="S1602:S1665" si="125">(((J1602/60)/60)/24)+DATE(1970,1,1)</f>
        <v>41791.057314814818</v>
      </c>
      <c r="T1602" s="11">
        <f t="shared" ref="T1602:T1665" si="126">(((I1602/60)/60)/24)+DATE(1970,1,1)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2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26" t="s">
        <v>8332</v>
      </c>
      <c r="P1603" t="s">
        <v>8334</v>
      </c>
      <c r="Q1603">
        <f t="shared" ref="Q1603:Q1666" si="127">ROUND(E1603/D1603*100,0)</f>
        <v>108</v>
      </c>
      <c r="R1603">
        <f t="shared" ref="R1603:R1666" si="128">IFERROR(ROUND(E1603/L1603,2),0)</f>
        <v>48.33</v>
      </c>
      <c r="S1603" s="11">
        <f t="shared" si="125"/>
        <v>40638.092974537038</v>
      </c>
      <c r="T1603" s="11">
        <f t="shared" si="126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2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26" t="s">
        <v>8332</v>
      </c>
      <c r="P1604" t="s">
        <v>8334</v>
      </c>
      <c r="Q1604">
        <f t="shared" si="127"/>
        <v>100</v>
      </c>
      <c r="R1604">
        <f t="shared" si="128"/>
        <v>46.95</v>
      </c>
      <c r="S1604" s="11">
        <f t="shared" si="125"/>
        <v>40788.297650462962</v>
      </c>
      <c r="T1604" s="11">
        <f t="shared" si="126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3" t="s">
        <v>1604</v>
      </c>
      <c r="C1605" s="3" t="s">
        <v>5713</v>
      </c>
      <c r="D1605" s="2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26" t="s">
        <v>8332</v>
      </c>
      <c r="P1605" t="s">
        <v>8334</v>
      </c>
      <c r="Q1605">
        <f t="shared" si="127"/>
        <v>100</v>
      </c>
      <c r="R1605">
        <f t="shared" si="128"/>
        <v>66.69</v>
      </c>
      <c r="S1605" s="11">
        <f t="shared" si="125"/>
        <v>40876.169664351852</v>
      </c>
      <c r="T1605" s="11">
        <f t="shared" si="126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3" t="s">
        <v>1605</v>
      </c>
      <c r="C1606" s="3" t="s">
        <v>5714</v>
      </c>
      <c r="D1606" s="2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26" t="s">
        <v>8332</v>
      </c>
      <c r="P1606" t="s">
        <v>8334</v>
      </c>
      <c r="Q1606">
        <f t="shared" si="127"/>
        <v>122</v>
      </c>
      <c r="R1606">
        <f t="shared" si="128"/>
        <v>48.84</v>
      </c>
      <c r="S1606" s="11">
        <f t="shared" si="125"/>
        <v>40945.845312500001</v>
      </c>
      <c r="T1606" s="11">
        <f t="shared" si="126"/>
        <v>40985.80364583333</v>
      </c>
      <c r="U1606">
        <f t="shared" si="129"/>
        <v>2012</v>
      </c>
    </row>
    <row r="1607" spans="1:21" ht="45" x14ac:dyDescent="0.25">
      <c r="A1607">
        <v>1605</v>
      </c>
      <c r="B1607" s="3" t="s">
        <v>1606</v>
      </c>
      <c r="C1607" s="3" t="s">
        <v>5715</v>
      </c>
      <c r="D1607" s="2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26" t="s">
        <v>8332</v>
      </c>
      <c r="P1607" t="s">
        <v>8334</v>
      </c>
      <c r="Q1607">
        <f t="shared" si="127"/>
        <v>101</v>
      </c>
      <c r="R1607">
        <f t="shared" si="128"/>
        <v>137.31</v>
      </c>
      <c r="S1607" s="11">
        <f t="shared" si="125"/>
        <v>40747.012881944444</v>
      </c>
      <c r="T1607" s="11">
        <f t="shared" si="126"/>
        <v>40756.291666666664</v>
      </c>
      <c r="U1607">
        <f t="shared" si="129"/>
        <v>2011</v>
      </c>
    </row>
    <row r="1608" spans="1:21" ht="45" x14ac:dyDescent="0.25">
      <c r="A1608">
        <v>1606</v>
      </c>
      <c r="B1608" s="3" t="s">
        <v>1607</v>
      </c>
      <c r="C1608" s="3" t="s">
        <v>5716</v>
      </c>
      <c r="D1608" s="2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26" t="s">
        <v>8332</v>
      </c>
      <c r="P1608" t="s">
        <v>8334</v>
      </c>
      <c r="Q1608">
        <f t="shared" si="127"/>
        <v>101</v>
      </c>
      <c r="R1608">
        <f t="shared" si="128"/>
        <v>87.83</v>
      </c>
      <c r="S1608" s="11">
        <f t="shared" si="125"/>
        <v>40536.111550925925</v>
      </c>
      <c r="T1608" s="11">
        <f t="shared" si="126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2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26" t="s">
        <v>8332</v>
      </c>
      <c r="P1609" t="s">
        <v>8334</v>
      </c>
      <c r="Q1609">
        <f t="shared" si="127"/>
        <v>145</v>
      </c>
      <c r="R1609">
        <f t="shared" si="128"/>
        <v>70.790000000000006</v>
      </c>
      <c r="S1609" s="11">
        <f t="shared" si="125"/>
        <v>41053.80846064815</v>
      </c>
      <c r="T1609" s="11">
        <f t="shared" si="126"/>
        <v>41074.80846064815</v>
      </c>
      <c r="U1609">
        <f t="shared" si="129"/>
        <v>2012</v>
      </c>
    </row>
    <row r="1610" spans="1:21" ht="30" x14ac:dyDescent="0.25">
      <c r="A1610">
        <v>1608</v>
      </c>
      <c r="B1610" s="3" t="s">
        <v>1609</v>
      </c>
      <c r="C1610" s="3" t="s">
        <v>5718</v>
      </c>
      <c r="D1610" s="2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26" t="s">
        <v>8332</v>
      </c>
      <c r="P1610" t="s">
        <v>8334</v>
      </c>
      <c r="Q1610">
        <f t="shared" si="127"/>
        <v>101</v>
      </c>
      <c r="R1610">
        <f t="shared" si="128"/>
        <v>52.83</v>
      </c>
      <c r="S1610" s="11">
        <f t="shared" si="125"/>
        <v>41607.83085648148</v>
      </c>
      <c r="T1610" s="11">
        <f t="shared" si="126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2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26" t="s">
        <v>8332</v>
      </c>
      <c r="P1611" t="s">
        <v>8334</v>
      </c>
      <c r="Q1611">
        <f t="shared" si="127"/>
        <v>118</v>
      </c>
      <c r="R1611">
        <f t="shared" si="128"/>
        <v>443.75</v>
      </c>
      <c r="S1611" s="11">
        <f t="shared" si="125"/>
        <v>40796.001261574071</v>
      </c>
      <c r="T1611" s="11">
        <f t="shared" si="126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2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26" t="s">
        <v>8332</v>
      </c>
      <c r="P1612" t="s">
        <v>8334</v>
      </c>
      <c r="Q1612">
        <f t="shared" si="127"/>
        <v>272</v>
      </c>
      <c r="R1612">
        <f t="shared" si="128"/>
        <v>48.54</v>
      </c>
      <c r="S1612" s="11">
        <f t="shared" si="125"/>
        <v>41228.924884259257</v>
      </c>
      <c r="T1612" s="11">
        <f t="shared" si="126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2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26" t="s">
        <v>8332</v>
      </c>
      <c r="P1613" t="s">
        <v>8334</v>
      </c>
      <c r="Q1613">
        <f t="shared" si="127"/>
        <v>125</v>
      </c>
      <c r="R1613">
        <f t="shared" si="128"/>
        <v>37.07</v>
      </c>
      <c r="S1613" s="11">
        <f t="shared" si="125"/>
        <v>41409.00037037037</v>
      </c>
      <c r="T1613" s="11">
        <f t="shared" si="126"/>
        <v>41430.00037037037</v>
      </c>
      <c r="U1613">
        <f t="shared" si="129"/>
        <v>2013</v>
      </c>
    </row>
    <row r="1614" spans="1:21" ht="30" x14ac:dyDescent="0.25">
      <c r="A1614">
        <v>1612</v>
      </c>
      <c r="B1614" s="3" t="s">
        <v>1613</v>
      </c>
      <c r="C1614" s="3" t="s">
        <v>5722</v>
      </c>
      <c r="D1614" s="2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26" t="s">
        <v>8332</v>
      </c>
      <c r="P1614" t="s">
        <v>8334</v>
      </c>
      <c r="Q1614">
        <f t="shared" si="127"/>
        <v>110</v>
      </c>
      <c r="R1614">
        <f t="shared" si="128"/>
        <v>50</v>
      </c>
      <c r="S1614" s="11">
        <f t="shared" si="125"/>
        <v>41246.874814814815</v>
      </c>
      <c r="T1614" s="11">
        <f t="shared" si="126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3" t="s">
        <v>1614</v>
      </c>
      <c r="C1615" s="3" t="s">
        <v>5723</v>
      </c>
      <c r="D1615" s="2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26" t="s">
        <v>8332</v>
      </c>
      <c r="P1615" t="s">
        <v>8334</v>
      </c>
      <c r="Q1615">
        <f t="shared" si="127"/>
        <v>102</v>
      </c>
      <c r="R1615">
        <f t="shared" si="128"/>
        <v>39.04</v>
      </c>
      <c r="S1615" s="11">
        <f t="shared" si="125"/>
        <v>41082.069467592592</v>
      </c>
      <c r="T1615" s="11">
        <f t="shared" si="126"/>
        <v>41112.069467592592</v>
      </c>
      <c r="U1615">
        <f t="shared" si="129"/>
        <v>2012</v>
      </c>
    </row>
    <row r="1616" spans="1:21" ht="45" x14ac:dyDescent="0.25">
      <c r="A1616">
        <v>1614</v>
      </c>
      <c r="B1616" s="3" t="s">
        <v>1615</v>
      </c>
      <c r="C1616" s="3" t="s">
        <v>5724</v>
      </c>
      <c r="D1616" s="2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26" t="s">
        <v>8332</v>
      </c>
      <c r="P1616" t="s">
        <v>8334</v>
      </c>
      <c r="Q1616">
        <f t="shared" si="127"/>
        <v>103</v>
      </c>
      <c r="R1616">
        <f t="shared" si="128"/>
        <v>66.69</v>
      </c>
      <c r="S1616" s="11">
        <f t="shared" si="125"/>
        <v>41794.981122685182</v>
      </c>
      <c r="T1616" s="11">
        <f t="shared" si="126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2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26" t="s">
        <v>8332</v>
      </c>
      <c r="P1617" t="s">
        <v>8334</v>
      </c>
      <c r="Q1617">
        <f t="shared" si="127"/>
        <v>114</v>
      </c>
      <c r="R1617">
        <f t="shared" si="128"/>
        <v>67.13</v>
      </c>
      <c r="S1617" s="11">
        <f t="shared" si="125"/>
        <v>40845.050879629627</v>
      </c>
      <c r="T1617" s="11">
        <f t="shared" si="126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2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26" t="s">
        <v>8332</v>
      </c>
      <c r="P1618" t="s">
        <v>8334</v>
      </c>
      <c r="Q1618">
        <f t="shared" si="127"/>
        <v>104</v>
      </c>
      <c r="R1618">
        <f t="shared" si="128"/>
        <v>66.37</v>
      </c>
      <c r="S1618" s="11">
        <f t="shared" si="125"/>
        <v>41194.715520833335</v>
      </c>
      <c r="T1618" s="11">
        <f t="shared" si="126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3" t="s">
        <v>1618</v>
      </c>
      <c r="C1619" s="3" t="s">
        <v>5727</v>
      </c>
      <c r="D1619" s="2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26" t="s">
        <v>8332</v>
      </c>
      <c r="P1619" t="s">
        <v>8334</v>
      </c>
      <c r="Q1619">
        <f t="shared" si="127"/>
        <v>146</v>
      </c>
      <c r="R1619">
        <f t="shared" si="128"/>
        <v>64.62</v>
      </c>
      <c r="S1619" s="11">
        <f t="shared" si="125"/>
        <v>41546.664212962962</v>
      </c>
      <c r="T1619" s="11">
        <f t="shared" si="126"/>
        <v>41579.791666666664</v>
      </c>
      <c r="U1619">
        <f t="shared" si="129"/>
        <v>2013</v>
      </c>
    </row>
    <row r="1620" spans="1:21" ht="30" x14ac:dyDescent="0.25">
      <c r="A1620">
        <v>1618</v>
      </c>
      <c r="B1620" s="3" t="s">
        <v>1619</v>
      </c>
      <c r="C1620" s="3" t="s">
        <v>5728</v>
      </c>
      <c r="D1620" s="2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26" t="s">
        <v>8332</v>
      </c>
      <c r="P1620" t="s">
        <v>8334</v>
      </c>
      <c r="Q1620">
        <f t="shared" si="127"/>
        <v>105</v>
      </c>
      <c r="R1620">
        <f t="shared" si="128"/>
        <v>58.37</v>
      </c>
      <c r="S1620" s="11">
        <f t="shared" si="125"/>
        <v>41301.654340277775</v>
      </c>
      <c r="T1620" s="11">
        <f t="shared" si="126"/>
        <v>41341.654340277775</v>
      </c>
      <c r="U1620">
        <f t="shared" si="129"/>
        <v>2013</v>
      </c>
    </row>
    <row r="1621" spans="1:21" ht="45" x14ac:dyDescent="0.25">
      <c r="A1621">
        <v>1619</v>
      </c>
      <c r="B1621" s="3" t="s">
        <v>1620</v>
      </c>
      <c r="C1621" s="3" t="s">
        <v>5729</v>
      </c>
      <c r="D1621" s="2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26" t="s">
        <v>8332</v>
      </c>
      <c r="P1621" t="s">
        <v>8334</v>
      </c>
      <c r="Q1621">
        <f t="shared" si="127"/>
        <v>133</v>
      </c>
      <c r="R1621">
        <f t="shared" si="128"/>
        <v>86.96</v>
      </c>
      <c r="S1621" s="11">
        <f t="shared" si="125"/>
        <v>41876.18618055556</v>
      </c>
      <c r="T1621" s="11">
        <f t="shared" si="126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2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26" t="s">
        <v>8332</v>
      </c>
      <c r="P1622" t="s">
        <v>8334</v>
      </c>
      <c r="Q1622">
        <f t="shared" si="127"/>
        <v>113</v>
      </c>
      <c r="R1622">
        <f t="shared" si="128"/>
        <v>66.47</v>
      </c>
      <c r="S1622" s="11">
        <f t="shared" si="125"/>
        <v>41321.339583333334</v>
      </c>
      <c r="T1622" s="11">
        <f t="shared" si="126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2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26" t="s">
        <v>8332</v>
      </c>
      <c r="P1623" t="s">
        <v>8334</v>
      </c>
      <c r="Q1623">
        <f t="shared" si="127"/>
        <v>121</v>
      </c>
      <c r="R1623">
        <f t="shared" si="128"/>
        <v>163.78</v>
      </c>
      <c r="S1623" s="11">
        <f t="shared" si="125"/>
        <v>41003.60665509259</v>
      </c>
      <c r="T1623" s="11">
        <f t="shared" si="126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2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26" t="s">
        <v>8332</v>
      </c>
      <c r="P1624" t="s">
        <v>8334</v>
      </c>
      <c r="Q1624">
        <f t="shared" si="127"/>
        <v>102</v>
      </c>
      <c r="R1624">
        <f t="shared" si="128"/>
        <v>107.98</v>
      </c>
      <c r="S1624" s="11">
        <f t="shared" si="125"/>
        <v>41950.29483796296</v>
      </c>
      <c r="T1624" s="11">
        <f t="shared" si="126"/>
        <v>41990.332638888889</v>
      </c>
      <c r="U1624">
        <f t="shared" si="129"/>
        <v>2014</v>
      </c>
    </row>
    <row r="1625" spans="1:21" ht="45" x14ac:dyDescent="0.25">
      <c r="A1625">
        <v>1623</v>
      </c>
      <c r="B1625" s="3" t="s">
        <v>1624</v>
      </c>
      <c r="C1625" s="3" t="s">
        <v>5733</v>
      </c>
      <c r="D1625" s="2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26" t="s">
        <v>8332</v>
      </c>
      <c r="P1625" t="s">
        <v>8334</v>
      </c>
      <c r="Q1625">
        <f t="shared" si="127"/>
        <v>101</v>
      </c>
      <c r="R1625">
        <f t="shared" si="128"/>
        <v>42.11</v>
      </c>
      <c r="S1625" s="11">
        <f t="shared" si="125"/>
        <v>41453.688530092593</v>
      </c>
      <c r="T1625" s="11">
        <f t="shared" si="126"/>
        <v>41513.688530092593</v>
      </c>
      <c r="U1625">
        <f t="shared" si="129"/>
        <v>2013</v>
      </c>
    </row>
    <row r="1626" spans="1:21" ht="30" x14ac:dyDescent="0.25">
      <c r="A1626">
        <v>1624</v>
      </c>
      <c r="B1626" s="3" t="s">
        <v>1625</v>
      </c>
      <c r="C1626" s="3" t="s">
        <v>5734</v>
      </c>
      <c r="D1626" s="2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26" t="s">
        <v>8332</v>
      </c>
      <c r="P1626" t="s">
        <v>8334</v>
      </c>
      <c r="Q1626">
        <f t="shared" si="127"/>
        <v>118</v>
      </c>
      <c r="R1626">
        <f t="shared" si="128"/>
        <v>47.2</v>
      </c>
      <c r="S1626" s="11">
        <f t="shared" si="125"/>
        <v>41243.367303240739</v>
      </c>
      <c r="T1626" s="11">
        <f t="shared" si="126"/>
        <v>41283.367303240739</v>
      </c>
      <c r="U1626">
        <f t="shared" si="129"/>
        <v>2012</v>
      </c>
    </row>
    <row r="1627" spans="1:21" ht="45" x14ac:dyDescent="0.25">
      <c r="A1627">
        <v>1625</v>
      </c>
      <c r="B1627" s="3" t="s">
        <v>1626</v>
      </c>
      <c r="C1627" s="3" t="s">
        <v>5735</v>
      </c>
      <c r="D1627" s="2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26" t="s">
        <v>8332</v>
      </c>
      <c r="P1627" t="s">
        <v>8334</v>
      </c>
      <c r="Q1627">
        <f t="shared" si="127"/>
        <v>155</v>
      </c>
      <c r="R1627">
        <f t="shared" si="128"/>
        <v>112.02</v>
      </c>
      <c r="S1627" s="11">
        <f t="shared" si="125"/>
        <v>41135.699687500004</v>
      </c>
      <c r="T1627" s="11">
        <f t="shared" si="126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2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26" t="s">
        <v>8332</v>
      </c>
      <c r="P1628" t="s">
        <v>8334</v>
      </c>
      <c r="Q1628">
        <f t="shared" si="127"/>
        <v>101</v>
      </c>
      <c r="R1628">
        <f t="shared" si="128"/>
        <v>74.95</v>
      </c>
      <c r="S1628" s="11">
        <f t="shared" si="125"/>
        <v>41579.847997685189</v>
      </c>
      <c r="T1628" s="11">
        <f t="shared" si="126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3" t="s">
        <v>1628</v>
      </c>
      <c r="C1629" s="3" t="s">
        <v>5737</v>
      </c>
      <c r="D1629" s="2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26" t="s">
        <v>8332</v>
      </c>
      <c r="P1629" t="s">
        <v>8334</v>
      </c>
      <c r="Q1629">
        <f t="shared" si="127"/>
        <v>117</v>
      </c>
      <c r="R1629">
        <f t="shared" si="128"/>
        <v>61.58</v>
      </c>
      <c r="S1629" s="11">
        <f t="shared" si="125"/>
        <v>41205.707048611112</v>
      </c>
      <c r="T1629" s="11">
        <f t="shared" si="126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2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26" t="s">
        <v>8332</v>
      </c>
      <c r="P1630" t="s">
        <v>8334</v>
      </c>
      <c r="Q1630">
        <f t="shared" si="127"/>
        <v>101</v>
      </c>
      <c r="R1630">
        <f t="shared" si="128"/>
        <v>45.88</v>
      </c>
      <c r="S1630" s="11">
        <f t="shared" si="125"/>
        <v>41774.737060185187</v>
      </c>
      <c r="T1630" s="11">
        <f t="shared" si="126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2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26" t="s">
        <v>8332</v>
      </c>
      <c r="P1631" t="s">
        <v>8334</v>
      </c>
      <c r="Q1631">
        <f t="shared" si="127"/>
        <v>104</v>
      </c>
      <c r="R1631">
        <f t="shared" si="128"/>
        <v>75.849999999999994</v>
      </c>
      <c r="S1631" s="11">
        <f t="shared" si="125"/>
        <v>41645.867280092592</v>
      </c>
      <c r="T1631" s="11">
        <f t="shared" si="126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3" t="s">
        <v>1631</v>
      </c>
      <c r="C1632" s="3" t="s">
        <v>5740</v>
      </c>
      <c r="D1632" s="2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26" t="s">
        <v>8332</v>
      </c>
      <c r="P1632" t="s">
        <v>8334</v>
      </c>
      <c r="Q1632">
        <f t="shared" si="127"/>
        <v>265</v>
      </c>
      <c r="R1632">
        <f t="shared" si="128"/>
        <v>84.21</v>
      </c>
      <c r="S1632" s="11">
        <f t="shared" si="125"/>
        <v>40939.837673611109</v>
      </c>
      <c r="T1632" s="11">
        <f t="shared" si="126"/>
        <v>40970.290972222225</v>
      </c>
      <c r="U1632">
        <f t="shared" si="129"/>
        <v>2012</v>
      </c>
    </row>
    <row r="1633" spans="1:21" ht="45" x14ac:dyDescent="0.25">
      <c r="A1633">
        <v>1631</v>
      </c>
      <c r="B1633" s="3" t="s">
        <v>1632</v>
      </c>
      <c r="C1633" s="3" t="s">
        <v>5741</v>
      </c>
      <c r="D1633" s="2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26" t="s">
        <v>8332</v>
      </c>
      <c r="P1633" t="s">
        <v>8334</v>
      </c>
      <c r="Q1633">
        <f t="shared" si="127"/>
        <v>156</v>
      </c>
      <c r="R1633">
        <f t="shared" si="128"/>
        <v>117.23</v>
      </c>
      <c r="S1633" s="11">
        <f t="shared" si="125"/>
        <v>41164.859502314815</v>
      </c>
      <c r="T1633" s="11">
        <f t="shared" si="126"/>
        <v>41194.859502314815</v>
      </c>
      <c r="U1633">
        <f t="shared" si="129"/>
        <v>2012</v>
      </c>
    </row>
    <row r="1634" spans="1:21" ht="45" x14ac:dyDescent="0.25">
      <c r="A1634">
        <v>1632</v>
      </c>
      <c r="B1634" s="3" t="s">
        <v>1633</v>
      </c>
      <c r="C1634" s="3" t="s">
        <v>5742</v>
      </c>
      <c r="D1634" s="2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26" t="s">
        <v>8332</v>
      </c>
      <c r="P1634" t="s">
        <v>8334</v>
      </c>
      <c r="Q1634">
        <f t="shared" si="127"/>
        <v>102</v>
      </c>
      <c r="R1634">
        <f t="shared" si="128"/>
        <v>86.49</v>
      </c>
      <c r="S1634" s="11">
        <f t="shared" si="125"/>
        <v>40750.340902777774</v>
      </c>
      <c r="T1634" s="11">
        <f t="shared" si="126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3" t="s">
        <v>1634</v>
      </c>
      <c r="C1635" s="3" t="s">
        <v>5743</v>
      </c>
      <c r="D1635" s="2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26" t="s">
        <v>8332</v>
      </c>
      <c r="P1635" t="s">
        <v>8334</v>
      </c>
      <c r="Q1635">
        <f t="shared" si="127"/>
        <v>100</v>
      </c>
      <c r="R1635">
        <f t="shared" si="128"/>
        <v>172.41</v>
      </c>
      <c r="S1635" s="11">
        <f t="shared" si="125"/>
        <v>40896.883750000001</v>
      </c>
      <c r="T1635" s="11">
        <f t="shared" si="126"/>
        <v>40924.208333333336</v>
      </c>
      <c r="U1635">
        <f t="shared" si="129"/>
        <v>2011</v>
      </c>
    </row>
    <row r="1636" spans="1:21" ht="30" x14ac:dyDescent="0.25">
      <c r="A1636">
        <v>1634</v>
      </c>
      <c r="B1636" s="3" t="s">
        <v>1635</v>
      </c>
      <c r="C1636" s="3" t="s">
        <v>5744</v>
      </c>
      <c r="D1636" s="2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26" t="s">
        <v>8332</v>
      </c>
      <c r="P1636" t="s">
        <v>8334</v>
      </c>
      <c r="Q1636">
        <f t="shared" si="127"/>
        <v>101</v>
      </c>
      <c r="R1636">
        <f t="shared" si="128"/>
        <v>62.81</v>
      </c>
      <c r="S1636" s="11">
        <f t="shared" si="125"/>
        <v>40658.189826388887</v>
      </c>
      <c r="T1636" s="11">
        <f t="shared" si="126"/>
        <v>40696.249305555553</v>
      </c>
      <c r="U1636">
        <f t="shared" si="129"/>
        <v>2011</v>
      </c>
    </row>
    <row r="1637" spans="1:21" ht="45" x14ac:dyDescent="0.25">
      <c r="A1637">
        <v>1635</v>
      </c>
      <c r="B1637" s="3" t="s">
        <v>1636</v>
      </c>
      <c r="C1637" s="3" t="s">
        <v>5745</v>
      </c>
      <c r="D1637" s="2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26" t="s">
        <v>8332</v>
      </c>
      <c r="P1637" t="s">
        <v>8334</v>
      </c>
      <c r="Q1637">
        <f t="shared" si="127"/>
        <v>125</v>
      </c>
      <c r="R1637">
        <f t="shared" si="128"/>
        <v>67.73</v>
      </c>
      <c r="S1637" s="11">
        <f t="shared" si="125"/>
        <v>42502.868761574078</v>
      </c>
      <c r="T1637" s="11">
        <f t="shared" si="126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2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26" t="s">
        <v>8332</v>
      </c>
      <c r="P1638" t="s">
        <v>8334</v>
      </c>
      <c r="Q1638">
        <f t="shared" si="127"/>
        <v>104</v>
      </c>
      <c r="R1638">
        <f t="shared" si="128"/>
        <v>53.56</v>
      </c>
      <c r="S1638" s="11">
        <f t="shared" si="125"/>
        <v>40663.08666666667</v>
      </c>
      <c r="T1638" s="11">
        <f t="shared" si="126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2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26" t="s">
        <v>8332</v>
      </c>
      <c r="P1639" t="s">
        <v>8334</v>
      </c>
      <c r="Q1639">
        <f t="shared" si="127"/>
        <v>104</v>
      </c>
      <c r="R1639">
        <f t="shared" si="128"/>
        <v>34.6</v>
      </c>
      <c r="S1639" s="11">
        <f t="shared" si="125"/>
        <v>40122.751620370371</v>
      </c>
      <c r="T1639" s="11">
        <f t="shared" si="126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2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26" t="s">
        <v>8332</v>
      </c>
      <c r="P1640" t="s">
        <v>8334</v>
      </c>
      <c r="Q1640">
        <f t="shared" si="127"/>
        <v>105</v>
      </c>
      <c r="R1640">
        <f t="shared" si="128"/>
        <v>38.89</v>
      </c>
      <c r="S1640" s="11">
        <f t="shared" si="125"/>
        <v>41288.68712962963</v>
      </c>
      <c r="T1640" s="11">
        <f t="shared" si="126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3" t="s">
        <v>1640</v>
      </c>
      <c r="C1641" s="3" t="s">
        <v>5749</v>
      </c>
      <c r="D1641" s="2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26" t="s">
        <v>8332</v>
      </c>
      <c r="P1641" t="s">
        <v>8334</v>
      </c>
      <c r="Q1641">
        <f t="shared" si="127"/>
        <v>100</v>
      </c>
      <c r="R1641">
        <f t="shared" si="128"/>
        <v>94.74</v>
      </c>
      <c r="S1641" s="11">
        <f t="shared" si="125"/>
        <v>40941.652372685188</v>
      </c>
      <c r="T1641" s="11">
        <f t="shared" si="126"/>
        <v>40971.652372685188</v>
      </c>
      <c r="U1641">
        <f t="shared" si="129"/>
        <v>2012</v>
      </c>
    </row>
    <row r="1642" spans="1:21" ht="45" x14ac:dyDescent="0.25">
      <c r="A1642">
        <v>1640</v>
      </c>
      <c r="B1642" s="3" t="s">
        <v>1641</v>
      </c>
      <c r="C1642" s="3" t="s">
        <v>5750</v>
      </c>
      <c r="D1642" s="2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26" t="s">
        <v>8332</v>
      </c>
      <c r="P1642" t="s">
        <v>8334</v>
      </c>
      <c r="Q1642">
        <f t="shared" si="127"/>
        <v>170</v>
      </c>
      <c r="R1642">
        <f t="shared" si="128"/>
        <v>39.97</v>
      </c>
      <c r="S1642" s="11">
        <f t="shared" si="125"/>
        <v>40379.23096064815</v>
      </c>
      <c r="T1642" s="11">
        <f t="shared" si="126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2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26" t="s">
        <v>8332</v>
      </c>
      <c r="P1643" t="s">
        <v>8335</v>
      </c>
      <c r="Q1643">
        <f t="shared" si="127"/>
        <v>101</v>
      </c>
      <c r="R1643">
        <f t="shared" si="128"/>
        <v>97.5</v>
      </c>
      <c r="S1643" s="11">
        <f t="shared" si="125"/>
        <v>41962.596574074079</v>
      </c>
      <c r="T1643" s="11">
        <f t="shared" si="126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2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26" t="s">
        <v>8332</v>
      </c>
      <c r="P1644" t="s">
        <v>8335</v>
      </c>
      <c r="Q1644">
        <f t="shared" si="127"/>
        <v>100</v>
      </c>
      <c r="R1644">
        <f t="shared" si="128"/>
        <v>42.86</v>
      </c>
      <c r="S1644" s="11">
        <f t="shared" si="125"/>
        <v>40688.024618055555</v>
      </c>
      <c r="T1644" s="11">
        <f t="shared" si="126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2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26" t="s">
        <v>8332</v>
      </c>
      <c r="P1645" t="s">
        <v>8335</v>
      </c>
      <c r="Q1645">
        <f t="shared" si="127"/>
        <v>125</v>
      </c>
      <c r="R1645">
        <f t="shared" si="128"/>
        <v>168.51</v>
      </c>
      <c r="S1645" s="11">
        <f t="shared" si="125"/>
        <v>41146.824212962965</v>
      </c>
      <c r="T1645" s="11">
        <f t="shared" si="126"/>
        <v>41176.824212962965</v>
      </c>
      <c r="U1645">
        <f t="shared" si="129"/>
        <v>2012</v>
      </c>
    </row>
    <row r="1646" spans="1:21" ht="45" x14ac:dyDescent="0.25">
      <c r="A1646">
        <v>1644</v>
      </c>
      <c r="B1646" s="3" t="s">
        <v>1645</v>
      </c>
      <c r="C1646" s="3" t="s">
        <v>5754</v>
      </c>
      <c r="D1646" s="2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26" t="s">
        <v>8332</v>
      </c>
      <c r="P1646" t="s">
        <v>8335</v>
      </c>
      <c r="Q1646">
        <f t="shared" si="127"/>
        <v>110</v>
      </c>
      <c r="R1646">
        <f t="shared" si="128"/>
        <v>85.55</v>
      </c>
      <c r="S1646" s="11">
        <f t="shared" si="125"/>
        <v>41175.05972222222</v>
      </c>
      <c r="T1646" s="11">
        <f t="shared" si="126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2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26" t="s">
        <v>8332</v>
      </c>
      <c r="P1647" t="s">
        <v>8335</v>
      </c>
      <c r="Q1647">
        <f t="shared" si="127"/>
        <v>111</v>
      </c>
      <c r="R1647">
        <f t="shared" si="128"/>
        <v>554</v>
      </c>
      <c r="S1647" s="11">
        <f t="shared" si="125"/>
        <v>41521.617361111108</v>
      </c>
      <c r="T1647" s="11">
        <f t="shared" si="126"/>
        <v>41535.617361111108</v>
      </c>
      <c r="U1647">
        <f t="shared" si="129"/>
        <v>2013</v>
      </c>
    </row>
    <row r="1648" spans="1:21" ht="45" x14ac:dyDescent="0.25">
      <c r="A1648">
        <v>1646</v>
      </c>
      <c r="B1648" s="3" t="s">
        <v>1647</v>
      </c>
      <c r="C1648" s="3" t="s">
        <v>5756</v>
      </c>
      <c r="D1648" s="2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26" t="s">
        <v>8332</v>
      </c>
      <c r="P1648" t="s">
        <v>8335</v>
      </c>
      <c r="Q1648">
        <f t="shared" si="127"/>
        <v>110</v>
      </c>
      <c r="R1648">
        <f t="shared" si="128"/>
        <v>26.55</v>
      </c>
      <c r="S1648" s="11">
        <f t="shared" si="125"/>
        <v>41833.450266203705</v>
      </c>
      <c r="T1648" s="11">
        <f t="shared" si="126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2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26" t="s">
        <v>8332</v>
      </c>
      <c r="P1649" t="s">
        <v>8335</v>
      </c>
      <c r="Q1649">
        <f t="shared" si="127"/>
        <v>105</v>
      </c>
      <c r="R1649">
        <f t="shared" si="128"/>
        <v>113.83</v>
      </c>
      <c r="S1649" s="11">
        <f t="shared" si="125"/>
        <v>41039.409456018519</v>
      </c>
      <c r="T1649" s="11">
        <f t="shared" si="126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2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26" t="s">
        <v>8332</v>
      </c>
      <c r="P1650" t="s">
        <v>8335</v>
      </c>
      <c r="Q1650">
        <f t="shared" si="127"/>
        <v>125</v>
      </c>
      <c r="R1650">
        <f t="shared" si="128"/>
        <v>32.01</v>
      </c>
      <c r="S1650" s="11">
        <f t="shared" si="125"/>
        <v>40592.704652777778</v>
      </c>
      <c r="T1650" s="11">
        <f t="shared" si="126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3" t="s">
        <v>1650</v>
      </c>
      <c r="C1651" s="3" t="s">
        <v>5759</v>
      </c>
      <c r="D1651" s="2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26" t="s">
        <v>8332</v>
      </c>
      <c r="P1651" t="s">
        <v>8335</v>
      </c>
      <c r="Q1651">
        <f t="shared" si="127"/>
        <v>101</v>
      </c>
      <c r="R1651">
        <f t="shared" si="128"/>
        <v>47.19</v>
      </c>
      <c r="S1651" s="11">
        <f t="shared" si="125"/>
        <v>41737.684664351851</v>
      </c>
      <c r="T1651" s="11">
        <f t="shared" si="126"/>
        <v>41782.684664351851</v>
      </c>
      <c r="U1651">
        <f t="shared" si="129"/>
        <v>2014</v>
      </c>
    </row>
    <row r="1652" spans="1:21" ht="30" x14ac:dyDescent="0.25">
      <c r="A1652">
        <v>1650</v>
      </c>
      <c r="B1652" s="3" t="s">
        <v>1651</v>
      </c>
      <c r="C1652" s="3" t="s">
        <v>5760</v>
      </c>
      <c r="D1652" s="2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26" t="s">
        <v>8332</v>
      </c>
      <c r="P1652" t="s">
        <v>8335</v>
      </c>
      <c r="Q1652">
        <f t="shared" si="127"/>
        <v>142</v>
      </c>
      <c r="R1652">
        <f t="shared" si="128"/>
        <v>88.47</v>
      </c>
      <c r="S1652" s="11">
        <f t="shared" si="125"/>
        <v>41526.435613425929</v>
      </c>
      <c r="T1652" s="11">
        <f t="shared" si="126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2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26" t="s">
        <v>8332</v>
      </c>
      <c r="P1653" t="s">
        <v>8335</v>
      </c>
      <c r="Q1653">
        <f t="shared" si="127"/>
        <v>101</v>
      </c>
      <c r="R1653">
        <f t="shared" si="128"/>
        <v>100.75</v>
      </c>
      <c r="S1653" s="11">
        <f t="shared" si="125"/>
        <v>40625.900694444441</v>
      </c>
      <c r="T1653" s="11">
        <f t="shared" si="126"/>
        <v>40659.290972222225</v>
      </c>
      <c r="U1653">
        <f t="shared" si="129"/>
        <v>2011</v>
      </c>
    </row>
    <row r="1654" spans="1:21" ht="45" x14ac:dyDescent="0.25">
      <c r="A1654">
        <v>1652</v>
      </c>
      <c r="B1654" s="3" t="s">
        <v>1653</v>
      </c>
      <c r="C1654" s="3" t="s">
        <v>5762</v>
      </c>
      <c r="D1654" s="2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26" t="s">
        <v>8332</v>
      </c>
      <c r="P1654" t="s">
        <v>8335</v>
      </c>
      <c r="Q1654">
        <f t="shared" si="127"/>
        <v>101</v>
      </c>
      <c r="R1654">
        <f t="shared" si="128"/>
        <v>64.709999999999994</v>
      </c>
      <c r="S1654" s="11">
        <f t="shared" si="125"/>
        <v>41572.492974537039</v>
      </c>
      <c r="T1654" s="11">
        <f t="shared" si="126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2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26" t="s">
        <v>8332</v>
      </c>
      <c r="P1655" t="s">
        <v>8335</v>
      </c>
      <c r="Q1655">
        <f t="shared" si="127"/>
        <v>174</v>
      </c>
      <c r="R1655">
        <f t="shared" si="128"/>
        <v>51.85</v>
      </c>
      <c r="S1655" s="11">
        <f t="shared" si="125"/>
        <v>40626.834444444445</v>
      </c>
      <c r="T1655" s="11">
        <f t="shared" si="126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2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26" t="s">
        <v>8332</v>
      </c>
      <c r="P1656" t="s">
        <v>8335</v>
      </c>
      <c r="Q1656">
        <f t="shared" si="127"/>
        <v>120</v>
      </c>
      <c r="R1656">
        <f t="shared" si="128"/>
        <v>38.79</v>
      </c>
      <c r="S1656" s="11">
        <f t="shared" si="125"/>
        <v>40987.890740740739</v>
      </c>
      <c r="T1656" s="11">
        <f t="shared" si="126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3" t="s">
        <v>1656</v>
      </c>
      <c r="C1657" s="3" t="s">
        <v>5765</v>
      </c>
      <c r="D1657" s="2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26" t="s">
        <v>8332</v>
      </c>
      <c r="P1657" t="s">
        <v>8335</v>
      </c>
      <c r="Q1657">
        <f t="shared" si="127"/>
        <v>143</v>
      </c>
      <c r="R1657">
        <f t="shared" si="128"/>
        <v>44.65</v>
      </c>
      <c r="S1657" s="11">
        <f t="shared" si="125"/>
        <v>40974.791898148149</v>
      </c>
      <c r="T1657" s="11">
        <f t="shared" si="126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2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26" t="s">
        <v>8332</v>
      </c>
      <c r="P1658" t="s">
        <v>8335</v>
      </c>
      <c r="Q1658">
        <f t="shared" si="127"/>
        <v>100</v>
      </c>
      <c r="R1658">
        <f t="shared" si="128"/>
        <v>156.77000000000001</v>
      </c>
      <c r="S1658" s="11">
        <f t="shared" si="125"/>
        <v>41226.928842592592</v>
      </c>
      <c r="T1658" s="11">
        <f t="shared" si="126"/>
        <v>41256.928842592592</v>
      </c>
      <c r="U1658">
        <f t="shared" si="129"/>
        <v>2012</v>
      </c>
    </row>
    <row r="1659" spans="1:21" ht="45" x14ac:dyDescent="0.25">
      <c r="A1659">
        <v>1657</v>
      </c>
      <c r="B1659" s="3" t="s">
        <v>1658</v>
      </c>
      <c r="C1659" s="3" t="s">
        <v>5767</v>
      </c>
      <c r="D1659" s="2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26" t="s">
        <v>8332</v>
      </c>
      <c r="P1659" t="s">
        <v>8335</v>
      </c>
      <c r="Q1659">
        <f t="shared" si="127"/>
        <v>105</v>
      </c>
      <c r="R1659">
        <f t="shared" si="128"/>
        <v>118.7</v>
      </c>
      <c r="S1659" s="11">
        <f t="shared" si="125"/>
        <v>41023.782037037039</v>
      </c>
      <c r="T1659" s="11">
        <f t="shared" si="126"/>
        <v>41053.782037037039</v>
      </c>
      <c r="U1659">
        <f t="shared" si="129"/>
        <v>2012</v>
      </c>
    </row>
    <row r="1660" spans="1:21" ht="45" x14ac:dyDescent="0.25">
      <c r="A1660">
        <v>1658</v>
      </c>
      <c r="B1660" s="3" t="s">
        <v>1659</v>
      </c>
      <c r="C1660" s="3" t="s">
        <v>5768</v>
      </c>
      <c r="D1660" s="2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26" t="s">
        <v>8332</v>
      </c>
      <c r="P1660" t="s">
        <v>8335</v>
      </c>
      <c r="Q1660">
        <f t="shared" si="127"/>
        <v>132</v>
      </c>
      <c r="R1660">
        <f t="shared" si="128"/>
        <v>74.150000000000006</v>
      </c>
      <c r="S1660" s="11">
        <f t="shared" si="125"/>
        <v>41223.22184027778</v>
      </c>
      <c r="T1660" s="11">
        <f t="shared" si="126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 s="2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26" t="s">
        <v>8332</v>
      </c>
      <c r="P1661" t="s">
        <v>8335</v>
      </c>
      <c r="Q1661">
        <f t="shared" si="127"/>
        <v>113</v>
      </c>
      <c r="R1661">
        <f t="shared" si="128"/>
        <v>12.53</v>
      </c>
      <c r="S1661" s="11">
        <f t="shared" si="125"/>
        <v>41596.913437499999</v>
      </c>
      <c r="T1661" s="11">
        <f t="shared" si="126"/>
        <v>41625.5</v>
      </c>
      <c r="U1661">
        <f t="shared" si="129"/>
        <v>2013</v>
      </c>
    </row>
    <row r="1662" spans="1:21" ht="45" x14ac:dyDescent="0.25">
      <c r="A1662">
        <v>1660</v>
      </c>
      <c r="B1662" s="3" t="s">
        <v>1661</v>
      </c>
      <c r="C1662" s="3" t="s">
        <v>5770</v>
      </c>
      <c r="D1662" s="2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26" t="s">
        <v>8332</v>
      </c>
      <c r="P1662" t="s">
        <v>8335</v>
      </c>
      <c r="Q1662">
        <f t="shared" si="127"/>
        <v>1254</v>
      </c>
      <c r="R1662">
        <f t="shared" si="128"/>
        <v>27.86</v>
      </c>
      <c r="S1662" s="11">
        <f t="shared" si="125"/>
        <v>42459.693865740745</v>
      </c>
      <c r="T1662" s="11">
        <f t="shared" si="126"/>
        <v>42490.915972222225</v>
      </c>
      <c r="U1662">
        <f t="shared" si="129"/>
        <v>2016</v>
      </c>
    </row>
    <row r="1663" spans="1:21" ht="60" x14ac:dyDescent="0.25">
      <c r="A1663">
        <v>1661</v>
      </c>
      <c r="B1663" s="3" t="s">
        <v>1662</v>
      </c>
      <c r="C1663" s="3" t="s">
        <v>5771</v>
      </c>
      <c r="D1663" s="2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26" t="s">
        <v>8332</v>
      </c>
      <c r="P1663" t="s">
        <v>8335</v>
      </c>
      <c r="Q1663">
        <f t="shared" si="127"/>
        <v>103</v>
      </c>
      <c r="R1663">
        <f t="shared" si="128"/>
        <v>80.180000000000007</v>
      </c>
      <c r="S1663" s="11">
        <f t="shared" si="125"/>
        <v>42343.998043981483</v>
      </c>
      <c r="T1663" s="11">
        <f t="shared" si="126"/>
        <v>42386.875</v>
      </c>
      <c r="U1663">
        <f t="shared" si="129"/>
        <v>2015</v>
      </c>
    </row>
    <row r="1664" spans="1:21" ht="45" x14ac:dyDescent="0.25">
      <c r="A1664">
        <v>1662</v>
      </c>
      <c r="B1664" s="3" t="s">
        <v>1663</v>
      </c>
      <c r="C1664" s="3" t="s">
        <v>5772</v>
      </c>
      <c r="D1664" s="2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26" t="s">
        <v>8332</v>
      </c>
      <c r="P1664" t="s">
        <v>8335</v>
      </c>
      <c r="Q1664">
        <f t="shared" si="127"/>
        <v>103</v>
      </c>
      <c r="R1664">
        <f t="shared" si="128"/>
        <v>132.44</v>
      </c>
      <c r="S1664" s="11">
        <f t="shared" si="125"/>
        <v>40848.198333333334</v>
      </c>
      <c r="T1664" s="11">
        <f t="shared" si="126"/>
        <v>40908.239999999998</v>
      </c>
      <c r="U1664">
        <f t="shared" si="129"/>
        <v>2011</v>
      </c>
    </row>
    <row r="1665" spans="1:21" ht="30" x14ac:dyDescent="0.25">
      <c r="A1665">
        <v>1663</v>
      </c>
      <c r="B1665" s="3" t="s">
        <v>1664</v>
      </c>
      <c r="C1665" s="3" t="s">
        <v>5773</v>
      </c>
      <c r="D1665" s="2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26" t="s">
        <v>8332</v>
      </c>
      <c r="P1665" t="s">
        <v>8335</v>
      </c>
      <c r="Q1665">
        <f t="shared" si="127"/>
        <v>108</v>
      </c>
      <c r="R1665">
        <f t="shared" si="128"/>
        <v>33.75</v>
      </c>
      <c r="S1665" s="11">
        <f t="shared" si="125"/>
        <v>42006.02207175926</v>
      </c>
      <c r="T1665" s="11">
        <f t="shared" si="126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2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26" t="s">
        <v>8332</v>
      </c>
      <c r="P1666" t="s">
        <v>8335</v>
      </c>
      <c r="Q1666">
        <f t="shared" si="127"/>
        <v>122</v>
      </c>
      <c r="R1666">
        <f t="shared" si="128"/>
        <v>34.380000000000003</v>
      </c>
      <c r="S1666" s="11">
        <f t="shared" ref="S1666:S1729" si="130">(((J1666/60)/60)/24)+DATE(1970,1,1)</f>
        <v>40939.761782407404</v>
      </c>
      <c r="T1666" s="11">
        <f t="shared" ref="T1666:T1729" si="131">(((I1666/60)/60)/24)+DATE(1970,1,1)</f>
        <v>40984.165972222225</v>
      </c>
      <c r="U1666">
        <f t="shared" si="129"/>
        <v>2012</v>
      </c>
    </row>
    <row r="1667" spans="1:21" ht="45" x14ac:dyDescent="0.25">
      <c r="A1667">
        <v>1665</v>
      </c>
      <c r="B1667" s="3" t="s">
        <v>1666</v>
      </c>
      <c r="C1667" s="3" t="s">
        <v>5775</v>
      </c>
      <c r="D1667" s="2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26" t="s">
        <v>8332</v>
      </c>
      <c r="P1667" t="s">
        <v>8335</v>
      </c>
      <c r="Q1667">
        <f t="shared" ref="Q1667:Q1730" si="132">ROUND(E1667/D1667*100,0)</f>
        <v>119</v>
      </c>
      <c r="R1667">
        <f t="shared" ref="R1667:R1730" si="133">IFERROR(ROUND(E1667/L1667,2),0)</f>
        <v>44.96</v>
      </c>
      <c r="S1667" s="11">
        <f t="shared" si="130"/>
        <v>40564.649456018517</v>
      </c>
      <c r="T1667" s="11">
        <f t="shared" si="131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2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26" t="s">
        <v>8332</v>
      </c>
      <c r="P1668" t="s">
        <v>8335</v>
      </c>
      <c r="Q1668">
        <f t="shared" si="132"/>
        <v>161</v>
      </c>
      <c r="R1668">
        <f t="shared" si="133"/>
        <v>41.04</v>
      </c>
      <c r="S1668" s="11">
        <f t="shared" si="130"/>
        <v>41331.253159722226</v>
      </c>
      <c r="T1668" s="11">
        <f t="shared" si="131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2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26" t="s">
        <v>8332</v>
      </c>
      <c r="P1669" t="s">
        <v>8335</v>
      </c>
      <c r="Q1669">
        <f t="shared" si="132"/>
        <v>127</v>
      </c>
      <c r="R1669">
        <f t="shared" si="133"/>
        <v>52.6</v>
      </c>
      <c r="S1669" s="11">
        <f t="shared" si="130"/>
        <v>41682.0705787037</v>
      </c>
      <c r="T1669" s="11">
        <f t="shared" si="131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3" t="s">
        <v>1669</v>
      </c>
      <c r="C1670" s="3" t="s">
        <v>5778</v>
      </c>
      <c r="D1670" s="2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26" t="s">
        <v>8332</v>
      </c>
      <c r="P1670" t="s">
        <v>8335</v>
      </c>
      <c r="Q1670">
        <f t="shared" si="132"/>
        <v>103</v>
      </c>
      <c r="R1670">
        <f t="shared" si="133"/>
        <v>70.78</v>
      </c>
      <c r="S1670" s="11">
        <f t="shared" si="130"/>
        <v>40845.14975694444</v>
      </c>
      <c r="T1670" s="11">
        <f t="shared" si="131"/>
        <v>40875.191423611112</v>
      </c>
      <c r="U1670">
        <f t="shared" si="134"/>
        <v>2011</v>
      </c>
    </row>
    <row r="1671" spans="1:21" ht="45" x14ac:dyDescent="0.25">
      <c r="A1671">
        <v>1669</v>
      </c>
      <c r="B1671" s="3" t="s">
        <v>1670</v>
      </c>
      <c r="C1671" s="3" t="s">
        <v>5779</v>
      </c>
      <c r="D1671" s="2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26" t="s">
        <v>8332</v>
      </c>
      <c r="P1671" t="s">
        <v>8335</v>
      </c>
      <c r="Q1671">
        <f t="shared" si="132"/>
        <v>140</v>
      </c>
      <c r="R1671">
        <f t="shared" si="133"/>
        <v>53.75</v>
      </c>
      <c r="S1671" s="11">
        <f t="shared" si="130"/>
        <v>42461.885138888887</v>
      </c>
      <c r="T1671" s="11">
        <f t="shared" si="131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2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26" t="s">
        <v>8332</v>
      </c>
      <c r="P1672" t="s">
        <v>8335</v>
      </c>
      <c r="Q1672">
        <f t="shared" si="132"/>
        <v>103</v>
      </c>
      <c r="R1672">
        <f t="shared" si="133"/>
        <v>44.61</v>
      </c>
      <c r="S1672" s="11">
        <f t="shared" si="130"/>
        <v>40313.930543981485</v>
      </c>
      <c r="T1672" s="11">
        <f t="shared" si="131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2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26" t="s">
        <v>8332</v>
      </c>
      <c r="P1673" t="s">
        <v>8335</v>
      </c>
      <c r="Q1673">
        <f t="shared" si="132"/>
        <v>101</v>
      </c>
      <c r="R1673">
        <f t="shared" si="133"/>
        <v>26.15</v>
      </c>
      <c r="S1673" s="11">
        <f t="shared" si="130"/>
        <v>42553.54414351852</v>
      </c>
      <c r="T1673" s="11">
        <f t="shared" si="131"/>
        <v>42583.54414351852</v>
      </c>
      <c r="U1673">
        <f t="shared" si="134"/>
        <v>2016</v>
      </c>
    </row>
    <row r="1674" spans="1:21" ht="30" x14ac:dyDescent="0.25">
      <c r="A1674">
        <v>1672</v>
      </c>
      <c r="B1674" s="3" t="s">
        <v>1673</v>
      </c>
      <c r="C1674" s="3" t="s">
        <v>5782</v>
      </c>
      <c r="D1674" s="2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26" t="s">
        <v>8332</v>
      </c>
      <c r="P1674" t="s">
        <v>8335</v>
      </c>
      <c r="Q1674">
        <f t="shared" si="132"/>
        <v>113</v>
      </c>
      <c r="R1674">
        <f t="shared" si="133"/>
        <v>39.18</v>
      </c>
      <c r="S1674" s="11">
        <f t="shared" si="130"/>
        <v>41034.656597222223</v>
      </c>
      <c r="T1674" s="11">
        <f t="shared" si="131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2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26" t="s">
        <v>8332</v>
      </c>
      <c r="P1675" t="s">
        <v>8335</v>
      </c>
      <c r="Q1675">
        <f t="shared" si="132"/>
        <v>128</v>
      </c>
      <c r="R1675">
        <f t="shared" si="133"/>
        <v>45.59</v>
      </c>
      <c r="S1675" s="11">
        <f t="shared" si="130"/>
        <v>42039.878379629634</v>
      </c>
      <c r="T1675" s="11">
        <f t="shared" si="131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3" t="s">
        <v>1675</v>
      </c>
      <c r="C1676" s="3" t="s">
        <v>5784</v>
      </c>
      <c r="D1676" s="2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26" t="s">
        <v>8332</v>
      </c>
      <c r="P1676" t="s">
        <v>8335</v>
      </c>
      <c r="Q1676">
        <f t="shared" si="132"/>
        <v>202</v>
      </c>
      <c r="R1676">
        <f t="shared" si="133"/>
        <v>89.25</v>
      </c>
      <c r="S1676" s="11">
        <f t="shared" si="130"/>
        <v>42569.605393518519</v>
      </c>
      <c r="T1676" s="11">
        <f t="shared" si="131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2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26" t="s">
        <v>8332</v>
      </c>
      <c r="P1677" t="s">
        <v>8335</v>
      </c>
      <c r="Q1677">
        <f t="shared" si="132"/>
        <v>137</v>
      </c>
      <c r="R1677">
        <f t="shared" si="133"/>
        <v>40.42</v>
      </c>
      <c r="S1677" s="11">
        <f t="shared" si="130"/>
        <v>40802.733101851853</v>
      </c>
      <c r="T1677" s="11">
        <f t="shared" si="131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3" t="s">
        <v>1677</v>
      </c>
      <c r="C1678" s="3" t="s">
        <v>5786</v>
      </c>
      <c r="D1678" s="2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26" t="s">
        <v>8332</v>
      </c>
      <c r="P1678" t="s">
        <v>8335</v>
      </c>
      <c r="Q1678">
        <f t="shared" si="132"/>
        <v>115</v>
      </c>
      <c r="R1678">
        <f t="shared" si="133"/>
        <v>82.38</v>
      </c>
      <c r="S1678" s="11">
        <f t="shared" si="130"/>
        <v>40973.72623842593</v>
      </c>
      <c r="T1678" s="11">
        <f t="shared" si="131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2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26" t="s">
        <v>8332</v>
      </c>
      <c r="P1679" t="s">
        <v>8335</v>
      </c>
      <c r="Q1679">
        <f t="shared" si="132"/>
        <v>112</v>
      </c>
      <c r="R1679">
        <f t="shared" si="133"/>
        <v>159.52000000000001</v>
      </c>
      <c r="S1679" s="11">
        <f t="shared" si="130"/>
        <v>42416.407129629632</v>
      </c>
      <c r="T1679" s="11">
        <f t="shared" si="131"/>
        <v>42476.249305555553</v>
      </c>
      <c r="U1679">
        <f t="shared" si="134"/>
        <v>2016</v>
      </c>
    </row>
    <row r="1680" spans="1:21" ht="30" x14ac:dyDescent="0.25">
      <c r="A1680">
        <v>1678</v>
      </c>
      <c r="B1680" s="3" t="s">
        <v>1679</v>
      </c>
      <c r="C1680" s="3" t="s">
        <v>5788</v>
      </c>
      <c r="D1680" s="2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26" t="s">
        <v>8332</v>
      </c>
      <c r="P1680" t="s">
        <v>8335</v>
      </c>
      <c r="Q1680">
        <f t="shared" si="132"/>
        <v>118</v>
      </c>
      <c r="R1680">
        <f t="shared" si="133"/>
        <v>36.24</v>
      </c>
      <c r="S1680" s="11">
        <f t="shared" si="130"/>
        <v>41662.854988425926</v>
      </c>
      <c r="T1680" s="11">
        <f t="shared" si="131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2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26" t="s">
        <v>8332</v>
      </c>
      <c r="P1681" t="s">
        <v>8335</v>
      </c>
      <c r="Q1681">
        <f t="shared" si="132"/>
        <v>175</v>
      </c>
      <c r="R1681">
        <f t="shared" si="133"/>
        <v>62.5</v>
      </c>
      <c r="S1681" s="11">
        <f t="shared" si="130"/>
        <v>40723.068807870368</v>
      </c>
      <c r="T1681" s="11">
        <f t="shared" si="131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2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26" t="s">
        <v>8332</v>
      </c>
      <c r="P1682" t="s">
        <v>8335</v>
      </c>
      <c r="Q1682">
        <f t="shared" si="132"/>
        <v>118</v>
      </c>
      <c r="R1682">
        <f t="shared" si="133"/>
        <v>47</v>
      </c>
      <c r="S1682" s="11">
        <f t="shared" si="130"/>
        <v>41802.757719907408</v>
      </c>
      <c r="T1682" s="11">
        <f t="shared" si="131"/>
        <v>41832.757719907408</v>
      </c>
      <c r="U1682">
        <f t="shared" si="134"/>
        <v>2014</v>
      </c>
    </row>
    <row r="1683" spans="1:21" ht="45" x14ac:dyDescent="0.25">
      <c r="A1683">
        <v>1681</v>
      </c>
      <c r="B1683" s="3" t="s">
        <v>1682</v>
      </c>
      <c r="C1683" s="3" t="s">
        <v>5791</v>
      </c>
      <c r="D1683" s="2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26" t="s">
        <v>8332</v>
      </c>
      <c r="P1683" t="s">
        <v>8339</v>
      </c>
      <c r="Q1683">
        <f t="shared" si="132"/>
        <v>101</v>
      </c>
      <c r="R1683">
        <f t="shared" si="133"/>
        <v>74.58</v>
      </c>
      <c r="S1683" s="11">
        <f t="shared" si="130"/>
        <v>42774.121342592596</v>
      </c>
      <c r="T1683" s="11">
        <f t="shared" si="131"/>
        <v>42823.083333333328</v>
      </c>
      <c r="U1683">
        <f t="shared" si="134"/>
        <v>2017</v>
      </c>
    </row>
    <row r="1684" spans="1:21" ht="30" x14ac:dyDescent="0.25">
      <c r="A1684">
        <v>1682</v>
      </c>
      <c r="B1684" s="3" t="s">
        <v>1683</v>
      </c>
      <c r="C1684" s="3" t="s">
        <v>5792</v>
      </c>
      <c r="D1684" s="2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26" t="s">
        <v>8332</v>
      </c>
      <c r="P1684" t="s">
        <v>8339</v>
      </c>
      <c r="Q1684">
        <f t="shared" si="132"/>
        <v>0</v>
      </c>
      <c r="R1684">
        <f t="shared" si="133"/>
        <v>0</v>
      </c>
      <c r="S1684" s="11">
        <f t="shared" si="130"/>
        <v>42779.21365740741</v>
      </c>
      <c r="T1684" s="11">
        <f t="shared" si="131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2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26" t="s">
        <v>8332</v>
      </c>
      <c r="P1685" t="s">
        <v>8339</v>
      </c>
      <c r="Q1685">
        <f t="shared" si="132"/>
        <v>22</v>
      </c>
      <c r="R1685">
        <f t="shared" si="133"/>
        <v>76</v>
      </c>
      <c r="S1685" s="11">
        <f t="shared" si="130"/>
        <v>42808.781689814816</v>
      </c>
      <c r="T1685" s="11">
        <f t="shared" si="131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2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26" t="s">
        <v>8332</v>
      </c>
      <c r="P1686" t="s">
        <v>8339</v>
      </c>
      <c r="Q1686">
        <f t="shared" si="132"/>
        <v>109</v>
      </c>
      <c r="R1686">
        <f t="shared" si="133"/>
        <v>86.44</v>
      </c>
      <c r="S1686" s="11">
        <f t="shared" si="130"/>
        <v>42783.815289351856</v>
      </c>
      <c r="T1686" s="11">
        <f t="shared" si="131"/>
        <v>42811.773622685185</v>
      </c>
      <c r="U1686">
        <f t="shared" si="134"/>
        <v>2017</v>
      </c>
    </row>
    <row r="1687" spans="1:21" ht="45" x14ac:dyDescent="0.25">
      <c r="A1687">
        <v>1685</v>
      </c>
      <c r="B1687" s="3" t="s">
        <v>1686</v>
      </c>
      <c r="C1687" s="3" t="s">
        <v>5795</v>
      </c>
      <c r="D1687" s="2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26" t="s">
        <v>8332</v>
      </c>
      <c r="P1687" t="s">
        <v>8339</v>
      </c>
      <c r="Q1687">
        <f t="shared" si="132"/>
        <v>103</v>
      </c>
      <c r="R1687">
        <f t="shared" si="133"/>
        <v>24</v>
      </c>
      <c r="S1687" s="11">
        <f t="shared" si="130"/>
        <v>42788.2502662037</v>
      </c>
      <c r="T1687" s="11">
        <f t="shared" si="131"/>
        <v>42818.208599537036</v>
      </c>
      <c r="U1687">
        <f t="shared" si="134"/>
        <v>2017</v>
      </c>
    </row>
    <row r="1688" spans="1:21" ht="45" x14ac:dyDescent="0.25">
      <c r="A1688">
        <v>1686</v>
      </c>
      <c r="B1688" s="3" t="s">
        <v>1687</v>
      </c>
      <c r="C1688" s="3" t="s">
        <v>5796</v>
      </c>
      <c r="D1688" s="2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26" t="s">
        <v>8332</v>
      </c>
      <c r="P1688" t="s">
        <v>8339</v>
      </c>
      <c r="Q1688">
        <f t="shared" si="132"/>
        <v>0</v>
      </c>
      <c r="R1688">
        <f t="shared" si="133"/>
        <v>18</v>
      </c>
      <c r="S1688" s="11">
        <f t="shared" si="130"/>
        <v>42792.843969907408</v>
      </c>
      <c r="T1688" s="11">
        <f t="shared" si="131"/>
        <v>42852.802303240736</v>
      </c>
      <c r="U1688">
        <f t="shared" si="134"/>
        <v>2017</v>
      </c>
    </row>
    <row r="1689" spans="1:21" ht="45" x14ac:dyDescent="0.25">
      <c r="A1689">
        <v>1687</v>
      </c>
      <c r="B1689" s="3" t="s">
        <v>1688</v>
      </c>
      <c r="C1689" s="3" t="s">
        <v>5797</v>
      </c>
      <c r="D1689" s="2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26" t="s">
        <v>8332</v>
      </c>
      <c r="P1689" t="s">
        <v>8339</v>
      </c>
      <c r="Q1689">
        <f t="shared" si="132"/>
        <v>31</v>
      </c>
      <c r="R1689">
        <f t="shared" si="133"/>
        <v>80.13</v>
      </c>
      <c r="S1689" s="11">
        <f t="shared" si="130"/>
        <v>42802.046817129631</v>
      </c>
      <c r="T1689" s="11">
        <f t="shared" si="131"/>
        <v>42835.84375</v>
      </c>
      <c r="U1689">
        <f t="shared" si="134"/>
        <v>2017</v>
      </c>
    </row>
    <row r="1690" spans="1:21" ht="45" x14ac:dyDescent="0.25">
      <c r="A1690">
        <v>1688</v>
      </c>
      <c r="B1690" s="3" t="s">
        <v>1689</v>
      </c>
      <c r="C1690" s="3" t="s">
        <v>5798</v>
      </c>
      <c r="D1690" s="2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26" t="s">
        <v>8332</v>
      </c>
      <c r="P1690" t="s">
        <v>8339</v>
      </c>
      <c r="Q1690">
        <f t="shared" si="132"/>
        <v>44</v>
      </c>
      <c r="R1690">
        <f t="shared" si="133"/>
        <v>253.14</v>
      </c>
      <c r="S1690" s="11">
        <f t="shared" si="130"/>
        <v>42804.534652777773</v>
      </c>
      <c r="T1690" s="11">
        <f t="shared" si="131"/>
        <v>42834.492986111116</v>
      </c>
      <c r="U1690">
        <f t="shared" si="134"/>
        <v>2017</v>
      </c>
    </row>
    <row r="1691" spans="1:21" x14ac:dyDescent="0.25">
      <c r="A1691">
        <v>1689</v>
      </c>
      <c r="B1691" s="3" t="s">
        <v>1690</v>
      </c>
      <c r="C1691" s="3" t="s">
        <v>5799</v>
      </c>
      <c r="D1691" s="2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26" t="s">
        <v>8332</v>
      </c>
      <c r="P1691" t="s">
        <v>8339</v>
      </c>
      <c r="Q1691">
        <f t="shared" si="132"/>
        <v>100</v>
      </c>
      <c r="R1691">
        <f t="shared" si="133"/>
        <v>171.43</v>
      </c>
      <c r="S1691" s="11">
        <f t="shared" si="130"/>
        <v>42780.942476851851</v>
      </c>
      <c r="T1691" s="11">
        <f t="shared" si="131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2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26" t="s">
        <v>8332</v>
      </c>
      <c r="P1692" t="s">
        <v>8339</v>
      </c>
      <c r="Q1692">
        <f t="shared" si="132"/>
        <v>25</v>
      </c>
      <c r="R1692">
        <f t="shared" si="133"/>
        <v>57.73</v>
      </c>
      <c r="S1692" s="11">
        <f t="shared" si="130"/>
        <v>42801.43104166667</v>
      </c>
      <c r="T1692" s="11">
        <f t="shared" si="131"/>
        <v>42831.389374999999</v>
      </c>
      <c r="U1692">
        <f t="shared" si="134"/>
        <v>2017</v>
      </c>
    </row>
    <row r="1693" spans="1:21" ht="45" x14ac:dyDescent="0.25">
      <c r="A1693">
        <v>1691</v>
      </c>
      <c r="B1693" s="3" t="s">
        <v>1692</v>
      </c>
      <c r="C1693" s="3" t="s">
        <v>5801</v>
      </c>
      <c r="D1693" s="2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26" t="s">
        <v>8332</v>
      </c>
      <c r="P1693" t="s">
        <v>8339</v>
      </c>
      <c r="Q1693">
        <f t="shared" si="132"/>
        <v>33</v>
      </c>
      <c r="R1693">
        <f t="shared" si="133"/>
        <v>264.26</v>
      </c>
      <c r="S1693" s="11">
        <f t="shared" si="130"/>
        <v>42795.701481481476</v>
      </c>
      <c r="T1693" s="11">
        <f t="shared" si="131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2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26" t="s">
        <v>8332</v>
      </c>
      <c r="P1694" t="s">
        <v>8339</v>
      </c>
      <c r="Q1694">
        <f t="shared" si="132"/>
        <v>48</v>
      </c>
      <c r="R1694">
        <f t="shared" si="133"/>
        <v>159.33000000000001</v>
      </c>
      <c r="S1694" s="11">
        <f t="shared" si="130"/>
        <v>42788.151238425926</v>
      </c>
      <c r="T1694" s="11">
        <f t="shared" si="131"/>
        <v>42820.999305555553</v>
      </c>
      <c r="U1694">
        <f t="shared" si="134"/>
        <v>2017</v>
      </c>
    </row>
    <row r="1695" spans="1:21" ht="45" x14ac:dyDescent="0.25">
      <c r="A1695">
        <v>1693</v>
      </c>
      <c r="B1695" s="3" t="s">
        <v>1694</v>
      </c>
      <c r="C1695" s="3" t="s">
        <v>5803</v>
      </c>
      <c r="D1695" s="2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26" t="s">
        <v>8332</v>
      </c>
      <c r="P1695" t="s">
        <v>8339</v>
      </c>
      <c r="Q1695">
        <f t="shared" si="132"/>
        <v>9</v>
      </c>
      <c r="R1695">
        <f t="shared" si="133"/>
        <v>35</v>
      </c>
      <c r="S1695" s="11">
        <f t="shared" si="130"/>
        <v>42803.920277777783</v>
      </c>
      <c r="T1695" s="11">
        <f t="shared" si="131"/>
        <v>42834.833333333328</v>
      </c>
      <c r="U1695">
        <f t="shared" si="134"/>
        <v>2017</v>
      </c>
    </row>
    <row r="1696" spans="1:21" ht="45" x14ac:dyDescent="0.25">
      <c r="A1696">
        <v>1694</v>
      </c>
      <c r="B1696" s="3" t="s">
        <v>1695</v>
      </c>
      <c r="C1696" s="3" t="s">
        <v>5804</v>
      </c>
      <c r="D1696" s="2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26" t="s">
        <v>8332</v>
      </c>
      <c r="P1696" t="s">
        <v>8339</v>
      </c>
      <c r="Q1696">
        <f t="shared" si="132"/>
        <v>0</v>
      </c>
      <c r="R1696">
        <f t="shared" si="133"/>
        <v>5</v>
      </c>
      <c r="S1696" s="11">
        <f t="shared" si="130"/>
        <v>42791.669837962967</v>
      </c>
      <c r="T1696" s="11">
        <f t="shared" si="131"/>
        <v>42821.191666666666</v>
      </c>
      <c r="U1696">
        <f t="shared" si="134"/>
        <v>2017</v>
      </c>
    </row>
    <row r="1697" spans="1:21" ht="45" x14ac:dyDescent="0.25">
      <c r="A1697">
        <v>1695</v>
      </c>
      <c r="B1697" s="3" t="s">
        <v>1696</v>
      </c>
      <c r="C1697" s="3" t="s">
        <v>5805</v>
      </c>
      <c r="D1697" s="2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26" t="s">
        <v>8332</v>
      </c>
      <c r="P1697" t="s">
        <v>8339</v>
      </c>
      <c r="Q1697">
        <f t="shared" si="132"/>
        <v>12</v>
      </c>
      <c r="R1697">
        <f t="shared" si="133"/>
        <v>61.09</v>
      </c>
      <c r="S1697" s="11">
        <f t="shared" si="130"/>
        <v>42801.031412037039</v>
      </c>
      <c r="T1697" s="11">
        <f t="shared" si="131"/>
        <v>42835.041666666672</v>
      </c>
      <c r="U1697">
        <f t="shared" si="134"/>
        <v>2017</v>
      </c>
    </row>
    <row r="1698" spans="1:21" ht="45" x14ac:dyDescent="0.25">
      <c r="A1698">
        <v>1696</v>
      </c>
      <c r="B1698" s="3" t="s">
        <v>1697</v>
      </c>
      <c r="C1698" s="3" t="s">
        <v>5806</v>
      </c>
      <c r="D1698" s="2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26" t="s">
        <v>8332</v>
      </c>
      <c r="P1698" t="s">
        <v>8339</v>
      </c>
      <c r="Q1698">
        <f t="shared" si="132"/>
        <v>0</v>
      </c>
      <c r="R1698">
        <f t="shared" si="133"/>
        <v>0</v>
      </c>
      <c r="S1698" s="11">
        <f t="shared" si="130"/>
        <v>42796.069571759261</v>
      </c>
      <c r="T1698" s="11">
        <f t="shared" si="131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2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26" t="s">
        <v>8332</v>
      </c>
      <c r="P1699" t="s">
        <v>8339</v>
      </c>
      <c r="Q1699">
        <f t="shared" si="132"/>
        <v>20</v>
      </c>
      <c r="R1699">
        <f t="shared" si="133"/>
        <v>114.82</v>
      </c>
      <c r="S1699" s="11">
        <f t="shared" si="130"/>
        <v>42805.032962962956</v>
      </c>
      <c r="T1699" s="11">
        <f t="shared" si="131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2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26" t="s">
        <v>8332</v>
      </c>
      <c r="P1700" t="s">
        <v>8339</v>
      </c>
      <c r="Q1700">
        <f t="shared" si="132"/>
        <v>0</v>
      </c>
      <c r="R1700">
        <f t="shared" si="133"/>
        <v>0</v>
      </c>
      <c r="S1700" s="11">
        <f t="shared" si="130"/>
        <v>42796.207870370374</v>
      </c>
      <c r="T1700" s="11">
        <f t="shared" si="131"/>
        <v>42820.147916666669</v>
      </c>
      <c r="U1700">
        <f t="shared" si="134"/>
        <v>2017</v>
      </c>
    </row>
    <row r="1701" spans="1:21" ht="45" x14ac:dyDescent="0.25">
      <c r="A1701">
        <v>1699</v>
      </c>
      <c r="B1701" s="3" t="s">
        <v>1700</v>
      </c>
      <c r="C1701" s="3" t="s">
        <v>5809</v>
      </c>
      <c r="D1701" s="2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26" t="s">
        <v>8332</v>
      </c>
      <c r="P1701" t="s">
        <v>8339</v>
      </c>
      <c r="Q1701">
        <f t="shared" si="132"/>
        <v>4</v>
      </c>
      <c r="R1701">
        <f t="shared" si="133"/>
        <v>54</v>
      </c>
      <c r="S1701" s="11">
        <f t="shared" si="130"/>
        <v>42806.863946759258</v>
      </c>
      <c r="T1701" s="11">
        <f t="shared" si="131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3" t="s">
        <v>1701</v>
      </c>
      <c r="C1702" s="3" t="s">
        <v>5810</v>
      </c>
      <c r="D1702" s="2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26" t="s">
        <v>8332</v>
      </c>
      <c r="P1702" t="s">
        <v>8339</v>
      </c>
      <c r="Q1702">
        <f t="shared" si="132"/>
        <v>26</v>
      </c>
      <c r="R1702">
        <f t="shared" si="133"/>
        <v>65.97</v>
      </c>
      <c r="S1702" s="11">
        <f t="shared" si="130"/>
        <v>42796.071643518517</v>
      </c>
      <c r="T1702" s="11">
        <f t="shared" si="131"/>
        <v>42826.166666666672</v>
      </c>
      <c r="U1702">
        <f t="shared" si="134"/>
        <v>2017</v>
      </c>
    </row>
    <row r="1703" spans="1:21" ht="45" x14ac:dyDescent="0.25">
      <c r="A1703">
        <v>1701</v>
      </c>
      <c r="B1703" s="3" t="s">
        <v>1702</v>
      </c>
      <c r="C1703" s="3" t="s">
        <v>5811</v>
      </c>
      <c r="D1703" s="2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26" t="s">
        <v>8332</v>
      </c>
      <c r="P1703" t="s">
        <v>8339</v>
      </c>
      <c r="Q1703">
        <f t="shared" si="132"/>
        <v>0</v>
      </c>
      <c r="R1703">
        <f t="shared" si="133"/>
        <v>5</v>
      </c>
      <c r="S1703" s="11">
        <f t="shared" si="130"/>
        <v>41989.664409722223</v>
      </c>
      <c r="T1703" s="11">
        <f t="shared" si="131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2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26" t="s">
        <v>8332</v>
      </c>
      <c r="P1704" t="s">
        <v>8339</v>
      </c>
      <c r="Q1704">
        <f t="shared" si="132"/>
        <v>0</v>
      </c>
      <c r="R1704">
        <f t="shared" si="133"/>
        <v>1</v>
      </c>
      <c r="S1704" s="11">
        <f t="shared" si="130"/>
        <v>42063.869791666672</v>
      </c>
      <c r="T1704" s="11">
        <f t="shared" si="131"/>
        <v>42093.828125</v>
      </c>
      <c r="U1704">
        <f t="shared" si="134"/>
        <v>2015</v>
      </c>
    </row>
    <row r="1705" spans="1:21" ht="45" x14ac:dyDescent="0.25">
      <c r="A1705">
        <v>1703</v>
      </c>
      <c r="B1705" s="3" t="s">
        <v>1704</v>
      </c>
      <c r="C1705" s="3" t="s">
        <v>5813</v>
      </c>
      <c r="D1705" s="2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26" t="s">
        <v>8332</v>
      </c>
      <c r="P1705" t="s">
        <v>8339</v>
      </c>
      <c r="Q1705">
        <f t="shared" si="132"/>
        <v>1</v>
      </c>
      <c r="R1705">
        <f t="shared" si="133"/>
        <v>25.5</v>
      </c>
      <c r="S1705" s="11">
        <f t="shared" si="130"/>
        <v>42187.281678240746</v>
      </c>
      <c r="T1705" s="11">
        <f t="shared" si="131"/>
        <v>42247.281678240746</v>
      </c>
      <c r="U1705">
        <f t="shared" si="134"/>
        <v>2015</v>
      </c>
    </row>
    <row r="1706" spans="1:21" ht="30" x14ac:dyDescent="0.25">
      <c r="A1706">
        <v>1704</v>
      </c>
      <c r="B1706" s="3" t="s">
        <v>1705</v>
      </c>
      <c r="C1706" s="3" t="s">
        <v>5814</v>
      </c>
      <c r="D1706" s="2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26" t="s">
        <v>8332</v>
      </c>
      <c r="P1706" t="s">
        <v>8339</v>
      </c>
      <c r="Q1706">
        <f t="shared" si="132"/>
        <v>65</v>
      </c>
      <c r="R1706">
        <f t="shared" si="133"/>
        <v>118.36</v>
      </c>
      <c r="S1706" s="11">
        <f t="shared" si="130"/>
        <v>42021.139733796299</v>
      </c>
      <c r="T1706" s="11">
        <f t="shared" si="131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2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26" t="s">
        <v>8332</v>
      </c>
      <c r="P1707" t="s">
        <v>8339</v>
      </c>
      <c r="Q1707">
        <f t="shared" si="132"/>
        <v>0</v>
      </c>
      <c r="R1707">
        <f t="shared" si="133"/>
        <v>0</v>
      </c>
      <c r="S1707" s="11">
        <f t="shared" si="130"/>
        <v>42245.016736111109</v>
      </c>
      <c r="T1707" s="11">
        <f t="shared" si="131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2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26" t="s">
        <v>8332</v>
      </c>
      <c r="P1708" t="s">
        <v>8339</v>
      </c>
      <c r="Q1708">
        <f t="shared" si="132"/>
        <v>0</v>
      </c>
      <c r="R1708">
        <f t="shared" si="133"/>
        <v>0</v>
      </c>
      <c r="S1708" s="11">
        <f t="shared" si="130"/>
        <v>42179.306388888886</v>
      </c>
      <c r="T1708" s="11">
        <f t="shared" si="131"/>
        <v>42239.306388888886</v>
      </c>
      <c r="U1708">
        <f t="shared" si="134"/>
        <v>2015</v>
      </c>
    </row>
    <row r="1709" spans="1:21" ht="45" x14ac:dyDescent="0.25">
      <c r="A1709">
        <v>1707</v>
      </c>
      <c r="B1709" s="3" t="s">
        <v>1708</v>
      </c>
      <c r="C1709" s="3" t="s">
        <v>5817</v>
      </c>
      <c r="D1709" s="2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26" t="s">
        <v>8332</v>
      </c>
      <c r="P1709" t="s">
        <v>8339</v>
      </c>
      <c r="Q1709">
        <f t="shared" si="132"/>
        <v>10</v>
      </c>
      <c r="R1709">
        <f t="shared" si="133"/>
        <v>54.11</v>
      </c>
      <c r="S1709" s="11">
        <f t="shared" si="130"/>
        <v>42427.721006944441</v>
      </c>
      <c r="T1709" s="11">
        <f t="shared" si="131"/>
        <v>42457.679340277777</v>
      </c>
      <c r="U1709">
        <f t="shared" si="134"/>
        <v>2016</v>
      </c>
    </row>
    <row r="1710" spans="1:21" ht="45" x14ac:dyDescent="0.25">
      <c r="A1710">
        <v>1708</v>
      </c>
      <c r="B1710" s="3" t="s">
        <v>1709</v>
      </c>
      <c r="C1710" s="3" t="s">
        <v>5818</v>
      </c>
      <c r="D1710" s="2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26" t="s">
        <v>8332</v>
      </c>
      <c r="P1710" t="s">
        <v>8339</v>
      </c>
      <c r="Q1710">
        <f t="shared" si="132"/>
        <v>0</v>
      </c>
      <c r="R1710">
        <f t="shared" si="133"/>
        <v>0</v>
      </c>
      <c r="S1710" s="11">
        <f t="shared" si="130"/>
        <v>42451.866967592592</v>
      </c>
      <c r="T1710" s="11">
        <f t="shared" si="131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2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26" t="s">
        <v>8332</v>
      </c>
      <c r="P1711" t="s">
        <v>8339</v>
      </c>
      <c r="Q1711">
        <f t="shared" si="132"/>
        <v>5</v>
      </c>
      <c r="R1711">
        <f t="shared" si="133"/>
        <v>21.25</v>
      </c>
      <c r="S1711" s="11">
        <f t="shared" si="130"/>
        <v>41841.56381944444</v>
      </c>
      <c r="T1711" s="11">
        <f t="shared" si="131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2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26" t="s">
        <v>8332</v>
      </c>
      <c r="P1712" t="s">
        <v>8339</v>
      </c>
      <c r="Q1712">
        <f t="shared" si="132"/>
        <v>1</v>
      </c>
      <c r="R1712">
        <f t="shared" si="133"/>
        <v>34</v>
      </c>
      <c r="S1712" s="11">
        <f t="shared" si="130"/>
        <v>42341.59129629629</v>
      </c>
      <c r="T1712" s="11">
        <f t="shared" si="131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3" t="s">
        <v>1712</v>
      </c>
      <c r="C1713" s="3" t="s">
        <v>5821</v>
      </c>
      <c r="D1713" s="2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26" t="s">
        <v>8332</v>
      </c>
      <c r="P1713" t="s">
        <v>8339</v>
      </c>
      <c r="Q1713">
        <f t="shared" si="132"/>
        <v>11</v>
      </c>
      <c r="R1713">
        <f t="shared" si="133"/>
        <v>525</v>
      </c>
      <c r="S1713" s="11">
        <f t="shared" si="130"/>
        <v>41852.646226851852</v>
      </c>
      <c r="T1713" s="11">
        <f t="shared" si="131"/>
        <v>41883.646226851852</v>
      </c>
      <c r="U1713">
        <f t="shared" si="134"/>
        <v>2014</v>
      </c>
    </row>
    <row r="1714" spans="1:21" ht="45" x14ac:dyDescent="0.25">
      <c r="A1714">
        <v>1712</v>
      </c>
      <c r="B1714" s="3" t="s">
        <v>1713</v>
      </c>
      <c r="C1714" s="3" t="s">
        <v>5822</v>
      </c>
      <c r="D1714" s="2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26" t="s">
        <v>8332</v>
      </c>
      <c r="P1714" t="s">
        <v>8339</v>
      </c>
      <c r="Q1714">
        <f t="shared" si="132"/>
        <v>0</v>
      </c>
      <c r="R1714">
        <f t="shared" si="133"/>
        <v>0</v>
      </c>
      <c r="S1714" s="11">
        <f t="shared" si="130"/>
        <v>42125.913807870369</v>
      </c>
      <c r="T1714" s="11">
        <f t="shared" si="131"/>
        <v>42185.913807870369</v>
      </c>
      <c r="U1714">
        <f t="shared" si="134"/>
        <v>2015</v>
      </c>
    </row>
    <row r="1715" spans="1:21" ht="45" x14ac:dyDescent="0.25">
      <c r="A1715">
        <v>1713</v>
      </c>
      <c r="B1715" s="3" t="s">
        <v>1714</v>
      </c>
      <c r="C1715" s="3" t="s">
        <v>5823</v>
      </c>
      <c r="D1715" s="2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26" t="s">
        <v>8332</v>
      </c>
      <c r="P1715" t="s">
        <v>8339</v>
      </c>
      <c r="Q1715">
        <f t="shared" si="132"/>
        <v>2</v>
      </c>
      <c r="R1715">
        <f t="shared" si="133"/>
        <v>50</v>
      </c>
      <c r="S1715" s="11">
        <f t="shared" si="130"/>
        <v>41887.801064814819</v>
      </c>
      <c r="T1715" s="11">
        <f t="shared" si="131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3" t="s">
        <v>1715</v>
      </c>
      <c r="C1716" s="3" t="s">
        <v>5824</v>
      </c>
      <c r="D1716" s="2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26" t="s">
        <v>8332</v>
      </c>
      <c r="P1716" t="s">
        <v>8339</v>
      </c>
      <c r="Q1716">
        <f t="shared" si="132"/>
        <v>8</v>
      </c>
      <c r="R1716">
        <f t="shared" si="133"/>
        <v>115.71</v>
      </c>
      <c r="S1716" s="11">
        <f t="shared" si="130"/>
        <v>42095.918530092589</v>
      </c>
      <c r="T1716" s="11">
        <f t="shared" si="131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2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26" t="s">
        <v>8332</v>
      </c>
      <c r="P1717" t="s">
        <v>8339</v>
      </c>
      <c r="Q1717">
        <f t="shared" si="132"/>
        <v>0</v>
      </c>
      <c r="R1717">
        <f t="shared" si="133"/>
        <v>5.5</v>
      </c>
      <c r="S1717" s="11">
        <f t="shared" si="130"/>
        <v>42064.217418981483</v>
      </c>
      <c r="T1717" s="11">
        <f t="shared" si="131"/>
        <v>42094.140277777777</v>
      </c>
      <c r="U1717">
        <f t="shared" si="134"/>
        <v>2015</v>
      </c>
    </row>
    <row r="1718" spans="1:21" ht="45" x14ac:dyDescent="0.25">
      <c r="A1718">
        <v>1716</v>
      </c>
      <c r="B1718" s="3" t="s">
        <v>1717</v>
      </c>
      <c r="C1718" s="3" t="s">
        <v>5826</v>
      </c>
      <c r="D1718" s="2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26" t="s">
        <v>8332</v>
      </c>
      <c r="P1718" t="s">
        <v>8339</v>
      </c>
      <c r="Q1718">
        <f t="shared" si="132"/>
        <v>8</v>
      </c>
      <c r="R1718">
        <f t="shared" si="133"/>
        <v>50</v>
      </c>
      <c r="S1718" s="11">
        <f t="shared" si="130"/>
        <v>42673.577534722222</v>
      </c>
      <c r="T1718" s="11">
        <f t="shared" si="131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2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26" t="s">
        <v>8332</v>
      </c>
      <c r="P1719" t="s">
        <v>8339</v>
      </c>
      <c r="Q1719">
        <f t="shared" si="132"/>
        <v>43</v>
      </c>
      <c r="R1719">
        <f t="shared" si="133"/>
        <v>34.020000000000003</v>
      </c>
      <c r="S1719" s="11">
        <f t="shared" si="130"/>
        <v>42460.98192129629</v>
      </c>
      <c r="T1719" s="11">
        <f t="shared" si="131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2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26" t="s">
        <v>8332</v>
      </c>
      <c r="P1720" t="s">
        <v>8339</v>
      </c>
      <c r="Q1720">
        <f t="shared" si="132"/>
        <v>0</v>
      </c>
      <c r="R1720">
        <f t="shared" si="133"/>
        <v>37.5</v>
      </c>
      <c r="S1720" s="11">
        <f t="shared" si="130"/>
        <v>42460.610520833332</v>
      </c>
      <c r="T1720" s="11">
        <f t="shared" si="131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3" t="s">
        <v>1720</v>
      </c>
      <c r="C1721" s="3" t="s">
        <v>5829</v>
      </c>
      <c r="D1721" s="2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26" t="s">
        <v>8332</v>
      </c>
      <c r="P1721" t="s">
        <v>8339</v>
      </c>
      <c r="Q1721">
        <f t="shared" si="132"/>
        <v>1</v>
      </c>
      <c r="R1721">
        <f t="shared" si="133"/>
        <v>11.67</v>
      </c>
      <c r="S1721" s="11">
        <f t="shared" si="130"/>
        <v>41869.534618055557</v>
      </c>
      <c r="T1721" s="11">
        <f t="shared" si="131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2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26" t="s">
        <v>8332</v>
      </c>
      <c r="P1722" t="s">
        <v>8339</v>
      </c>
      <c r="Q1722">
        <f t="shared" si="132"/>
        <v>6</v>
      </c>
      <c r="R1722">
        <f t="shared" si="133"/>
        <v>28.13</v>
      </c>
      <c r="S1722" s="11">
        <f t="shared" si="130"/>
        <v>41922.783229166671</v>
      </c>
      <c r="T1722" s="11">
        <f t="shared" si="131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2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26" t="s">
        <v>8332</v>
      </c>
      <c r="P1723" t="s">
        <v>8339</v>
      </c>
      <c r="Q1723">
        <f t="shared" si="132"/>
        <v>0</v>
      </c>
      <c r="R1723">
        <f t="shared" si="133"/>
        <v>0</v>
      </c>
      <c r="S1723" s="11">
        <f t="shared" si="130"/>
        <v>42319.461377314816</v>
      </c>
      <c r="T1723" s="11">
        <f t="shared" si="131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2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26" t="s">
        <v>8332</v>
      </c>
      <c r="P1724" t="s">
        <v>8339</v>
      </c>
      <c r="Q1724">
        <f t="shared" si="132"/>
        <v>0</v>
      </c>
      <c r="R1724">
        <f t="shared" si="133"/>
        <v>1</v>
      </c>
      <c r="S1724" s="11">
        <f t="shared" si="130"/>
        <v>42425.960983796293</v>
      </c>
      <c r="T1724" s="11">
        <f t="shared" si="131"/>
        <v>42463.006944444445</v>
      </c>
      <c r="U1724">
        <f t="shared" si="134"/>
        <v>2016</v>
      </c>
    </row>
    <row r="1725" spans="1:21" ht="45" x14ac:dyDescent="0.25">
      <c r="A1725">
        <v>1723</v>
      </c>
      <c r="B1725" s="3" t="s">
        <v>1724</v>
      </c>
      <c r="C1725" s="3" t="s">
        <v>5833</v>
      </c>
      <c r="D1725" s="2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26" t="s">
        <v>8332</v>
      </c>
      <c r="P1725" t="s">
        <v>8339</v>
      </c>
      <c r="Q1725">
        <f t="shared" si="132"/>
        <v>7</v>
      </c>
      <c r="R1725">
        <f t="shared" si="133"/>
        <v>216.67</v>
      </c>
      <c r="S1725" s="11">
        <f t="shared" si="130"/>
        <v>42129.82540509259</v>
      </c>
      <c r="T1725" s="11">
        <f t="shared" si="131"/>
        <v>42186.25</v>
      </c>
      <c r="U1725">
        <f t="shared" si="134"/>
        <v>2015</v>
      </c>
    </row>
    <row r="1726" spans="1:21" ht="45" x14ac:dyDescent="0.25">
      <c r="A1726">
        <v>1724</v>
      </c>
      <c r="B1726" s="3" t="s">
        <v>1725</v>
      </c>
      <c r="C1726" s="3" t="s">
        <v>5834</v>
      </c>
      <c r="D1726" s="2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26" t="s">
        <v>8332</v>
      </c>
      <c r="P1726" t="s">
        <v>8339</v>
      </c>
      <c r="Q1726">
        <f t="shared" si="132"/>
        <v>1</v>
      </c>
      <c r="R1726">
        <f t="shared" si="133"/>
        <v>8.75</v>
      </c>
      <c r="S1726" s="11">
        <f t="shared" si="130"/>
        <v>41912.932430555556</v>
      </c>
      <c r="T1726" s="11">
        <f t="shared" si="131"/>
        <v>41942.932430555556</v>
      </c>
      <c r="U1726">
        <f t="shared" si="134"/>
        <v>2014</v>
      </c>
    </row>
    <row r="1727" spans="1:21" ht="45" x14ac:dyDescent="0.25">
      <c r="A1727">
        <v>1725</v>
      </c>
      <c r="B1727" s="3" t="s">
        <v>1726</v>
      </c>
      <c r="C1727" s="3" t="s">
        <v>5835</v>
      </c>
      <c r="D1727" s="2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26" t="s">
        <v>8332</v>
      </c>
      <c r="P1727" t="s">
        <v>8339</v>
      </c>
      <c r="Q1727">
        <f t="shared" si="132"/>
        <v>10</v>
      </c>
      <c r="R1727">
        <f t="shared" si="133"/>
        <v>62.22</v>
      </c>
      <c r="S1727" s="11">
        <f t="shared" si="130"/>
        <v>41845.968159722222</v>
      </c>
      <c r="T1727" s="11">
        <f t="shared" si="131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2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26" t="s">
        <v>8332</v>
      </c>
      <c r="P1728" t="s">
        <v>8339</v>
      </c>
      <c r="Q1728">
        <f t="shared" si="132"/>
        <v>34</v>
      </c>
      <c r="R1728">
        <f t="shared" si="133"/>
        <v>137.25</v>
      </c>
      <c r="S1728" s="11">
        <f t="shared" si="130"/>
        <v>41788.919722222221</v>
      </c>
      <c r="T1728" s="11">
        <f t="shared" si="131"/>
        <v>41817.919722222221</v>
      </c>
      <c r="U1728">
        <f t="shared" si="134"/>
        <v>2014</v>
      </c>
    </row>
    <row r="1729" spans="1:21" ht="45" x14ac:dyDescent="0.25">
      <c r="A1729">
        <v>1727</v>
      </c>
      <c r="B1729" s="3" t="s">
        <v>1728</v>
      </c>
      <c r="C1729" s="3" t="s">
        <v>5837</v>
      </c>
      <c r="D1729" s="2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26" t="s">
        <v>8332</v>
      </c>
      <c r="P1729" t="s">
        <v>8339</v>
      </c>
      <c r="Q1729">
        <f t="shared" si="132"/>
        <v>0</v>
      </c>
      <c r="R1729">
        <f t="shared" si="133"/>
        <v>1</v>
      </c>
      <c r="S1729" s="11">
        <f t="shared" si="130"/>
        <v>42044.927974537044</v>
      </c>
      <c r="T1729" s="11">
        <f t="shared" si="131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2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26" t="s">
        <v>8332</v>
      </c>
      <c r="P1730" t="s">
        <v>8339</v>
      </c>
      <c r="Q1730">
        <f t="shared" si="132"/>
        <v>68</v>
      </c>
      <c r="R1730">
        <f t="shared" si="133"/>
        <v>122.14</v>
      </c>
      <c r="S1730" s="11">
        <f t="shared" ref="S1730:S1793" si="135">(((J1730/60)/60)/24)+DATE(1970,1,1)</f>
        <v>42268.625856481478</v>
      </c>
      <c r="T1730" s="11">
        <f t="shared" ref="T1730:T1793" si="136">(((I1730/60)/60)/24)+DATE(1970,1,1)</f>
        <v>42298.625856481478</v>
      </c>
      <c r="U1730">
        <f t="shared" si="134"/>
        <v>2015</v>
      </c>
    </row>
    <row r="1731" spans="1:21" ht="45" x14ac:dyDescent="0.25">
      <c r="A1731">
        <v>1729</v>
      </c>
      <c r="B1731" s="3" t="s">
        <v>1730</v>
      </c>
      <c r="C1731" s="3" t="s">
        <v>5839</v>
      </c>
      <c r="D1731" s="2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26" t="s">
        <v>8332</v>
      </c>
      <c r="P1731" t="s">
        <v>8339</v>
      </c>
      <c r="Q1731">
        <f t="shared" ref="Q1731:Q1794" si="137">ROUND(E1731/D1731*100,0)</f>
        <v>0</v>
      </c>
      <c r="R1731">
        <f t="shared" ref="R1731:R1794" si="138">IFERROR(ROUND(E1731/L1731,2),0)</f>
        <v>0</v>
      </c>
      <c r="S1731" s="11">
        <f t="shared" si="135"/>
        <v>42471.052152777775</v>
      </c>
      <c r="T1731" s="11">
        <f t="shared" si="136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2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26" t="s">
        <v>8332</v>
      </c>
      <c r="P1732" t="s">
        <v>8339</v>
      </c>
      <c r="Q1732">
        <f t="shared" si="137"/>
        <v>0</v>
      </c>
      <c r="R1732">
        <f t="shared" si="138"/>
        <v>0</v>
      </c>
      <c r="S1732" s="11">
        <f t="shared" si="135"/>
        <v>42272.087766203709</v>
      </c>
      <c r="T1732" s="11">
        <f t="shared" si="136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2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26" t="s">
        <v>8332</v>
      </c>
      <c r="P1733" t="s">
        <v>8339</v>
      </c>
      <c r="Q1733">
        <f t="shared" si="137"/>
        <v>0</v>
      </c>
      <c r="R1733">
        <f t="shared" si="138"/>
        <v>0</v>
      </c>
      <c r="S1733" s="11">
        <f t="shared" si="135"/>
        <v>42152.906851851847</v>
      </c>
      <c r="T1733" s="11">
        <f t="shared" si="136"/>
        <v>42166.625</v>
      </c>
      <c r="U1733">
        <f t="shared" si="139"/>
        <v>2015</v>
      </c>
    </row>
    <row r="1734" spans="1:21" ht="45" x14ac:dyDescent="0.25">
      <c r="A1734">
        <v>1732</v>
      </c>
      <c r="B1734" s="3" t="s">
        <v>1733</v>
      </c>
      <c r="C1734" s="3" t="s">
        <v>5842</v>
      </c>
      <c r="D1734" s="2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26" t="s">
        <v>8332</v>
      </c>
      <c r="P1734" t="s">
        <v>8339</v>
      </c>
      <c r="Q1734">
        <f t="shared" si="137"/>
        <v>0</v>
      </c>
      <c r="R1734">
        <f t="shared" si="138"/>
        <v>0</v>
      </c>
      <c r="S1734" s="11">
        <f t="shared" si="135"/>
        <v>42325.683807870373</v>
      </c>
      <c r="T1734" s="11">
        <f t="shared" si="136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3" t="s">
        <v>1734</v>
      </c>
      <c r="C1735" s="3" t="s">
        <v>5843</v>
      </c>
      <c r="D1735" s="2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26" t="s">
        <v>8332</v>
      </c>
      <c r="P1735" t="s">
        <v>8339</v>
      </c>
      <c r="Q1735">
        <f t="shared" si="137"/>
        <v>0</v>
      </c>
      <c r="R1735">
        <f t="shared" si="138"/>
        <v>0</v>
      </c>
      <c r="S1735" s="11">
        <f t="shared" si="135"/>
        <v>42614.675625000003</v>
      </c>
      <c r="T1735" s="11">
        <f t="shared" si="136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2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26" t="s">
        <v>8332</v>
      </c>
      <c r="P1736" t="s">
        <v>8339</v>
      </c>
      <c r="Q1736">
        <f t="shared" si="137"/>
        <v>0</v>
      </c>
      <c r="R1736">
        <f t="shared" si="138"/>
        <v>1</v>
      </c>
      <c r="S1736" s="11">
        <f t="shared" si="135"/>
        <v>42102.036527777775</v>
      </c>
      <c r="T1736" s="11">
        <f t="shared" si="136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2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26" t="s">
        <v>8332</v>
      </c>
      <c r="P1737" t="s">
        <v>8339</v>
      </c>
      <c r="Q1737">
        <f t="shared" si="137"/>
        <v>11</v>
      </c>
      <c r="R1737">
        <f t="shared" si="138"/>
        <v>55</v>
      </c>
      <c r="S1737" s="11">
        <f t="shared" si="135"/>
        <v>42559.814178240747</v>
      </c>
      <c r="T1737" s="11">
        <f t="shared" si="136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3" t="s">
        <v>1737</v>
      </c>
      <c r="C1738" s="3" t="s">
        <v>5846</v>
      </c>
      <c r="D1738" s="2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26" t="s">
        <v>8332</v>
      </c>
      <c r="P1738" t="s">
        <v>8339</v>
      </c>
      <c r="Q1738">
        <f t="shared" si="137"/>
        <v>1</v>
      </c>
      <c r="R1738">
        <f t="shared" si="138"/>
        <v>22</v>
      </c>
      <c r="S1738" s="11">
        <f t="shared" si="135"/>
        <v>42286.861493055556</v>
      </c>
      <c r="T1738" s="11">
        <f t="shared" si="136"/>
        <v>42316.90315972222</v>
      </c>
      <c r="U1738">
        <f t="shared" si="139"/>
        <v>2015</v>
      </c>
    </row>
    <row r="1739" spans="1:21" ht="45" x14ac:dyDescent="0.25">
      <c r="A1739">
        <v>1737</v>
      </c>
      <c r="B1739" s="3" t="s">
        <v>1738</v>
      </c>
      <c r="C1739" s="3" t="s">
        <v>5847</v>
      </c>
      <c r="D1739" s="2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26" t="s">
        <v>8332</v>
      </c>
      <c r="P1739" t="s">
        <v>8339</v>
      </c>
      <c r="Q1739">
        <f t="shared" si="137"/>
        <v>21</v>
      </c>
      <c r="R1739">
        <f t="shared" si="138"/>
        <v>56.67</v>
      </c>
      <c r="S1739" s="11">
        <f t="shared" si="135"/>
        <v>42175.948981481488</v>
      </c>
      <c r="T1739" s="11">
        <f t="shared" si="136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3" t="s">
        <v>1739</v>
      </c>
      <c r="C1740" s="3" t="s">
        <v>5848</v>
      </c>
      <c r="D1740" s="2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26" t="s">
        <v>8332</v>
      </c>
      <c r="P1740" t="s">
        <v>8339</v>
      </c>
      <c r="Q1740">
        <f t="shared" si="137"/>
        <v>0</v>
      </c>
      <c r="R1740">
        <f t="shared" si="138"/>
        <v>20</v>
      </c>
      <c r="S1740" s="11">
        <f t="shared" si="135"/>
        <v>41884.874328703707</v>
      </c>
      <c r="T1740" s="11">
        <f t="shared" si="136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2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26" t="s">
        <v>8332</v>
      </c>
      <c r="P1741" t="s">
        <v>8339</v>
      </c>
      <c r="Q1741">
        <f t="shared" si="137"/>
        <v>0</v>
      </c>
      <c r="R1741">
        <f t="shared" si="138"/>
        <v>1</v>
      </c>
      <c r="S1741" s="11">
        <f t="shared" si="135"/>
        <v>42435.874212962968</v>
      </c>
      <c r="T1741" s="11">
        <f t="shared" si="136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2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26" t="s">
        <v>8332</v>
      </c>
      <c r="P1742" t="s">
        <v>8339</v>
      </c>
      <c r="Q1742">
        <f t="shared" si="137"/>
        <v>0</v>
      </c>
      <c r="R1742">
        <f t="shared" si="138"/>
        <v>0</v>
      </c>
      <c r="S1742" s="11">
        <f t="shared" si="135"/>
        <v>42171.817384259266</v>
      </c>
      <c r="T1742" s="11">
        <f t="shared" si="136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3" t="s">
        <v>1742</v>
      </c>
      <c r="C1743" s="3" t="s">
        <v>5851</v>
      </c>
      <c r="D1743" s="2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26" t="s">
        <v>8327</v>
      </c>
      <c r="P1743" t="s">
        <v>8329</v>
      </c>
      <c r="Q1743">
        <f t="shared" si="137"/>
        <v>111</v>
      </c>
      <c r="R1743">
        <f t="shared" si="138"/>
        <v>25.58</v>
      </c>
      <c r="S1743" s="11">
        <f t="shared" si="135"/>
        <v>42120.628136574072</v>
      </c>
      <c r="T1743" s="11">
        <f t="shared" si="136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3" t="s">
        <v>1743</v>
      </c>
      <c r="C1744" s="3" t="s">
        <v>5852</v>
      </c>
      <c r="D1744" s="2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26" t="s">
        <v>8327</v>
      </c>
      <c r="P1744" t="s">
        <v>8329</v>
      </c>
      <c r="Q1744">
        <f t="shared" si="137"/>
        <v>109</v>
      </c>
      <c r="R1744">
        <f t="shared" si="138"/>
        <v>63.97</v>
      </c>
      <c r="S1744" s="11">
        <f t="shared" si="135"/>
        <v>42710.876967592587</v>
      </c>
      <c r="T1744" s="11">
        <f t="shared" si="136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2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26" t="s">
        <v>8327</v>
      </c>
      <c r="P1745" t="s">
        <v>8329</v>
      </c>
      <c r="Q1745">
        <f t="shared" si="137"/>
        <v>100</v>
      </c>
      <c r="R1745">
        <f t="shared" si="138"/>
        <v>89.93</v>
      </c>
      <c r="S1745" s="11">
        <f t="shared" si="135"/>
        <v>42586.925636574073</v>
      </c>
      <c r="T1745" s="11">
        <f t="shared" si="136"/>
        <v>42609.165972222225</v>
      </c>
      <c r="U1745">
        <f t="shared" si="139"/>
        <v>2016</v>
      </c>
    </row>
    <row r="1746" spans="1:21" ht="45" x14ac:dyDescent="0.25">
      <c r="A1746">
        <v>1744</v>
      </c>
      <c r="B1746" s="3" t="s">
        <v>1745</v>
      </c>
      <c r="C1746" s="3" t="s">
        <v>5854</v>
      </c>
      <c r="D1746" s="2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26" t="s">
        <v>8327</v>
      </c>
      <c r="P1746" t="s">
        <v>8329</v>
      </c>
      <c r="Q1746">
        <f t="shared" si="137"/>
        <v>118</v>
      </c>
      <c r="R1746">
        <f t="shared" si="138"/>
        <v>93.07</v>
      </c>
      <c r="S1746" s="11">
        <f t="shared" si="135"/>
        <v>42026.605057870373</v>
      </c>
      <c r="T1746" s="11">
        <f t="shared" si="136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3" t="s">
        <v>1746</v>
      </c>
      <c r="C1747" s="3" t="s">
        <v>5855</v>
      </c>
      <c r="D1747" s="2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26" t="s">
        <v>8327</v>
      </c>
      <c r="P1747" t="s">
        <v>8329</v>
      </c>
      <c r="Q1747">
        <f t="shared" si="137"/>
        <v>114</v>
      </c>
      <c r="R1747">
        <f t="shared" si="138"/>
        <v>89.67</v>
      </c>
      <c r="S1747" s="11">
        <f t="shared" si="135"/>
        <v>42690.259699074071</v>
      </c>
      <c r="T1747" s="11">
        <f t="shared" si="136"/>
        <v>42726.083333333328</v>
      </c>
      <c r="U1747">
        <f t="shared" si="139"/>
        <v>2016</v>
      </c>
    </row>
    <row r="1748" spans="1:21" ht="45" x14ac:dyDescent="0.25">
      <c r="A1748">
        <v>1746</v>
      </c>
      <c r="B1748" s="3" t="s">
        <v>1747</v>
      </c>
      <c r="C1748" s="3" t="s">
        <v>5856</v>
      </c>
      <c r="D1748" s="2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26" t="s">
        <v>8327</v>
      </c>
      <c r="P1748" t="s">
        <v>8329</v>
      </c>
      <c r="Q1748">
        <f t="shared" si="137"/>
        <v>148</v>
      </c>
      <c r="R1748">
        <f t="shared" si="138"/>
        <v>207.62</v>
      </c>
      <c r="S1748" s="11">
        <f t="shared" si="135"/>
        <v>42668.176701388889</v>
      </c>
      <c r="T1748" s="11">
        <f t="shared" si="136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3" t="s">
        <v>1748</v>
      </c>
      <c r="C1749" s="3" t="s">
        <v>5857</v>
      </c>
      <c r="D1749" s="2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26" t="s">
        <v>8327</v>
      </c>
      <c r="P1749" t="s">
        <v>8329</v>
      </c>
      <c r="Q1749">
        <f t="shared" si="137"/>
        <v>105</v>
      </c>
      <c r="R1749">
        <f t="shared" si="138"/>
        <v>59.41</v>
      </c>
      <c r="S1749" s="11">
        <f t="shared" si="135"/>
        <v>42292.435532407413</v>
      </c>
      <c r="T1749" s="11">
        <f t="shared" si="136"/>
        <v>42321.625</v>
      </c>
      <c r="U1749">
        <f t="shared" si="139"/>
        <v>2015</v>
      </c>
    </row>
    <row r="1750" spans="1:21" ht="30" x14ac:dyDescent="0.25">
      <c r="A1750">
        <v>1748</v>
      </c>
      <c r="B1750" s="3" t="s">
        <v>1749</v>
      </c>
      <c r="C1750" s="3" t="s">
        <v>5858</v>
      </c>
      <c r="D1750" s="2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26" t="s">
        <v>8327</v>
      </c>
      <c r="P1750" t="s">
        <v>8329</v>
      </c>
      <c r="Q1750">
        <f t="shared" si="137"/>
        <v>130</v>
      </c>
      <c r="R1750">
        <f t="shared" si="138"/>
        <v>358.97</v>
      </c>
      <c r="S1750" s="11">
        <f t="shared" si="135"/>
        <v>42219.950729166667</v>
      </c>
      <c r="T1750" s="11">
        <f t="shared" si="136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3" t="s">
        <v>1750</v>
      </c>
      <c r="C1751" s="3" t="s">
        <v>5859</v>
      </c>
      <c r="D1751" s="2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26" t="s">
        <v>8327</v>
      </c>
      <c r="P1751" t="s">
        <v>8329</v>
      </c>
      <c r="Q1751">
        <f t="shared" si="137"/>
        <v>123</v>
      </c>
      <c r="R1751">
        <f t="shared" si="138"/>
        <v>94.74</v>
      </c>
      <c r="S1751" s="11">
        <f t="shared" si="135"/>
        <v>42758.975937499999</v>
      </c>
      <c r="T1751" s="11">
        <f t="shared" si="136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3" t="s">
        <v>1751</v>
      </c>
      <c r="C1752" s="3" t="s">
        <v>5860</v>
      </c>
      <c r="D1752" s="2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26" t="s">
        <v>8327</v>
      </c>
      <c r="P1752" t="s">
        <v>8329</v>
      </c>
      <c r="Q1752">
        <f t="shared" si="137"/>
        <v>202</v>
      </c>
      <c r="R1752">
        <f t="shared" si="138"/>
        <v>80.650000000000006</v>
      </c>
      <c r="S1752" s="11">
        <f t="shared" si="135"/>
        <v>42454.836851851855</v>
      </c>
      <c r="T1752" s="11">
        <f t="shared" si="136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2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26" t="s">
        <v>8327</v>
      </c>
      <c r="P1753" t="s">
        <v>8329</v>
      </c>
      <c r="Q1753">
        <f t="shared" si="137"/>
        <v>103</v>
      </c>
      <c r="R1753">
        <f t="shared" si="138"/>
        <v>168.69</v>
      </c>
      <c r="S1753" s="11">
        <f t="shared" si="135"/>
        <v>42052.7815162037</v>
      </c>
      <c r="T1753" s="11">
        <f t="shared" si="136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3" t="s">
        <v>1753</v>
      </c>
      <c r="C1754" s="3" t="s">
        <v>5862</v>
      </c>
      <c r="D1754" s="2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26" t="s">
        <v>8327</v>
      </c>
      <c r="P1754" t="s">
        <v>8329</v>
      </c>
      <c r="Q1754">
        <f t="shared" si="137"/>
        <v>260</v>
      </c>
      <c r="R1754">
        <f t="shared" si="138"/>
        <v>34.69</v>
      </c>
      <c r="S1754" s="11">
        <f t="shared" si="135"/>
        <v>42627.253263888888</v>
      </c>
      <c r="T1754" s="11">
        <f t="shared" si="136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2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26" t="s">
        <v>8327</v>
      </c>
      <c r="P1755" t="s">
        <v>8329</v>
      </c>
      <c r="Q1755">
        <f t="shared" si="137"/>
        <v>108</v>
      </c>
      <c r="R1755">
        <f t="shared" si="138"/>
        <v>462.86</v>
      </c>
      <c r="S1755" s="11">
        <f t="shared" si="135"/>
        <v>42420.74962962963</v>
      </c>
      <c r="T1755" s="11">
        <f t="shared" si="136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3" t="s">
        <v>1755</v>
      </c>
      <c r="C1756" s="3" t="s">
        <v>5864</v>
      </c>
      <c r="D1756" s="2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26" t="s">
        <v>8327</v>
      </c>
      <c r="P1756" t="s">
        <v>8329</v>
      </c>
      <c r="Q1756">
        <f t="shared" si="137"/>
        <v>111</v>
      </c>
      <c r="R1756">
        <f t="shared" si="138"/>
        <v>104.39</v>
      </c>
      <c r="S1756" s="11">
        <f t="shared" si="135"/>
        <v>42067.876770833333</v>
      </c>
      <c r="T1756" s="11">
        <f t="shared" si="136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3" t="s">
        <v>1756</v>
      </c>
      <c r="C1757" s="3" t="s">
        <v>5865</v>
      </c>
      <c r="D1757" s="2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26" t="s">
        <v>8327</v>
      </c>
      <c r="P1757" t="s">
        <v>8329</v>
      </c>
      <c r="Q1757">
        <f t="shared" si="137"/>
        <v>120</v>
      </c>
      <c r="R1757">
        <f t="shared" si="138"/>
        <v>7.5</v>
      </c>
      <c r="S1757" s="11">
        <f t="shared" si="135"/>
        <v>42252.788900462961</v>
      </c>
      <c r="T1757" s="11">
        <f t="shared" si="136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2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26" t="s">
        <v>8327</v>
      </c>
      <c r="P1758" t="s">
        <v>8329</v>
      </c>
      <c r="Q1758">
        <f t="shared" si="137"/>
        <v>103</v>
      </c>
      <c r="R1758">
        <f t="shared" si="138"/>
        <v>47.13</v>
      </c>
      <c r="S1758" s="11">
        <f t="shared" si="135"/>
        <v>42571.167465277773</v>
      </c>
      <c r="T1758" s="11">
        <f t="shared" si="136"/>
        <v>42611.167465277773</v>
      </c>
      <c r="U1758">
        <f t="shared" si="139"/>
        <v>2016</v>
      </c>
    </row>
    <row r="1759" spans="1:21" ht="30" x14ac:dyDescent="0.25">
      <c r="A1759">
        <v>1757</v>
      </c>
      <c r="B1759" s="3" t="s">
        <v>1758</v>
      </c>
      <c r="C1759" s="3" t="s">
        <v>5867</v>
      </c>
      <c r="D1759" s="2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26" t="s">
        <v>8327</v>
      </c>
      <c r="P1759" t="s">
        <v>8329</v>
      </c>
      <c r="Q1759">
        <f t="shared" si="137"/>
        <v>116</v>
      </c>
      <c r="R1759">
        <f t="shared" si="138"/>
        <v>414.29</v>
      </c>
      <c r="S1759" s="11">
        <f t="shared" si="135"/>
        <v>42733.827349537038</v>
      </c>
      <c r="T1759" s="11">
        <f t="shared" si="136"/>
        <v>42763.811805555553</v>
      </c>
      <c r="U1759">
        <f t="shared" si="139"/>
        <v>2016</v>
      </c>
    </row>
    <row r="1760" spans="1:21" ht="45" x14ac:dyDescent="0.25">
      <c r="A1760">
        <v>1758</v>
      </c>
      <c r="B1760" s="3" t="s">
        <v>1759</v>
      </c>
      <c r="C1760" s="3" t="s">
        <v>5868</v>
      </c>
      <c r="D1760" s="2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26" t="s">
        <v>8327</v>
      </c>
      <c r="P1760" t="s">
        <v>8329</v>
      </c>
      <c r="Q1760">
        <f t="shared" si="137"/>
        <v>115</v>
      </c>
      <c r="R1760">
        <f t="shared" si="138"/>
        <v>42.48</v>
      </c>
      <c r="S1760" s="11">
        <f t="shared" si="135"/>
        <v>42505.955925925926</v>
      </c>
      <c r="T1760" s="11">
        <f t="shared" si="136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2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26" t="s">
        <v>8327</v>
      </c>
      <c r="P1761" t="s">
        <v>8329</v>
      </c>
      <c r="Q1761">
        <f t="shared" si="137"/>
        <v>107</v>
      </c>
      <c r="R1761">
        <f t="shared" si="138"/>
        <v>108.78</v>
      </c>
      <c r="S1761" s="11">
        <f t="shared" si="135"/>
        <v>42068.829039351855</v>
      </c>
      <c r="T1761" s="11">
        <f t="shared" si="136"/>
        <v>42088.787372685183</v>
      </c>
      <c r="U1761">
        <f t="shared" si="139"/>
        <v>2015</v>
      </c>
    </row>
    <row r="1762" spans="1:21" ht="45" x14ac:dyDescent="0.25">
      <c r="A1762">
        <v>1760</v>
      </c>
      <c r="B1762" s="3" t="s">
        <v>1761</v>
      </c>
      <c r="C1762" s="3" t="s">
        <v>5870</v>
      </c>
      <c r="D1762" s="2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26" t="s">
        <v>8327</v>
      </c>
      <c r="P1762" t="s">
        <v>8329</v>
      </c>
      <c r="Q1762">
        <f t="shared" si="137"/>
        <v>165</v>
      </c>
      <c r="R1762">
        <f t="shared" si="138"/>
        <v>81.099999999999994</v>
      </c>
      <c r="S1762" s="11">
        <f t="shared" si="135"/>
        <v>42405.67260416667</v>
      </c>
      <c r="T1762" s="11">
        <f t="shared" si="136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2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26" t="s">
        <v>8327</v>
      </c>
      <c r="P1763" t="s">
        <v>8329</v>
      </c>
      <c r="Q1763">
        <f t="shared" si="137"/>
        <v>155</v>
      </c>
      <c r="R1763">
        <f t="shared" si="138"/>
        <v>51.67</v>
      </c>
      <c r="S1763" s="11">
        <f t="shared" si="135"/>
        <v>42209.567824074074</v>
      </c>
      <c r="T1763" s="11">
        <f t="shared" si="136"/>
        <v>42259.567824074074</v>
      </c>
      <c r="U1763">
        <f t="shared" si="139"/>
        <v>2015</v>
      </c>
    </row>
    <row r="1764" spans="1:21" x14ac:dyDescent="0.25">
      <c r="A1764">
        <v>1762</v>
      </c>
      <c r="B1764" s="3" t="s">
        <v>1763</v>
      </c>
      <c r="C1764" s="3" t="s">
        <v>5872</v>
      </c>
      <c r="D1764" s="2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26" t="s">
        <v>8327</v>
      </c>
      <c r="P1764" t="s">
        <v>8329</v>
      </c>
      <c r="Q1764">
        <f t="shared" si="137"/>
        <v>885</v>
      </c>
      <c r="R1764">
        <f t="shared" si="138"/>
        <v>35.4</v>
      </c>
      <c r="S1764" s="11">
        <f t="shared" si="135"/>
        <v>42410.982002314813</v>
      </c>
      <c r="T1764" s="11">
        <f t="shared" si="136"/>
        <v>42440.982002314813</v>
      </c>
      <c r="U1764">
        <f t="shared" si="139"/>
        <v>2016</v>
      </c>
    </row>
    <row r="1765" spans="1:21" ht="45" x14ac:dyDescent="0.25">
      <c r="A1765">
        <v>1763</v>
      </c>
      <c r="B1765" s="3" t="s">
        <v>1764</v>
      </c>
      <c r="C1765" s="3" t="s">
        <v>5873</v>
      </c>
      <c r="D1765" s="2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26" t="s">
        <v>8327</v>
      </c>
      <c r="P1765" t="s">
        <v>8329</v>
      </c>
      <c r="Q1765">
        <f t="shared" si="137"/>
        <v>102</v>
      </c>
      <c r="R1765">
        <f t="shared" si="138"/>
        <v>103.64</v>
      </c>
      <c r="S1765" s="11">
        <f t="shared" si="135"/>
        <v>42636.868518518517</v>
      </c>
      <c r="T1765" s="11">
        <f t="shared" si="136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3" t="s">
        <v>1765</v>
      </c>
      <c r="C1766" s="3" t="s">
        <v>5874</v>
      </c>
      <c r="D1766" s="2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26" t="s">
        <v>8327</v>
      </c>
      <c r="P1766" t="s">
        <v>8329</v>
      </c>
      <c r="Q1766">
        <f t="shared" si="137"/>
        <v>20</v>
      </c>
      <c r="R1766">
        <f t="shared" si="138"/>
        <v>55.28</v>
      </c>
      <c r="S1766" s="11">
        <f t="shared" si="135"/>
        <v>41825.485868055555</v>
      </c>
      <c r="T1766" s="11">
        <f t="shared" si="136"/>
        <v>41854.485868055555</v>
      </c>
      <c r="U1766">
        <f t="shared" si="139"/>
        <v>2014</v>
      </c>
    </row>
    <row r="1767" spans="1:21" ht="45" x14ac:dyDescent="0.25">
      <c r="A1767">
        <v>1765</v>
      </c>
      <c r="B1767" s="3" t="s">
        <v>1766</v>
      </c>
      <c r="C1767" s="3" t="s">
        <v>5875</v>
      </c>
      <c r="D1767" s="2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26" t="s">
        <v>8327</v>
      </c>
      <c r="P1767" t="s">
        <v>8329</v>
      </c>
      <c r="Q1767">
        <f t="shared" si="137"/>
        <v>59</v>
      </c>
      <c r="R1767">
        <f t="shared" si="138"/>
        <v>72.17</v>
      </c>
      <c r="S1767" s="11">
        <f t="shared" si="135"/>
        <v>41834.980462962965</v>
      </c>
      <c r="T1767" s="11">
        <f t="shared" si="136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2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26" t="s">
        <v>8327</v>
      </c>
      <c r="P1768" t="s">
        <v>8329</v>
      </c>
      <c r="Q1768">
        <f t="shared" si="137"/>
        <v>0</v>
      </c>
      <c r="R1768">
        <f t="shared" si="138"/>
        <v>0</v>
      </c>
      <c r="S1768" s="11">
        <f t="shared" si="135"/>
        <v>41855.859814814816</v>
      </c>
      <c r="T1768" s="11">
        <f t="shared" si="136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3" t="s">
        <v>1768</v>
      </c>
      <c r="C1769" s="3" t="s">
        <v>5877</v>
      </c>
      <c r="D1769" s="2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26" t="s">
        <v>8327</v>
      </c>
      <c r="P1769" t="s">
        <v>8329</v>
      </c>
      <c r="Q1769">
        <f t="shared" si="137"/>
        <v>46</v>
      </c>
      <c r="R1769">
        <f t="shared" si="138"/>
        <v>58.62</v>
      </c>
      <c r="S1769" s="11">
        <f t="shared" si="135"/>
        <v>41824.658379629633</v>
      </c>
      <c r="T1769" s="11">
        <f t="shared" si="136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2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26" t="s">
        <v>8327</v>
      </c>
      <c r="P1770" t="s">
        <v>8329</v>
      </c>
      <c r="Q1770">
        <f t="shared" si="137"/>
        <v>4</v>
      </c>
      <c r="R1770">
        <f t="shared" si="138"/>
        <v>12.47</v>
      </c>
      <c r="S1770" s="11">
        <f t="shared" si="135"/>
        <v>41849.560694444444</v>
      </c>
      <c r="T1770" s="11">
        <f t="shared" si="136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2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26" t="s">
        <v>8327</v>
      </c>
      <c r="P1771" t="s">
        <v>8329</v>
      </c>
      <c r="Q1771">
        <f t="shared" si="137"/>
        <v>3</v>
      </c>
      <c r="R1771">
        <f t="shared" si="138"/>
        <v>49.14</v>
      </c>
      <c r="S1771" s="11">
        <f t="shared" si="135"/>
        <v>41987.818969907406</v>
      </c>
      <c r="T1771" s="11">
        <f t="shared" si="136"/>
        <v>42017.818969907406</v>
      </c>
      <c r="U1771">
        <f t="shared" si="139"/>
        <v>2014</v>
      </c>
    </row>
    <row r="1772" spans="1:21" ht="45" x14ac:dyDescent="0.25">
      <c r="A1772">
        <v>1770</v>
      </c>
      <c r="B1772" s="3" t="s">
        <v>1771</v>
      </c>
      <c r="C1772" s="3" t="s">
        <v>5880</v>
      </c>
      <c r="D1772" s="2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26" t="s">
        <v>8327</v>
      </c>
      <c r="P1772" t="s">
        <v>8329</v>
      </c>
      <c r="Q1772">
        <f t="shared" si="137"/>
        <v>57</v>
      </c>
      <c r="R1772">
        <f t="shared" si="138"/>
        <v>150.5</v>
      </c>
      <c r="S1772" s="11">
        <f t="shared" si="135"/>
        <v>41891.780023148152</v>
      </c>
      <c r="T1772" s="11">
        <f t="shared" si="136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3" t="s">
        <v>1772</v>
      </c>
      <c r="C1773" s="3" t="s">
        <v>5881</v>
      </c>
      <c r="D1773" s="2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26" t="s">
        <v>8327</v>
      </c>
      <c r="P1773" t="s">
        <v>8329</v>
      </c>
      <c r="Q1773">
        <f t="shared" si="137"/>
        <v>21</v>
      </c>
      <c r="R1773">
        <f t="shared" si="138"/>
        <v>35.799999999999997</v>
      </c>
      <c r="S1773" s="11">
        <f t="shared" si="135"/>
        <v>41905.979629629634</v>
      </c>
      <c r="T1773" s="11">
        <f t="shared" si="136"/>
        <v>41935.979629629634</v>
      </c>
      <c r="U1773">
        <f t="shared" si="139"/>
        <v>2014</v>
      </c>
    </row>
    <row r="1774" spans="1:21" ht="30" x14ac:dyDescent="0.25">
      <c r="A1774">
        <v>1772</v>
      </c>
      <c r="B1774" s="3" t="s">
        <v>1773</v>
      </c>
      <c r="C1774" s="3" t="s">
        <v>5882</v>
      </c>
      <c r="D1774" s="2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26" t="s">
        <v>8327</v>
      </c>
      <c r="P1774" t="s">
        <v>8329</v>
      </c>
      <c r="Q1774">
        <f t="shared" si="137"/>
        <v>16</v>
      </c>
      <c r="R1774">
        <f t="shared" si="138"/>
        <v>45.16</v>
      </c>
      <c r="S1774" s="11">
        <f t="shared" si="135"/>
        <v>41766.718009259261</v>
      </c>
      <c r="T1774" s="11">
        <f t="shared" si="136"/>
        <v>41826.718009259261</v>
      </c>
      <c r="U1774">
        <f t="shared" si="139"/>
        <v>2014</v>
      </c>
    </row>
    <row r="1775" spans="1:21" ht="45" x14ac:dyDescent="0.25">
      <c r="A1775">
        <v>1773</v>
      </c>
      <c r="B1775" s="3" t="s">
        <v>1774</v>
      </c>
      <c r="C1775" s="3" t="s">
        <v>5883</v>
      </c>
      <c r="D1775" s="2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26" t="s">
        <v>8327</v>
      </c>
      <c r="P1775" t="s">
        <v>8329</v>
      </c>
      <c r="Q1775">
        <f t="shared" si="137"/>
        <v>6</v>
      </c>
      <c r="R1775">
        <f t="shared" si="138"/>
        <v>98.79</v>
      </c>
      <c r="S1775" s="11">
        <f t="shared" si="135"/>
        <v>41978.760393518518</v>
      </c>
      <c r="T1775" s="11">
        <f t="shared" si="136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3" t="s">
        <v>1775</v>
      </c>
      <c r="C1776" s="3" t="s">
        <v>5884</v>
      </c>
      <c r="D1776" s="2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26" t="s">
        <v>8327</v>
      </c>
      <c r="P1776" t="s">
        <v>8329</v>
      </c>
      <c r="Q1776">
        <f t="shared" si="137"/>
        <v>46</v>
      </c>
      <c r="R1776">
        <f t="shared" si="138"/>
        <v>88.31</v>
      </c>
      <c r="S1776" s="11">
        <f t="shared" si="135"/>
        <v>41930.218657407408</v>
      </c>
      <c r="T1776" s="11">
        <f t="shared" si="136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2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26" t="s">
        <v>8327</v>
      </c>
      <c r="P1777" t="s">
        <v>8329</v>
      </c>
      <c r="Q1777">
        <f t="shared" si="137"/>
        <v>65</v>
      </c>
      <c r="R1777">
        <f t="shared" si="138"/>
        <v>170.63</v>
      </c>
      <c r="S1777" s="11">
        <f t="shared" si="135"/>
        <v>41891.976388888892</v>
      </c>
      <c r="T1777" s="11">
        <f t="shared" si="136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2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26" t="s">
        <v>8327</v>
      </c>
      <c r="P1778" t="s">
        <v>8329</v>
      </c>
      <c r="Q1778">
        <f t="shared" si="137"/>
        <v>7</v>
      </c>
      <c r="R1778">
        <f t="shared" si="138"/>
        <v>83.75</v>
      </c>
      <c r="S1778" s="11">
        <f t="shared" si="135"/>
        <v>41905.95684027778</v>
      </c>
      <c r="T1778" s="11">
        <f t="shared" si="136"/>
        <v>41941.95684027778</v>
      </c>
      <c r="U1778">
        <f t="shared" si="139"/>
        <v>2014</v>
      </c>
    </row>
    <row r="1779" spans="1:21" ht="45" x14ac:dyDescent="0.25">
      <c r="A1779">
        <v>1777</v>
      </c>
      <c r="B1779" s="3" t="s">
        <v>1778</v>
      </c>
      <c r="C1779" s="3" t="s">
        <v>5887</v>
      </c>
      <c r="D1779" s="2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26" t="s">
        <v>8327</v>
      </c>
      <c r="P1779" t="s">
        <v>8329</v>
      </c>
      <c r="Q1779">
        <f t="shared" si="137"/>
        <v>14</v>
      </c>
      <c r="R1779">
        <f t="shared" si="138"/>
        <v>65.099999999999994</v>
      </c>
      <c r="S1779" s="11">
        <f t="shared" si="135"/>
        <v>42025.357094907406</v>
      </c>
      <c r="T1779" s="11">
        <f t="shared" si="136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2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26" t="s">
        <v>8327</v>
      </c>
      <c r="P1780" t="s">
        <v>8329</v>
      </c>
      <c r="Q1780">
        <f t="shared" si="137"/>
        <v>2</v>
      </c>
      <c r="R1780">
        <f t="shared" si="138"/>
        <v>66.33</v>
      </c>
      <c r="S1780" s="11">
        <f t="shared" si="135"/>
        <v>42045.86336805555</v>
      </c>
      <c r="T1780" s="11">
        <f t="shared" si="136"/>
        <v>42090.821701388893</v>
      </c>
      <c r="U1780">
        <f t="shared" si="139"/>
        <v>2015</v>
      </c>
    </row>
    <row r="1781" spans="1:21" ht="45" x14ac:dyDescent="0.25">
      <c r="A1781">
        <v>1779</v>
      </c>
      <c r="B1781" s="3" t="s">
        <v>1780</v>
      </c>
      <c r="C1781" s="3" t="s">
        <v>5889</v>
      </c>
      <c r="D1781" s="2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26" t="s">
        <v>8327</v>
      </c>
      <c r="P1781" t="s">
        <v>8329</v>
      </c>
      <c r="Q1781">
        <f t="shared" si="137"/>
        <v>36</v>
      </c>
      <c r="R1781">
        <f t="shared" si="138"/>
        <v>104.89</v>
      </c>
      <c r="S1781" s="11">
        <f t="shared" si="135"/>
        <v>42585.691898148143</v>
      </c>
      <c r="T1781" s="11">
        <f t="shared" si="136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3" t="s">
        <v>1781</v>
      </c>
      <c r="C1782" s="3" t="s">
        <v>5890</v>
      </c>
      <c r="D1782" s="2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26" t="s">
        <v>8327</v>
      </c>
      <c r="P1782" t="s">
        <v>8329</v>
      </c>
      <c r="Q1782">
        <f t="shared" si="137"/>
        <v>40</v>
      </c>
      <c r="R1782">
        <f t="shared" si="138"/>
        <v>78.44</v>
      </c>
      <c r="S1782" s="11">
        <f t="shared" si="135"/>
        <v>42493.600810185191</v>
      </c>
      <c r="T1782" s="11">
        <f t="shared" si="136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3" t="s">
        <v>1782</v>
      </c>
      <c r="C1783" s="3" t="s">
        <v>5891</v>
      </c>
      <c r="D1783" s="2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26" t="s">
        <v>8327</v>
      </c>
      <c r="P1783" t="s">
        <v>8329</v>
      </c>
      <c r="Q1783">
        <f t="shared" si="137"/>
        <v>26</v>
      </c>
      <c r="R1783">
        <f t="shared" si="138"/>
        <v>59.04</v>
      </c>
      <c r="S1783" s="11">
        <f t="shared" si="135"/>
        <v>42597.617418981477</v>
      </c>
      <c r="T1783" s="11">
        <f t="shared" si="136"/>
        <v>42628.617418981477</v>
      </c>
      <c r="U1783">
        <f t="shared" si="139"/>
        <v>2016</v>
      </c>
    </row>
    <row r="1784" spans="1:21" ht="45" x14ac:dyDescent="0.25">
      <c r="A1784">
        <v>1782</v>
      </c>
      <c r="B1784" s="3" t="s">
        <v>1783</v>
      </c>
      <c r="C1784" s="3" t="s">
        <v>5892</v>
      </c>
      <c r="D1784" s="2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26" t="s">
        <v>8327</v>
      </c>
      <c r="P1784" t="s">
        <v>8329</v>
      </c>
      <c r="Q1784">
        <f t="shared" si="137"/>
        <v>15</v>
      </c>
      <c r="R1784">
        <f t="shared" si="138"/>
        <v>71.34</v>
      </c>
      <c r="S1784" s="11">
        <f t="shared" si="135"/>
        <v>42388.575104166666</v>
      </c>
      <c r="T1784" s="11">
        <f t="shared" si="136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3" t="s">
        <v>1784</v>
      </c>
      <c r="C1785" s="3" t="s">
        <v>5893</v>
      </c>
      <c r="D1785" s="2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26" t="s">
        <v>8327</v>
      </c>
      <c r="P1785" t="s">
        <v>8329</v>
      </c>
      <c r="Q1785">
        <f t="shared" si="137"/>
        <v>24</v>
      </c>
      <c r="R1785">
        <f t="shared" si="138"/>
        <v>51.23</v>
      </c>
      <c r="S1785" s="11">
        <f t="shared" si="135"/>
        <v>42115.949976851851</v>
      </c>
      <c r="T1785" s="11">
        <f t="shared" si="136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3" t="s">
        <v>1785</v>
      </c>
      <c r="C1786" s="3" t="s">
        <v>5894</v>
      </c>
      <c r="D1786" s="2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26" t="s">
        <v>8327</v>
      </c>
      <c r="P1786" t="s">
        <v>8329</v>
      </c>
      <c r="Q1786">
        <f t="shared" si="137"/>
        <v>40</v>
      </c>
      <c r="R1786">
        <f t="shared" si="138"/>
        <v>60.24</v>
      </c>
      <c r="S1786" s="11">
        <f t="shared" si="135"/>
        <v>42003.655555555553</v>
      </c>
      <c r="T1786" s="11">
        <f t="shared" si="136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2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26" t="s">
        <v>8327</v>
      </c>
      <c r="P1787" t="s">
        <v>8329</v>
      </c>
      <c r="Q1787">
        <f t="shared" si="137"/>
        <v>20</v>
      </c>
      <c r="R1787">
        <f t="shared" si="138"/>
        <v>44.94</v>
      </c>
      <c r="S1787" s="11">
        <f t="shared" si="135"/>
        <v>41897.134895833333</v>
      </c>
      <c r="T1787" s="11">
        <f t="shared" si="136"/>
        <v>41928</v>
      </c>
      <c r="U1787">
        <f t="shared" si="139"/>
        <v>2014</v>
      </c>
    </row>
    <row r="1788" spans="1:21" ht="45" x14ac:dyDescent="0.25">
      <c r="A1788">
        <v>1786</v>
      </c>
      <c r="B1788" s="3" t="s">
        <v>1787</v>
      </c>
      <c r="C1788" s="3" t="s">
        <v>5896</v>
      </c>
      <c r="D1788" s="2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26" t="s">
        <v>8327</v>
      </c>
      <c r="P1788" t="s">
        <v>8329</v>
      </c>
      <c r="Q1788">
        <f t="shared" si="137"/>
        <v>48</v>
      </c>
      <c r="R1788">
        <f t="shared" si="138"/>
        <v>31.21</v>
      </c>
      <c r="S1788" s="11">
        <f t="shared" si="135"/>
        <v>41958.550659722227</v>
      </c>
      <c r="T1788" s="11">
        <f t="shared" si="136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2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26" t="s">
        <v>8327</v>
      </c>
      <c r="P1789" t="s">
        <v>8329</v>
      </c>
      <c r="Q1789">
        <f t="shared" si="137"/>
        <v>15</v>
      </c>
      <c r="R1789">
        <f t="shared" si="138"/>
        <v>63.88</v>
      </c>
      <c r="S1789" s="11">
        <f t="shared" si="135"/>
        <v>42068.65552083333</v>
      </c>
      <c r="T1789" s="11">
        <f t="shared" si="136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2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26" t="s">
        <v>8327</v>
      </c>
      <c r="P1790" t="s">
        <v>8329</v>
      </c>
      <c r="Q1790">
        <f t="shared" si="137"/>
        <v>1</v>
      </c>
      <c r="R1790">
        <f t="shared" si="138"/>
        <v>19</v>
      </c>
      <c r="S1790" s="11">
        <f t="shared" si="135"/>
        <v>41913.94840277778</v>
      </c>
      <c r="T1790" s="11">
        <f t="shared" si="136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2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26" t="s">
        <v>8327</v>
      </c>
      <c r="P1791" t="s">
        <v>8329</v>
      </c>
      <c r="Q1791">
        <f t="shared" si="137"/>
        <v>1</v>
      </c>
      <c r="R1791">
        <f t="shared" si="138"/>
        <v>10</v>
      </c>
      <c r="S1791" s="11">
        <f t="shared" si="135"/>
        <v>41956.250034722223</v>
      </c>
      <c r="T1791" s="11">
        <f t="shared" si="136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2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26" t="s">
        <v>8327</v>
      </c>
      <c r="P1792" t="s">
        <v>8329</v>
      </c>
      <c r="Q1792">
        <f t="shared" si="137"/>
        <v>5</v>
      </c>
      <c r="R1792">
        <f t="shared" si="138"/>
        <v>109.07</v>
      </c>
      <c r="S1792" s="11">
        <f t="shared" si="135"/>
        <v>42010.674513888895</v>
      </c>
      <c r="T1792" s="11">
        <f t="shared" si="136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3" t="s">
        <v>1792</v>
      </c>
      <c r="C1793" s="3" t="s">
        <v>5901</v>
      </c>
      <c r="D1793" s="2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26" t="s">
        <v>8327</v>
      </c>
      <c r="P1793" t="s">
        <v>8329</v>
      </c>
      <c r="Q1793">
        <f t="shared" si="137"/>
        <v>4</v>
      </c>
      <c r="R1793">
        <f t="shared" si="138"/>
        <v>26.75</v>
      </c>
      <c r="S1793" s="11">
        <f t="shared" si="135"/>
        <v>41973.740335648152</v>
      </c>
      <c r="T1793" s="11">
        <f t="shared" si="136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3" t="s">
        <v>1793</v>
      </c>
      <c r="C1794" s="3" t="s">
        <v>5902</v>
      </c>
      <c r="D1794" s="2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26" t="s">
        <v>8327</v>
      </c>
      <c r="P1794" t="s">
        <v>8329</v>
      </c>
      <c r="Q1794">
        <f t="shared" si="137"/>
        <v>61</v>
      </c>
      <c r="R1794">
        <f t="shared" si="138"/>
        <v>109.94</v>
      </c>
      <c r="S1794" s="11">
        <f t="shared" ref="S1794:S1857" si="140">(((J1794/60)/60)/24)+DATE(1970,1,1)</f>
        <v>42189.031041666662</v>
      </c>
      <c r="T1794" s="11">
        <f t="shared" ref="T1794:T1857" si="141">(((I1794/60)/60)/24)+DATE(1970,1,1)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2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26" t="s">
        <v>8327</v>
      </c>
      <c r="P1795" t="s">
        <v>8329</v>
      </c>
      <c r="Q1795">
        <f t="shared" ref="Q1795:Q1858" si="142">ROUND(E1795/D1795*100,0)</f>
        <v>1</v>
      </c>
      <c r="R1795">
        <f t="shared" ref="R1795:R1858" si="143">IFERROR(ROUND(E1795/L1795,2),0)</f>
        <v>20</v>
      </c>
      <c r="S1795" s="11">
        <f t="shared" si="140"/>
        <v>41940.89166666667</v>
      </c>
      <c r="T1795" s="11">
        <f t="shared" si="141"/>
        <v>41970.933333333334</v>
      </c>
      <c r="U1795">
        <f t="shared" ref="U1795:U1858" si="144">YEAR(S1795)</f>
        <v>2014</v>
      </c>
    </row>
    <row r="1796" spans="1:21" ht="45" x14ac:dyDescent="0.25">
      <c r="A1796">
        <v>1794</v>
      </c>
      <c r="B1796" s="3" t="s">
        <v>1795</v>
      </c>
      <c r="C1796" s="3" t="s">
        <v>5904</v>
      </c>
      <c r="D1796" s="2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26" t="s">
        <v>8327</v>
      </c>
      <c r="P1796" t="s">
        <v>8329</v>
      </c>
      <c r="Q1796">
        <f t="shared" si="142"/>
        <v>11</v>
      </c>
      <c r="R1796">
        <f t="shared" si="143"/>
        <v>55.39</v>
      </c>
      <c r="S1796" s="11">
        <f t="shared" si="140"/>
        <v>42011.551180555558</v>
      </c>
      <c r="T1796" s="11">
        <f t="shared" si="141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2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26" t="s">
        <v>8327</v>
      </c>
      <c r="P1797" t="s">
        <v>8329</v>
      </c>
      <c r="Q1797">
        <f t="shared" si="142"/>
        <v>39</v>
      </c>
      <c r="R1797">
        <f t="shared" si="143"/>
        <v>133.9</v>
      </c>
      <c r="S1797" s="11">
        <f t="shared" si="140"/>
        <v>42628.288668981477</v>
      </c>
      <c r="T1797" s="11">
        <f t="shared" si="141"/>
        <v>42657.666666666672</v>
      </c>
      <c r="U1797">
        <f t="shared" si="144"/>
        <v>2016</v>
      </c>
    </row>
    <row r="1798" spans="1:21" ht="45" x14ac:dyDescent="0.25">
      <c r="A1798">
        <v>1796</v>
      </c>
      <c r="B1798" s="3" t="s">
        <v>1797</v>
      </c>
      <c r="C1798" s="3" t="s">
        <v>5906</v>
      </c>
      <c r="D1798" s="2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26" t="s">
        <v>8327</v>
      </c>
      <c r="P1798" t="s">
        <v>8329</v>
      </c>
      <c r="Q1798">
        <f t="shared" si="142"/>
        <v>22</v>
      </c>
      <c r="R1798">
        <f t="shared" si="143"/>
        <v>48.72</v>
      </c>
      <c r="S1798" s="11">
        <f t="shared" si="140"/>
        <v>42515.439421296294</v>
      </c>
      <c r="T1798" s="11">
        <f t="shared" si="141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2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26" t="s">
        <v>8327</v>
      </c>
      <c r="P1799" t="s">
        <v>8329</v>
      </c>
      <c r="Q1799">
        <f t="shared" si="142"/>
        <v>68</v>
      </c>
      <c r="R1799">
        <f t="shared" si="143"/>
        <v>48.25</v>
      </c>
      <c r="S1799" s="11">
        <f t="shared" si="140"/>
        <v>42689.56931712963</v>
      </c>
      <c r="T1799" s="11">
        <f t="shared" si="141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2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26" t="s">
        <v>8327</v>
      </c>
      <c r="P1800" t="s">
        <v>8329</v>
      </c>
      <c r="Q1800">
        <f t="shared" si="142"/>
        <v>14</v>
      </c>
      <c r="R1800">
        <f t="shared" si="143"/>
        <v>58.97</v>
      </c>
      <c r="S1800" s="11">
        <f t="shared" si="140"/>
        <v>42344.32677083333</v>
      </c>
      <c r="T1800" s="11">
        <f t="shared" si="141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2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26" t="s">
        <v>8327</v>
      </c>
      <c r="P1801" t="s">
        <v>8329</v>
      </c>
      <c r="Q1801">
        <f t="shared" si="142"/>
        <v>2</v>
      </c>
      <c r="R1801">
        <f t="shared" si="143"/>
        <v>11.64</v>
      </c>
      <c r="S1801" s="11">
        <f t="shared" si="140"/>
        <v>41934.842685185184</v>
      </c>
      <c r="T1801" s="11">
        <f t="shared" si="141"/>
        <v>41954.884351851855</v>
      </c>
      <c r="U1801">
        <f t="shared" si="144"/>
        <v>2014</v>
      </c>
    </row>
    <row r="1802" spans="1:21" ht="45" x14ac:dyDescent="0.25">
      <c r="A1802">
        <v>1800</v>
      </c>
      <c r="B1802" s="3" t="s">
        <v>1801</v>
      </c>
      <c r="C1802" s="3" t="s">
        <v>5910</v>
      </c>
      <c r="D1802" s="2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26" t="s">
        <v>8327</v>
      </c>
      <c r="P1802" t="s">
        <v>8329</v>
      </c>
      <c r="Q1802">
        <f t="shared" si="142"/>
        <v>20</v>
      </c>
      <c r="R1802">
        <f t="shared" si="143"/>
        <v>83.72</v>
      </c>
      <c r="S1802" s="11">
        <f t="shared" si="140"/>
        <v>42623.606134259258</v>
      </c>
      <c r="T1802" s="11">
        <f t="shared" si="141"/>
        <v>42653.606134259258</v>
      </c>
      <c r="U1802">
        <f t="shared" si="144"/>
        <v>2016</v>
      </c>
    </row>
    <row r="1803" spans="1:21" ht="45" x14ac:dyDescent="0.25">
      <c r="A1803">
        <v>1801</v>
      </c>
      <c r="B1803" s="3" t="s">
        <v>1802</v>
      </c>
      <c r="C1803" s="3" t="s">
        <v>5911</v>
      </c>
      <c r="D1803" s="2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26" t="s">
        <v>8327</v>
      </c>
      <c r="P1803" t="s">
        <v>8329</v>
      </c>
      <c r="Q1803">
        <f t="shared" si="142"/>
        <v>14</v>
      </c>
      <c r="R1803">
        <f t="shared" si="143"/>
        <v>63.65</v>
      </c>
      <c r="S1803" s="11">
        <f t="shared" si="140"/>
        <v>42321.660509259258</v>
      </c>
      <c r="T1803" s="11">
        <f t="shared" si="141"/>
        <v>42353.506944444445</v>
      </c>
      <c r="U1803">
        <f t="shared" si="144"/>
        <v>2015</v>
      </c>
    </row>
    <row r="1804" spans="1:21" ht="30" x14ac:dyDescent="0.25">
      <c r="A1804">
        <v>1802</v>
      </c>
      <c r="B1804" s="3" t="s">
        <v>1803</v>
      </c>
      <c r="C1804" s="3" t="s">
        <v>5912</v>
      </c>
      <c r="D1804" s="2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26" t="s">
        <v>8327</v>
      </c>
      <c r="P1804" t="s">
        <v>8329</v>
      </c>
      <c r="Q1804">
        <f t="shared" si="142"/>
        <v>48</v>
      </c>
      <c r="R1804">
        <f t="shared" si="143"/>
        <v>94.28</v>
      </c>
      <c r="S1804" s="11">
        <f t="shared" si="140"/>
        <v>42159.47256944445</v>
      </c>
      <c r="T1804" s="11">
        <f t="shared" si="141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2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26" t="s">
        <v>8327</v>
      </c>
      <c r="P1805" t="s">
        <v>8329</v>
      </c>
      <c r="Q1805">
        <f t="shared" si="142"/>
        <v>31</v>
      </c>
      <c r="R1805">
        <f t="shared" si="143"/>
        <v>71.87</v>
      </c>
      <c r="S1805" s="11">
        <f t="shared" si="140"/>
        <v>42018.071550925932</v>
      </c>
      <c r="T1805" s="11">
        <f t="shared" si="141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2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26" t="s">
        <v>8327</v>
      </c>
      <c r="P1806" t="s">
        <v>8329</v>
      </c>
      <c r="Q1806">
        <f t="shared" si="142"/>
        <v>35</v>
      </c>
      <c r="R1806">
        <f t="shared" si="143"/>
        <v>104.85</v>
      </c>
      <c r="S1806" s="11">
        <f t="shared" si="140"/>
        <v>42282.678287037037</v>
      </c>
      <c r="T1806" s="11">
        <f t="shared" si="141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3" t="s">
        <v>1806</v>
      </c>
      <c r="C1807" s="3" t="s">
        <v>5915</v>
      </c>
      <c r="D1807" s="2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26" t="s">
        <v>8327</v>
      </c>
      <c r="P1807" t="s">
        <v>8329</v>
      </c>
      <c r="Q1807">
        <f t="shared" si="142"/>
        <v>36</v>
      </c>
      <c r="R1807">
        <f t="shared" si="143"/>
        <v>67.14</v>
      </c>
      <c r="S1807" s="11">
        <f t="shared" si="140"/>
        <v>42247.803912037038</v>
      </c>
      <c r="T1807" s="11">
        <f t="shared" si="141"/>
        <v>42279.75</v>
      </c>
      <c r="U1807">
        <f t="shared" si="144"/>
        <v>2015</v>
      </c>
    </row>
    <row r="1808" spans="1:21" ht="45" x14ac:dyDescent="0.25">
      <c r="A1808">
        <v>1806</v>
      </c>
      <c r="B1808" s="3" t="s">
        <v>1807</v>
      </c>
      <c r="C1808" s="3" t="s">
        <v>5916</v>
      </c>
      <c r="D1808" s="2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26" t="s">
        <v>8327</v>
      </c>
      <c r="P1808" t="s">
        <v>8329</v>
      </c>
      <c r="Q1808">
        <f t="shared" si="142"/>
        <v>3</v>
      </c>
      <c r="R1808">
        <f t="shared" si="143"/>
        <v>73.88</v>
      </c>
      <c r="S1808" s="11">
        <f t="shared" si="140"/>
        <v>41877.638298611113</v>
      </c>
      <c r="T1808" s="11">
        <f t="shared" si="141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2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26" t="s">
        <v>8327</v>
      </c>
      <c r="P1809" t="s">
        <v>8329</v>
      </c>
      <c r="Q1809">
        <f t="shared" si="142"/>
        <v>11</v>
      </c>
      <c r="R1809">
        <f t="shared" si="143"/>
        <v>69.13</v>
      </c>
      <c r="S1809" s="11">
        <f t="shared" si="140"/>
        <v>41880.068437499998</v>
      </c>
      <c r="T1809" s="11">
        <f t="shared" si="141"/>
        <v>41910.068437499998</v>
      </c>
      <c r="U1809">
        <f t="shared" si="144"/>
        <v>2014</v>
      </c>
    </row>
    <row r="1810" spans="1:21" ht="45" x14ac:dyDescent="0.25">
      <c r="A1810">
        <v>1808</v>
      </c>
      <c r="B1810" s="3" t="s">
        <v>1809</v>
      </c>
      <c r="C1810" s="3" t="s">
        <v>5918</v>
      </c>
      <c r="D1810" s="2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26" t="s">
        <v>8327</v>
      </c>
      <c r="P1810" t="s">
        <v>8329</v>
      </c>
      <c r="Q1810">
        <f t="shared" si="142"/>
        <v>41</v>
      </c>
      <c r="R1810">
        <f t="shared" si="143"/>
        <v>120.77</v>
      </c>
      <c r="S1810" s="11">
        <f t="shared" si="140"/>
        <v>42742.680902777778</v>
      </c>
      <c r="T1810" s="11">
        <f t="shared" si="141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2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26" t="s">
        <v>8327</v>
      </c>
      <c r="P1811" t="s">
        <v>8329</v>
      </c>
      <c r="Q1811">
        <f t="shared" si="142"/>
        <v>11</v>
      </c>
      <c r="R1811">
        <f t="shared" si="143"/>
        <v>42.22</v>
      </c>
      <c r="S1811" s="11">
        <f t="shared" si="140"/>
        <v>42029.907858796301</v>
      </c>
      <c r="T1811" s="11">
        <f t="shared" si="141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2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26" t="s">
        <v>8327</v>
      </c>
      <c r="P1812" t="s">
        <v>8329</v>
      </c>
      <c r="Q1812">
        <f t="shared" si="142"/>
        <v>3</v>
      </c>
      <c r="R1812">
        <f t="shared" si="143"/>
        <v>7.5</v>
      </c>
      <c r="S1812" s="11">
        <f t="shared" si="140"/>
        <v>41860.91002314815</v>
      </c>
      <c r="T1812" s="11">
        <f t="shared" si="141"/>
        <v>41872.91002314815</v>
      </c>
      <c r="U1812">
        <f t="shared" si="144"/>
        <v>2014</v>
      </c>
    </row>
    <row r="1813" spans="1:21" ht="30" x14ac:dyDescent="0.25">
      <c r="A1813">
        <v>1811</v>
      </c>
      <c r="B1813" s="3" t="s">
        <v>1812</v>
      </c>
      <c r="C1813" s="3" t="s">
        <v>5921</v>
      </c>
      <c r="D1813" s="2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26" t="s">
        <v>8327</v>
      </c>
      <c r="P1813" t="s">
        <v>8329</v>
      </c>
      <c r="Q1813">
        <f t="shared" si="142"/>
        <v>0</v>
      </c>
      <c r="R1813">
        <f t="shared" si="143"/>
        <v>1.54</v>
      </c>
      <c r="S1813" s="11">
        <f t="shared" si="140"/>
        <v>41876.433680555558</v>
      </c>
      <c r="T1813" s="11">
        <f t="shared" si="141"/>
        <v>41936.166666666664</v>
      </c>
      <c r="U1813">
        <f t="shared" si="144"/>
        <v>2014</v>
      </c>
    </row>
    <row r="1814" spans="1:21" ht="45" x14ac:dyDescent="0.25">
      <c r="A1814">
        <v>1812</v>
      </c>
      <c r="B1814" s="3" t="s">
        <v>1813</v>
      </c>
      <c r="C1814" s="3" t="s">
        <v>5922</v>
      </c>
      <c r="D1814" s="2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26" t="s">
        <v>8327</v>
      </c>
      <c r="P1814" t="s">
        <v>8329</v>
      </c>
      <c r="Q1814">
        <f t="shared" si="142"/>
        <v>13</v>
      </c>
      <c r="R1814">
        <f t="shared" si="143"/>
        <v>37.61</v>
      </c>
      <c r="S1814" s="11">
        <f t="shared" si="140"/>
        <v>42524.318703703699</v>
      </c>
      <c r="T1814" s="11">
        <f t="shared" si="141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2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26" t="s">
        <v>8327</v>
      </c>
      <c r="P1815" t="s">
        <v>8329</v>
      </c>
      <c r="Q1815">
        <f t="shared" si="142"/>
        <v>0</v>
      </c>
      <c r="R1815">
        <f t="shared" si="143"/>
        <v>0</v>
      </c>
      <c r="S1815" s="11">
        <f t="shared" si="140"/>
        <v>41829.889027777775</v>
      </c>
      <c r="T1815" s="11">
        <f t="shared" si="141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2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26" t="s">
        <v>8327</v>
      </c>
      <c r="P1816" t="s">
        <v>8329</v>
      </c>
      <c r="Q1816">
        <f t="shared" si="142"/>
        <v>49</v>
      </c>
      <c r="R1816">
        <f t="shared" si="143"/>
        <v>42.16</v>
      </c>
      <c r="S1816" s="11">
        <f t="shared" si="140"/>
        <v>42033.314074074078</v>
      </c>
      <c r="T1816" s="11">
        <f t="shared" si="141"/>
        <v>42063.314074074078</v>
      </c>
      <c r="U1816">
        <f t="shared" si="144"/>
        <v>2015</v>
      </c>
    </row>
    <row r="1817" spans="1:21" ht="45" x14ac:dyDescent="0.25">
      <c r="A1817">
        <v>1815</v>
      </c>
      <c r="B1817" s="3" t="s">
        <v>1816</v>
      </c>
      <c r="C1817" s="3" t="s">
        <v>5925</v>
      </c>
      <c r="D1817" s="2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26" t="s">
        <v>8327</v>
      </c>
      <c r="P1817" t="s">
        <v>8329</v>
      </c>
      <c r="Q1817">
        <f t="shared" si="142"/>
        <v>0</v>
      </c>
      <c r="R1817">
        <f t="shared" si="143"/>
        <v>0</v>
      </c>
      <c r="S1817" s="11">
        <f t="shared" si="140"/>
        <v>42172.906678240746</v>
      </c>
      <c r="T1817" s="11">
        <f t="shared" si="141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2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26" t="s">
        <v>8327</v>
      </c>
      <c r="P1818" t="s">
        <v>8329</v>
      </c>
      <c r="Q1818">
        <f t="shared" si="142"/>
        <v>2</v>
      </c>
      <c r="R1818">
        <f t="shared" si="143"/>
        <v>84.83</v>
      </c>
      <c r="S1818" s="11">
        <f t="shared" si="140"/>
        <v>42548.876192129625</v>
      </c>
      <c r="T1818" s="11">
        <f t="shared" si="141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3" t="s">
        <v>1818</v>
      </c>
      <c r="C1819" s="3" t="s">
        <v>5927</v>
      </c>
      <c r="D1819" s="2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26" t="s">
        <v>8327</v>
      </c>
      <c r="P1819" t="s">
        <v>8329</v>
      </c>
      <c r="Q1819">
        <f t="shared" si="142"/>
        <v>52</v>
      </c>
      <c r="R1819">
        <f t="shared" si="143"/>
        <v>94.19</v>
      </c>
      <c r="S1819" s="11">
        <f t="shared" si="140"/>
        <v>42705.662118055552</v>
      </c>
      <c r="T1819" s="11">
        <f t="shared" si="141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3" t="s">
        <v>1819</v>
      </c>
      <c r="C1820" s="3" t="s">
        <v>5928</v>
      </c>
      <c r="D1820" s="2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26" t="s">
        <v>8327</v>
      </c>
      <c r="P1820" t="s">
        <v>8329</v>
      </c>
      <c r="Q1820">
        <f t="shared" si="142"/>
        <v>0</v>
      </c>
      <c r="R1820">
        <f t="shared" si="143"/>
        <v>0</v>
      </c>
      <c r="S1820" s="11">
        <f t="shared" si="140"/>
        <v>42067.234375</v>
      </c>
      <c r="T1820" s="11">
        <f t="shared" si="141"/>
        <v>42097.192708333328</v>
      </c>
      <c r="U1820">
        <f t="shared" si="144"/>
        <v>2015</v>
      </c>
    </row>
    <row r="1821" spans="1:21" ht="45" x14ac:dyDescent="0.25">
      <c r="A1821">
        <v>1819</v>
      </c>
      <c r="B1821" s="3" t="s">
        <v>1820</v>
      </c>
      <c r="C1821" s="3" t="s">
        <v>5929</v>
      </c>
      <c r="D1821" s="2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26" t="s">
        <v>8327</v>
      </c>
      <c r="P1821" t="s">
        <v>8329</v>
      </c>
      <c r="Q1821">
        <f t="shared" si="142"/>
        <v>2</v>
      </c>
      <c r="R1821">
        <f t="shared" si="143"/>
        <v>6.25</v>
      </c>
      <c r="S1821" s="11">
        <f t="shared" si="140"/>
        <v>41820.752268518518</v>
      </c>
      <c r="T1821" s="11">
        <f t="shared" si="141"/>
        <v>41850.752268518518</v>
      </c>
      <c r="U1821">
        <f t="shared" si="144"/>
        <v>2014</v>
      </c>
    </row>
    <row r="1822" spans="1:21" ht="45" x14ac:dyDescent="0.25">
      <c r="A1822">
        <v>1820</v>
      </c>
      <c r="B1822" s="3" t="s">
        <v>1821</v>
      </c>
      <c r="C1822" s="3" t="s">
        <v>5930</v>
      </c>
      <c r="D1822" s="2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26" t="s">
        <v>8327</v>
      </c>
      <c r="P1822" t="s">
        <v>8329</v>
      </c>
      <c r="Q1822">
        <f t="shared" si="142"/>
        <v>7</v>
      </c>
      <c r="R1822">
        <f t="shared" si="143"/>
        <v>213.38</v>
      </c>
      <c r="S1822" s="11">
        <f t="shared" si="140"/>
        <v>42065.084375000006</v>
      </c>
      <c r="T1822" s="11">
        <f t="shared" si="141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2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26" t="s">
        <v>8332</v>
      </c>
      <c r="P1823" t="s">
        <v>8334</v>
      </c>
      <c r="Q1823">
        <f t="shared" si="142"/>
        <v>135</v>
      </c>
      <c r="R1823">
        <f t="shared" si="143"/>
        <v>59.16</v>
      </c>
      <c r="S1823" s="11">
        <f t="shared" si="140"/>
        <v>40926.319062499999</v>
      </c>
      <c r="T1823" s="11">
        <f t="shared" si="141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2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26" t="s">
        <v>8332</v>
      </c>
      <c r="P1824" t="s">
        <v>8334</v>
      </c>
      <c r="Q1824">
        <f t="shared" si="142"/>
        <v>100</v>
      </c>
      <c r="R1824">
        <f t="shared" si="143"/>
        <v>27.27</v>
      </c>
      <c r="S1824" s="11">
        <f t="shared" si="140"/>
        <v>41634.797013888885</v>
      </c>
      <c r="T1824" s="11">
        <f t="shared" si="141"/>
        <v>41670.792361111111</v>
      </c>
      <c r="U1824">
        <f t="shared" si="144"/>
        <v>2013</v>
      </c>
    </row>
    <row r="1825" spans="1:21" ht="45" x14ac:dyDescent="0.25">
      <c r="A1825">
        <v>1823</v>
      </c>
      <c r="B1825" s="3" t="s">
        <v>1824</v>
      </c>
      <c r="C1825" s="3" t="s">
        <v>5933</v>
      </c>
      <c r="D1825" s="2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26" t="s">
        <v>8332</v>
      </c>
      <c r="P1825" t="s">
        <v>8334</v>
      </c>
      <c r="Q1825">
        <f t="shared" si="142"/>
        <v>116</v>
      </c>
      <c r="R1825">
        <f t="shared" si="143"/>
        <v>24.58</v>
      </c>
      <c r="S1825" s="11">
        <f t="shared" si="140"/>
        <v>41176.684907407405</v>
      </c>
      <c r="T1825" s="11">
        <f t="shared" si="141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2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26" t="s">
        <v>8332</v>
      </c>
      <c r="P1826" t="s">
        <v>8334</v>
      </c>
      <c r="Q1826">
        <f t="shared" si="142"/>
        <v>100</v>
      </c>
      <c r="R1826">
        <f t="shared" si="143"/>
        <v>75.05</v>
      </c>
      <c r="S1826" s="11">
        <f t="shared" si="140"/>
        <v>41626.916284722225</v>
      </c>
      <c r="T1826" s="11">
        <f t="shared" si="141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3" t="s">
        <v>1826</v>
      </c>
      <c r="C1827" s="3" t="s">
        <v>5935</v>
      </c>
      <c r="D1827" s="2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26" t="s">
        <v>8332</v>
      </c>
      <c r="P1827" t="s">
        <v>8334</v>
      </c>
      <c r="Q1827">
        <f t="shared" si="142"/>
        <v>105</v>
      </c>
      <c r="R1827">
        <f t="shared" si="143"/>
        <v>42.02</v>
      </c>
      <c r="S1827" s="11">
        <f t="shared" si="140"/>
        <v>41443.83452546296</v>
      </c>
      <c r="T1827" s="11">
        <f t="shared" si="141"/>
        <v>41466.83452546296</v>
      </c>
      <c r="U1827">
        <f t="shared" si="144"/>
        <v>2013</v>
      </c>
    </row>
    <row r="1828" spans="1:21" x14ac:dyDescent="0.25">
      <c r="A1828">
        <v>1826</v>
      </c>
      <c r="B1828" s="3" t="s">
        <v>1827</v>
      </c>
      <c r="C1828" s="3" t="s">
        <v>5936</v>
      </c>
      <c r="D1828" s="2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26" t="s">
        <v>8332</v>
      </c>
      <c r="P1828" t="s">
        <v>8334</v>
      </c>
      <c r="Q1828">
        <f t="shared" si="142"/>
        <v>101</v>
      </c>
      <c r="R1828">
        <f t="shared" si="143"/>
        <v>53.16</v>
      </c>
      <c r="S1828" s="11">
        <f t="shared" si="140"/>
        <v>41657.923807870371</v>
      </c>
      <c r="T1828" s="11">
        <f t="shared" si="141"/>
        <v>41687.923807870371</v>
      </c>
      <c r="U1828">
        <f t="shared" si="144"/>
        <v>2014</v>
      </c>
    </row>
    <row r="1829" spans="1:21" ht="45" x14ac:dyDescent="0.25">
      <c r="A1829">
        <v>1827</v>
      </c>
      <c r="B1829" s="3" t="s">
        <v>1828</v>
      </c>
      <c r="C1829" s="3" t="s">
        <v>5937</v>
      </c>
      <c r="D1829" s="2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26" t="s">
        <v>8332</v>
      </c>
      <c r="P1829" t="s">
        <v>8334</v>
      </c>
      <c r="Q1829">
        <f t="shared" si="142"/>
        <v>101</v>
      </c>
      <c r="R1829">
        <f t="shared" si="143"/>
        <v>83.89</v>
      </c>
      <c r="S1829" s="11">
        <f t="shared" si="140"/>
        <v>40555.325937499998</v>
      </c>
      <c r="T1829" s="11">
        <f t="shared" si="141"/>
        <v>40605.325937499998</v>
      </c>
      <c r="U1829">
        <f t="shared" si="144"/>
        <v>2011</v>
      </c>
    </row>
    <row r="1830" spans="1:21" ht="45" x14ac:dyDescent="0.25">
      <c r="A1830">
        <v>1828</v>
      </c>
      <c r="B1830" s="3" t="s">
        <v>1829</v>
      </c>
      <c r="C1830" s="3" t="s">
        <v>5938</v>
      </c>
      <c r="D1830" s="2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26" t="s">
        <v>8332</v>
      </c>
      <c r="P1830" t="s">
        <v>8334</v>
      </c>
      <c r="Q1830">
        <f t="shared" si="142"/>
        <v>100</v>
      </c>
      <c r="R1830">
        <f t="shared" si="143"/>
        <v>417.33</v>
      </c>
      <c r="S1830" s="11">
        <f t="shared" si="140"/>
        <v>41736.899652777778</v>
      </c>
      <c r="T1830" s="11">
        <f t="shared" si="141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2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26" t="s">
        <v>8332</v>
      </c>
      <c r="P1831" t="s">
        <v>8334</v>
      </c>
      <c r="Q1831">
        <f t="shared" si="142"/>
        <v>167</v>
      </c>
      <c r="R1831">
        <f t="shared" si="143"/>
        <v>75.77</v>
      </c>
      <c r="S1831" s="11">
        <f t="shared" si="140"/>
        <v>40516.087627314817</v>
      </c>
      <c r="T1831" s="11">
        <f t="shared" si="141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2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26" t="s">
        <v>8332</v>
      </c>
      <c r="P1832" t="s">
        <v>8334</v>
      </c>
      <c r="Q1832">
        <f t="shared" si="142"/>
        <v>102</v>
      </c>
      <c r="R1832">
        <f t="shared" si="143"/>
        <v>67.39</v>
      </c>
      <c r="S1832" s="11">
        <f t="shared" si="140"/>
        <v>41664.684108796297</v>
      </c>
      <c r="T1832" s="11">
        <f t="shared" si="141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2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26" t="s">
        <v>8332</v>
      </c>
      <c r="P1833" t="s">
        <v>8334</v>
      </c>
      <c r="Q1833">
        <f t="shared" si="142"/>
        <v>103</v>
      </c>
      <c r="R1833">
        <f t="shared" si="143"/>
        <v>73.569999999999993</v>
      </c>
      <c r="S1833" s="11">
        <f t="shared" si="140"/>
        <v>41026.996099537035</v>
      </c>
      <c r="T1833" s="11">
        <f t="shared" si="141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3" t="s">
        <v>1833</v>
      </c>
      <c r="C1834" s="3" t="s">
        <v>5942</v>
      </c>
      <c r="D1834" s="2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26" t="s">
        <v>8332</v>
      </c>
      <c r="P1834" t="s">
        <v>8334</v>
      </c>
      <c r="Q1834">
        <f t="shared" si="142"/>
        <v>143</v>
      </c>
      <c r="R1834">
        <f t="shared" si="143"/>
        <v>25</v>
      </c>
      <c r="S1834" s="11">
        <f t="shared" si="140"/>
        <v>40576.539664351854</v>
      </c>
      <c r="T1834" s="11">
        <f t="shared" si="141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 s="2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26" t="s">
        <v>8332</v>
      </c>
      <c r="P1835" t="s">
        <v>8334</v>
      </c>
      <c r="Q1835">
        <f t="shared" si="142"/>
        <v>263</v>
      </c>
      <c r="R1835">
        <f t="shared" si="143"/>
        <v>42</v>
      </c>
      <c r="S1835" s="11">
        <f t="shared" si="140"/>
        <v>41303.044016203705</v>
      </c>
      <c r="T1835" s="11">
        <f t="shared" si="141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2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26" t="s">
        <v>8332</v>
      </c>
      <c r="P1836" t="s">
        <v>8334</v>
      </c>
      <c r="Q1836">
        <f t="shared" si="142"/>
        <v>118</v>
      </c>
      <c r="R1836">
        <f t="shared" si="143"/>
        <v>131.16999999999999</v>
      </c>
      <c r="S1836" s="11">
        <f t="shared" si="140"/>
        <v>41988.964062500003</v>
      </c>
      <c r="T1836" s="11">
        <f t="shared" si="141"/>
        <v>42028.964062500003</v>
      </c>
      <c r="U1836">
        <f t="shared" si="144"/>
        <v>2014</v>
      </c>
    </row>
    <row r="1837" spans="1:21" ht="60" x14ac:dyDescent="0.25">
      <c r="A1837">
        <v>1835</v>
      </c>
      <c r="B1837" s="3" t="s">
        <v>1836</v>
      </c>
      <c r="C1837" s="3" t="s">
        <v>5945</v>
      </c>
      <c r="D1837" s="2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26" t="s">
        <v>8332</v>
      </c>
      <c r="P1837" t="s">
        <v>8334</v>
      </c>
      <c r="Q1837">
        <f t="shared" si="142"/>
        <v>104</v>
      </c>
      <c r="R1837">
        <f t="shared" si="143"/>
        <v>47.27</v>
      </c>
      <c r="S1837" s="11">
        <f t="shared" si="140"/>
        <v>42430.702210648145</v>
      </c>
      <c r="T1837" s="11">
        <f t="shared" si="141"/>
        <v>42460.660543981481</v>
      </c>
      <c r="U1837">
        <f t="shared" si="144"/>
        <v>2016</v>
      </c>
    </row>
    <row r="1838" spans="1:21" x14ac:dyDescent="0.25">
      <c r="A1838">
        <v>1836</v>
      </c>
      <c r="B1838" s="3" t="s">
        <v>1837</v>
      </c>
      <c r="C1838" s="3" t="s">
        <v>5946</v>
      </c>
      <c r="D1838" s="2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26" t="s">
        <v>8332</v>
      </c>
      <c r="P1838" t="s">
        <v>8334</v>
      </c>
      <c r="Q1838">
        <f t="shared" si="142"/>
        <v>200</v>
      </c>
      <c r="R1838">
        <f t="shared" si="143"/>
        <v>182.13</v>
      </c>
      <c r="S1838" s="11">
        <f t="shared" si="140"/>
        <v>41305.809363425928</v>
      </c>
      <c r="T1838" s="11">
        <f t="shared" si="141"/>
        <v>41322.809363425928</v>
      </c>
      <c r="U1838">
        <f t="shared" si="144"/>
        <v>2013</v>
      </c>
    </row>
    <row r="1839" spans="1:21" ht="45" x14ac:dyDescent="0.25">
      <c r="A1839">
        <v>1837</v>
      </c>
      <c r="B1839" s="3" t="s">
        <v>1838</v>
      </c>
      <c r="C1839" s="3" t="s">
        <v>5947</v>
      </c>
      <c r="D1839" s="2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26" t="s">
        <v>8332</v>
      </c>
      <c r="P1839" t="s">
        <v>8334</v>
      </c>
      <c r="Q1839">
        <f t="shared" si="142"/>
        <v>307</v>
      </c>
      <c r="R1839">
        <f t="shared" si="143"/>
        <v>61.37</v>
      </c>
      <c r="S1839" s="11">
        <f t="shared" si="140"/>
        <v>40926.047858796301</v>
      </c>
      <c r="T1839" s="11">
        <f t="shared" si="141"/>
        <v>40986.006192129629</v>
      </c>
      <c r="U1839">
        <f t="shared" si="144"/>
        <v>2012</v>
      </c>
    </row>
    <row r="1840" spans="1:21" ht="45" x14ac:dyDescent="0.25">
      <c r="A1840">
        <v>1838</v>
      </c>
      <c r="B1840" s="3" t="s">
        <v>1839</v>
      </c>
      <c r="C1840" s="3" t="s">
        <v>5948</v>
      </c>
      <c r="D1840" s="2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26" t="s">
        <v>8332</v>
      </c>
      <c r="P1840" t="s">
        <v>8334</v>
      </c>
      <c r="Q1840">
        <f t="shared" si="142"/>
        <v>100</v>
      </c>
      <c r="R1840">
        <f t="shared" si="143"/>
        <v>35.770000000000003</v>
      </c>
      <c r="S1840" s="11">
        <f t="shared" si="140"/>
        <v>40788.786539351851</v>
      </c>
      <c r="T1840" s="11">
        <f t="shared" si="141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2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26" t="s">
        <v>8332</v>
      </c>
      <c r="P1841" t="s">
        <v>8334</v>
      </c>
      <c r="Q1841">
        <f t="shared" si="142"/>
        <v>205</v>
      </c>
      <c r="R1841">
        <f t="shared" si="143"/>
        <v>45.62</v>
      </c>
      <c r="S1841" s="11">
        <f t="shared" si="140"/>
        <v>42614.722013888888</v>
      </c>
      <c r="T1841" s="11">
        <f t="shared" si="141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3" t="s">
        <v>1841</v>
      </c>
      <c r="C1842" s="3" t="s">
        <v>5950</v>
      </c>
      <c r="D1842" s="2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26" t="s">
        <v>8332</v>
      </c>
      <c r="P1842" t="s">
        <v>8334</v>
      </c>
      <c r="Q1842">
        <f t="shared" si="142"/>
        <v>109</v>
      </c>
      <c r="R1842">
        <f t="shared" si="143"/>
        <v>75.38</v>
      </c>
      <c r="S1842" s="11">
        <f t="shared" si="140"/>
        <v>41382.096180555556</v>
      </c>
      <c r="T1842" s="11">
        <f t="shared" si="141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2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26" t="s">
        <v>8332</v>
      </c>
      <c r="P1843" t="s">
        <v>8334</v>
      </c>
      <c r="Q1843">
        <f t="shared" si="142"/>
        <v>102</v>
      </c>
      <c r="R1843">
        <f t="shared" si="143"/>
        <v>50.88</v>
      </c>
      <c r="S1843" s="11">
        <f t="shared" si="140"/>
        <v>41745.84542824074</v>
      </c>
      <c r="T1843" s="11">
        <f t="shared" si="141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2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26" t="s">
        <v>8332</v>
      </c>
      <c r="P1844" t="s">
        <v>8334</v>
      </c>
      <c r="Q1844">
        <f t="shared" si="142"/>
        <v>125</v>
      </c>
      <c r="R1844">
        <f t="shared" si="143"/>
        <v>119.29</v>
      </c>
      <c r="S1844" s="11">
        <f t="shared" si="140"/>
        <v>42031.631724537037</v>
      </c>
      <c r="T1844" s="11">
        <f t="shared" si="141"/>
        <v>42065.249305555553</v>
      </c>
      <c r="U1844">
        <f t="shared" si="144"/>
        <v>2015</v>
      </c>
    </row>
    <row r="1845" spans="1:21" ht="45" x14ac:dyDescent="0.25">
      <c r="A1845">
        <v>1843</v>
      </c>
      <c r="B1845" s="3" t="s">
        <v>1844</v>
      </c>
      <c r="C1845" s="3" t="s">
        <v>5953</v>
      </c>
      <c r="D1845" s="2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26" t="s">
        <v>8332</v>
      </c>
      <c r="P1845" t="s">
        <v>8334</v>
      </c>
      <c r="Q1845">
        <f t="shared" si="142"/>
        <v>124</v>
      </c>
      <c r="R1845">
        <f t="shared" si="143"/>
        <v>92.54</v>
      </c>
      <c r="S1845" s="11">
        <f t="shared" si="140"/>
        <v>40564.994837962964</v>
      </c>
      <c r="T1845" s="11">
        <f t="shared" si="141"/>
        <v>40594.994837962964</v>
      </c>
      <c r="U1845">
        <f t="shared" si="144"/>
        <v>2011</v>
      </c>
    </row>
    <row r="1846" spans="1:21" ht="45" x14ac:dyDescent="0.25">
      <c r="A1846">
        <v>1844</v>
      </c>
      <c r="B1846" s="3" t="s">
        <v>1845</v>
      </c>
      <c r="C1846" s="3" t="s">
        <v>5954</v>
      </c>
      <c r="D1846" s="2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26" t="s">
        <v>8332</v>
      </c>
      <c r="P1846" t="s">
        <v>8334</v>
      </c>
      <c r="Q1846">
        <f t="shared" si="142"/>
        <v>101</v>
      </c>
      <c r="R1846">
        <f t="shared" si="143"/>
        <v>76.05</v>
      </c>
      <c r="S1846" s="11">
        <f t="shared" si="140"/>
        <v>40666.973541666666</v>
      </c>
      <c r="T1846" s="11">
        <f t="shared" si="141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2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26" t="s">
        <v>8332</v>
      </c>
      <c r="P1847" t="s">
        <v>8334</v>
      </c>
      <c r="Q1847">
        <f t="shared" si="142"/>
        <v>100</v>
      </c>
      <c r="R1847">
        <f t="shared" si="143"/>
        <v>52.63</v>
      </c>
      <c r="S1847" s="11">
        <f t="shared" si="140"/>
        <v>42523.333310185189</v>
      </c>
      <c r="T1847" s="11">
        <f t="shared" si="141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3" t="s">
        <v>1847</v>
      </c>
      <c r="C1848" s="3" t="s">
        <v>5956</v>
      </c>
      <c r="D1848" s="2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26" t="s">
        <v>8332</v>
      </c>
      <c r="P1848" t="s">
        <v>8334</v>
      </c>
      <c r="Q1848">
        <f t="shared" si="142"/>
        <v>138</v>
      </c>
      <c r="R1848">
        <f t="shared" si="143"/>
        <v>98.99</v>
      </c>
      <c r="S1848" s="11">
        <f t="shared" si="140"/>
        <v>41228.650196759263</v>
      </c>
      <c r="T1848" s="11">
        <f t="shared" si="141"/>
        <v>41258.650196759263</v>
      </c>
      <c r="U1848">
        <f t="shared" si="144"/>
        <v>2012</v>
      </c>
    </row>
    <row r="1849" spans="1:21" ht="45" x14ac:dyDescent="0.25">
      <c r="A1849">
        <v>1847</v>
      </c>
      <c r="B1849" s="3" t="s">
        <v>1848</v>
      </c>
      <c r="C1849" s="3" t="s">
        <v>5957</v>
      </c>
      <c r="D1849" s="2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26" t="s">
        <v>8332</v>
      </c>
      <c r="P1849" t="s">
        <v>8334</v>
      </c>
      <c r="Q1849">
        <f t="shared" si="142"/>
        <v>121</v>
      </c>
      <c r="R1849">
        <f t="shared" si="143"/>
        <v>79.53</v>
      </c>
      <c r="S1849" s="11">
        <f t="shared" si="140"/>
        <v>42094.236481481479</v>
      </c>
      <c r="T1849" s="11">
        <f t="shared" si="141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2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26" t="s">
        <v>8332</v>
      </c>
      <c r="P1850" t="s">
        <v>8334</v>
      </c>
      <c r="Q1850">
        <f t="shared" si="142"/>
        <v>107</v>
      </c>
      <c r="R1850">
        <f t="shared" si="143"/>
        <v>134.21</v>
      </c>
      <c r="S1850" s="11">
        <f t="shared" si="140"/>
        <v>40691.788055555553</v>
      </c>
      <c r="T1850" s="11">
        <f t="shared" si="141"/>
        <v>40755.290972222225</v>
      </c>
      <c r="U1850">
        <f t="shared" si="144"/>
        <v>2011</v>
      </c>
    </row>
    <row r="1851" spans="1:21" ht="30" x14ac:dyDescent="0.25">
      <c r="A1851">
        <v>1849</v>
      </c>
      <c r="B1851" s="3" t="s">
        <v>1850</v>
      </c>
      <c r="C1851" s="3" t="s">
        <v>5959</v>
      </c>
      <c r="D1851" s="2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26" t="s">
        <v>8332</v>
      </c>
      <c r="P1851" t="s">
        <v>8334</v>
      </c>
      <c r="Q1851">
        <f t="shared" si="142"/>
        <v>100</v>
      </c>
      <c r="R1851">
        <f t="shared" si="143"/>
        <v>37.630000000000003</v>
      </c>
      <c r="S1851" s="11">
        <f t="shared" si="140"/>
        <v>41169.845590277779</v>
      </c>
      <c r="T1851" s="11">
        <f t="shared" si="141"/>
        <v>41199.845590277779</v>
      </c>
      <c r="U1851">
        <f t="shared" si="144"/>
        <v>2012</v>
      </c>
    </row>
    <row r="1852" spans="1:21" ht="45" x14ac:dyDescent="0.25">
      <c r="A1852">
        <v>1850</v>
      </c>
      <c r="B1852" s="3" t="s">
        <v>1851</v>
      </c>
      <c r="C1852" s="3" t="s">
        <v>5960</v>
      </c>
      <c r="D1852" s="2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26" t="s">
        <v>8332</v>
      </c>
      <c r="P1852" t="s">
        <v>8334</v>
      </c>
      <c r="Q1852">
        <f t="shared" si="142"/>
        <v>102</v>
      </c>
      <c r="R1852">
        <f t="shared" si="143"/>
        <v>51.04</v>
      </c>
      <c r="S1852" s="11">
        <f t="shared" si="140"/>
        <v>41800.959490740745</v>
      </c>
      <c r="T1852" s="11">
        <f t="shared" si="141"/>
        <v>41830.959490740745</v>
      </c>
      <c r="U1852">
        <f t="shared" si="144"/>
        <v>2014</v>
      </c>
    </row>
    <row r="1853" spans="1:21" ht="45" x14ac:dyDescent="0.25">
      <c r="A1853">
        <v>1851</v>
      </c>
      <c r="B1853" s="3" t="s">
        <v>1852</v>
      </c>
      <c r="C1853" s="3" t="s">
        <v>5961</v>
      </c>
      <c r="D1853" s="2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26" t="s">
        <v>8332</v>
      </c>
      <c r="P1853" t="s">
        <v>8334</v>
      </c>
      <c r="Q1853">
        <f t="shared" si="142"/>
        <v>100</v>
      </c>
      <c r="R1853">
        <f t="shared" si="143"/>
        <v>50.04</v>
      </c>
      <c r="S1853" s="11">
        <f t="shared" si="140"/>
        <v>41827.906689814816</v>
      </c>
      <c r="T1853" s="11">
        <f t="shared" si="141"/>
        <v>41848.041666666664</v>
      </c>
      <c r="U1853">
        <f t="shared" si="144"/>
        <v>2014</v>
      </c>
    </row>
    <row r="1854" spans="1:21" ht="45" x14ac:dyDescent="0.25">
      <c r="A1854">
        <v>1852</v>
      </c>
      <c r="B1854" s="3" t="s">
        <v>1853</v>
      </c>
      <c r="C1854" s="3" t="s">
        <v>5962</v>
      </c>
      <c r="D1854" s="2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26" t="s">
        <v>8332</v>
      </c>
      <c r="P1854" t="s">
        <v>8334</v>
      </c>
      <c r="Q1854">
        <f t="shared" si="142"/>
        <v>117</v>
      </c>
      <c r="R1854">
        <f t="shared" si="143"/>
        <v>133.93</v>
      </c>
      <c r="S1854" s="11">
        <f t="shared" si="140"/>
        <v>42081.77143518519</v>
      </c>
      <c r="T1854" s="11">
        <f t="shared" si="141"/>
        <v>42119</v>
      </c>
      <c r="U1854">
        <f t="shared" si="144"/>
        <v>2015</v>
      </c>
    </row>
    <row r="1855" spans="1:21" ht="45" x14ac:dyDescent="0.25">
      <c r="A1855">
        <v>1853</v>
      </c>
      <c r="B1855" s="3" t="s">
        <v>1854</v>
      </c>
      <c r="C1855" s="3" t="s">
        <v>5963</v>
      </c>
      <c r="D1855" s="2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26" t="s">
        <v>8332</v>
      </c>
      <c r="P1855" t="s">
        <v>8334</v>
      </c>
      <c r="Q1855">
        <f t="shared" si="142"/>
        <v>102</v>
      </c>
      <c r="R1855">
        <f t="shared" si="143"/>
        <v>58.21</v>
      </c>
      <c r="S1855" s="11">
        <f t="shared" si="140"/>
        <v>41177.060381944444</v>
      </c>
      <c r="T1855" s="11">
        <f t="shared" si="141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2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26" t="s">
        <v>8332</v>
      </c>
      <c r="P1856" t="s">
        <v>8334</v>
      </c>
      <c r="Q1856">
        <f t="shared" si="142"/>
        <v>102</v>
      </c>
      <c r="R1856">
        <f t="shared" si="143"/>
        <v>88.04</v>
      </c>
      <c r="S1856" s="11">
        <f t="shared" si="140"/>
        <v>41388.021261574075</v>
      </c>
      <c r="T1856" s="11">
        <f t="shared" si="141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2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26" t="s">
        <v>8332</v>
      </c>
      <c r="P1857" t="s">
        <v>8334</v>
      </c>
      <c r="Q1857">
        <f t="shared" si="142"/>
        <v>154</v>
      </c>
      <c r="R1857">
        <f t="shared" si="143"/>
        <v>70.58</v>
      </c>
      <c r="S1857" s="11">
        <f t="shared" si="140"/>
        <v>41600.538657407407</v>
      </c>
      <c r="T1857" s="11">
        <f t="shared" si="141"/>
        <v>41645.538657407407</v>
      </c>
      <c r="U1857">
        <f t="shared" si="144"/>
        <v>2013</v>
      </c>
    </row>
    <row r="1858" spans="1:21" ht="45" x14ac:dyDescent="0.25">
      <c r="A1858">
        <v>1856</v>
      </c>
      <c r="B1858" s="3" t="s">
        <v>1857</v>
      </c>
      <c r="C1858" s="3" t="s">
        <v>5966</v>
      </c>
      <c r="D1858" s="2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26" t="s">
        <v>8332</v>
      </c>
      <c r="P1858" t="s">
        <v>8334</v>
      </c>
      <c r="Q1858">
        <f t="shared" si="142"/>
        <v>101</v>
      </c>
      <c r="R1858">
        <f t="shared" si="143"/>
        <v>53.29</v>
      </c>
      <c r="S1858" s="11">
        <f t="shared" ref="S1858:S1921" si="145">(((J1858/60)/60)/24)+DATE(1970,1,1)</f>
        <v>41817.854999999996</v>
      </c>
      <c r="T1858" s="11">
        <f t="shared" ref="T1858:T1921" si="146">(((I1858/60)/60)/24)+DATE(1970,1,1)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2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26" t="s">
        <v>8332</v>
      </c>
      <c r="P1859" t="s">
        <v>8334</v>
      </c>
      <c r="Q1859">
        <f t="shared" ref="Q1859:Q1922" si="147">ROUND(E1859/D1859*100,0)</f>
        <v>100</v>
      </c>
      <c r="R1859">
        <f t="shared" ref="R1859:R1922" si="148">IFERROR(ROUND(E1859/L1859,2),0)</f>
        <v>136.36000000000001</v>
      </c>
      <c r="S1859" s="11">
        <f t="shared" si="145"/>
        <v>41864.76866898148</v>
      </c>
      <c r="T1859" s="11">
        <f t="shared" si="146"/>
        <v>41894.76866898148</v>
      </c>
      <c r="U1859">
        <f t="shared" ref="U1859:U1922" si="149">YEAR(S1859)</f>
        <v>2014</v>
      </c>
    </row>
    <row r="1860" spans="1:21" ht="45" x14ac:dyDescent="0.25">
      <c r="A1860">
        <v>1858</v>
      </c>
      <c r="B1860" s="3" t="s">
        <v>1859</v>
      </c>
      <c r="C1860" s="3" t="s">
        <v>5968</v>
      </c>
      <c r="D1860" s="2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26" t="s">
        <v>8332</v>
      </c>
      <c r="P1860" t="s">
        <v>8334</v>
      </c>
      <c r="Q1860">
        <f t="shared" si="147"/>
        <v>109</v>
      </c>
      <c r="R1860">
        <f t="shared" si="148"/>
        <v>40.549999999999997</v>
      </c>
      <c r="S1860" s="11">
        <f t="shared" si="145"/>
        <v>40833.200474537036</v>
      </c>
      <c r="T1860" s="11">
        <f t="shared" si="146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2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26" t="s">
        <v>8332</v>
      </c>
      <c r="P1861" t="s">
        <v>8334</v>
      </c>
      <c r="Q1861">
        <f t="shared" si="147"/>
        <v>132</v>
      </c>
      <c r="R1861">
        <f t="shared" si="148"/>
        <v>70.63</v>
      </c>
      <c r="S1861" s="11">
        <f t="shared" si="145"/>
        <v>40778.770011574074</v>
      </c>
      <c r="T1861" s="11">
        <f t="shared" si="146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2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26" t="s">
        <v>8332</v>
      </c>
      <c r="P1862" t="s">
        <v>8334</v>
      </c>
      <c r="Q1862">
        <f t="shared" si="147"/>
        <v>133</v>
      </c>
      <c r="R1862">
        <f t="shared" si="148"/>
        <v>52.68</v>
      </c>
      <c r="S1862" s="11">
        <f t="shared" si="145"/>
        <v>41655.709305555552</v>
      </c>
      <c r="T1862" s="11">
        <f t="shared" si="146"/>
        <v>41676.709305555552</v>
      </c>
      <c r="U1862">
        <f t="shared" si="149"/>
        <v>2014</v>
      </c>
    </row>
    <row r="1863" spans="1:21" ht="45" x14ac:dyDescent="0.25">
      <c r="A1863">
        <v>1861</v>
      </c>
      <c r="B1863" s="3" t="s">
        <v>1862</v>
      </c>
      <c r="C1863" s="3" t="s">
        <v>5971</v>
      </c>
      <c r="D1863" s="2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26" t="s">
        <v>8344</v>
      </c>
      <c r="P1863" t="s">
        <v>8347</v>
      </c>
      <c r="Q1863">
        <f t="shared" si="147"/>
        <v>0</v>
      </c>
      <c r="R1863">
        <f t="shared" si="148"/>
        <v>0</v>
      </c>
      <c r="S1863" s="11">
        <f t="shared" si="145"/>
        <v>42000.300243055557</v>
      </c>
      <c r="T1863" s="11">
        <f t="shared" si="146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2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26" t="s">
        <v>8344</v>
      </c>
      <c r="P1864" t="s">
        <v>8347</v>
      </c>
      <c r="Q1864">
        <f t="shared" si="147"/>
        <v>8</v>
      </c>
      <c r="R1864">
        <f t="shared" si="148"/>
        <v>90.94</v>
      </c>
      <c r="S1864" s="11">
        <f t="shared" si="145"/>
        <v>42755.492754629624</v>
      </c>
      <c r="T1864" s="11">
        <f t="shared" si="146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2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26" t="s">
        <v>8344</v>
      </c>
      <c r="P1865" t="s">
        <v>8347</v>
      </c>
      <c r="Q1865">
        <f t="shared" si="147"/>
        <v>0</v>
      </c>
      <c r="R1865">
        <f t="shared" si="148"/>
        <v>5</v>
      </c>
      <c r="S1865" s="11">
        <f t="shared" si="145"/>
        <v>41772.797280092593</v>
      </c>
      <c r="T1865" s="11">
        <f t="shared" si="146"/>
        <v>41802.797280092593</v>
      </c>
      <c r="U1865">
        <f t="shared" si="149"/>
        <v>2014</v>
      </c>
    </row>
    <row r="1866" spans="1:21" ht="45" x14ac:dyDescent="0.25">
      <c r="A1866">
        <v>1864</v>
      </c>
      <c r="B1866" s="3" t="s">
        <v>1865</v>
      </c>
      <c r="C1866" s="3" t="s">
        <v>5974</v>
      </c>
      <c r="D1866" s="2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26" t="s">
        <v>8344</v>
      </c>
      <c r="P1866" t="s">
        <v>8347</v>
      </c>
      <c r="Q1866">
        <f t="shared" si="147"/>
        <v>43</v>
      </c>
      <c r="R1866">
        <f t="shared" si="148"/>
        <v>58.08</v>
      </c>
      <c r="S1866" s="11">
        <f t="shared" si="145"/>
        <v>41733.716435185182</v>
      </c>
      <c r="T1866" s="11">
        <f t="shared" si="146"/>
        <v>41763.716435185182</v>
      </c>
      <c r="U1866">
        <f t="shared" si="149"/>
        <v>2014</v>
      </c>
    </row>
    <row r="1867" spans="1:21" ht="45" x14ac:dyDescent="0.25">
      <c r="A1867">
        <v>1865</v>
      </c>
      <c r="B1867" s="3" t="s">
        <v>1866</v>
      </c>
      <c r="C1867" s="3" t="s">
        <v>5975</v>
      </c>
      <c r="D1867" s="2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26" t="s">
        <v>8344</v>
      </c>
      <c r="P1867" t="s">
        <v>8347</v>
      </c>
      <c r="Q1867">
        <f t="shared" si="147"/>
        <v>0</v>
      </c>
      <c r="R1867">
        <f t="shared" si="148"/>
        <v>2</v>
      </c>
      <c r="S1867" s="11">
        <f t="shared" si="145"/>
        <v>42645.367442129631</v>
      </c>
      <c r="T1867" s="11">
        <f t="shared" si="146"/>
        <v>42680.409108796302</v>
      </c>
      <c r="U1867">
        <f t="shared" si="149"/>
        <v>2016</v>
      </c>
    </row>
    <row r="1868" spans="1:21" ht="45" x14ac:dyDescent="0.25">
      <c r="A1868">
        <v>1866</v>
      </c>
      <c r="B1868" s="3" t="s">
        <v>1867</v>
      </c>
      <c r="C1868" s="3" t="s">
        <v>5976</v>
      </c>
      <c r="D1868" s="2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26" t="s">
        <v>8344</v>
      </c>
      <c r="P1868" t="s">
        <v>8347</v>
      </c>
      <c r="Q1868">
        <f t="shared" si="147"/>
        <v>1</v>
      </c>
      <c r="R1868">
        <f t="shared" si="148"/>
        <v>62.5</v>
      </c>
      <c r="S1868" s="11">
        <f t="shared" si="145"/>
        <v>42742.246493055558</v>
      </c>
      <c r="T1868" s="11">
        <f t="shared" si="146"/>
        <v>42795.166666666672</v>
      </c>
      <c r="U1868">
        <f t="shared" si="149"/>
        <v>2017</v>
      </c>
    </row>
    <row r="1869" spans="1:21" ht="45" x14ac:dyDescent="0.25">
      <c r="A1869">
        <v>1867</v>
      </c>
      <c r="B1869" s="3" t="s">
        <v>1868</v>
      </c>
      <c r="C1869" s="3" t="s">
        <v>5977</v>
      </c>
      <c r="D1869" s="2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26" t="s">
        <v>8344</v>
      </c>
      <c r="P1869" t="s">
        <v>8347</v>
      </c>
      <c r="Q1869">
        <f t="shared" si="147"/>
        <v>0</v>
      </c>
      <c r="R1869">
        <f t="shared" si="148"/>
        <v>10</v>
      </c>
      <c r="S1869" s="11">
        <f t="shared" si="145"/>
        <v>42649.924907407403</v>
      </c>
      <c r="T1869" s="11">
        <f t="shared" si="146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3" t="s">
        <v>1869</v>
      </c>
      <c r="C1870" s="3" t="s">
        <v>5978</v>
      </c>
      <c r="D1870" s="2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26" t="s">
        <v>8344</v>
      </c>
      <c r="P1870" t="s">
        <v>8347</v>
      </c>
      <c r="Q1870">
        <f t="shared" si="147"/>
        <v>5</v>
      </c>
      <c r="R1870">
        <f t="shared" si="148"/>
        <v>71.59</v>
      </c>
      <c r="S1870" s="11">
        <f t="shared" si="145"/>
        <v>42328.779224537036</v>
      </c>
      <c r="T1870" s="11">
        <f t="shared" si="146"/>
        <v>42353.332638888889</v>
      </c>
      <c r="U1870">
        <f t="shared" si="149"/>
        <v>2015</v>
      </c>
    </row>
    <row r="1871" spans="1:21" ht="45" x14ac:dyDescent="0.25">
      <c r="A1871">
        <v>1869</v>
      </c>
      <c r="B1871" s="3" t="s">
        <v>1870</v>
      </c>
      <c r="C1871" s="3" t="s">
        <v>5979</v>
      </c>
      <c r="D1871" s="2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26" t="s">
        <v>8344</v>
      </c>
      <c r="P1871" t="s">
        <v>8347</v>
      </c>
      <c r="Q1871">
        <f t="shared" si="147"/>
        <v>0</v>
      </c>
      <c r="R1871">
        <f t="shared" si="148"/>
        <v>0</v>
      </c>
      <c r="S1871" s="11">
        <f t="shared" si="145"/>
        <v>42709.002881944441</v>
      </c>
      <c r="T1871" s="11">
        <f t="shared" si="146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2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26" t="s">
        <v>8344</v>
      </c>
      <c r="P1872" t="s">
        <v>8347</v>
      </c>
      <c r="Q1872">
        <f t="shared" si="147"/>
        <v>10</v>
      </c>
      <c r="R1872">
        <f t="shared" si="148"/>
        <v>32.82</v>
      </c>
      <c r="S1872" s="11">
        <f t="shared" si="145"/>
        <v>42371.355729166666</v>
      </c>
      <c r="T1872" s="11">
        <f t="shared" si="146"/>
        <v>42400.178472222222</v>
      </c>
      <c r="U1872">
        <f t="shared" si="149"/>
        <v>2016</v>
      </c>
    </row>
    <row r="1873" spans="1:21" ht="45" x14ac:dyDescent="0.25">
      <c r="A1873">
        <v>1871</v>
      </c>
      <c r="B1873" s="3" t="s">
        <v>1872</v>
      </c>
      <c r="C1873" s="3" t="s">
        <v>5981</v>
      </c>
      <c r="D1873" s="2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26" t="s">
        <v>8344</v>
      </c>
      <c r="P1873" t="s">
        <v>8347</v>
      </c>
      <c r="Q1873">
        <f t="shared" si="147"/>
        <v>72</v>
      </c>
      <c r="R1873">
        <f t="shared" si="148"/>
        <v>49.12</v>
      </c>
      <c r="S1873" s="11">
        <f t="shared" si="145"/>
        <v>41923.783576388887</v>
      </c>
      <c r="T1873" s="11">
        <f t="shared" si="146"/>
        <v>41963.825243055559</v>
      </c>
      <c r="U1873">
        <f t="shared" si="149"/>
        <v>2014</v>
      </c>
    </row>
    <row r="1874" spans="1:21" ht="45" x14ac:dyDescent="0.25">
      <c r="A1874">
        <v>1872</v>
      </c>
      <c r="B1874" s="3" t="s">
        <v>1873</v>
      </c>
      <c r="C1874" s="3" t="s">
        <v>5982</v>
      </c>
      <c r="D1874" s="2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26" t="s">
        <v>8344</v>
      </c>
      <c r="P1874" t="s">
        <v>8347</v>
      </c>
      <c r="Q1874">
        <f t="shared" si="147"/>
        <v>1</v>
      </c>
      <c r="R1874">
        <f t="shared" si="148"/>
        <v>16.309999999999999</v>
      </c>
      <c r="S1874" s="11">
        <f t="shared" si="145"/>
        <v>42155.129652777774</v>
      </c>
      <c r="T1874" s="11">
        <f t="shared" si="146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3" t="s">
        <v>1874</v>
      </c>
      <c r="C1875" s="3" t="s">
        <v>5983</v>
      </c>
      <c r="D1875" s="2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26" t="s">
        <v>8344</v>
      </c>
      <c r="P1875" t="s">
        <v>8347</v>
      </c>
      <c r="Q1875">
        <f t="shared" si="147"/>
        <v>0</v>
      </c>
      <c r="R1875">
        <f t="shared" si="148"/>
        <v>18</v>
      </c>
      <c r="S1875" s="11">
        <f t="shared" si="145"/>
        <v>42164.615856481483</v>
      </c>
      <c r="T1875" s="11">
        <f t="shared" si="146"/>
        <v>42193.697916666672</v>
      </c>
      <c r="U1875">
        <f t="shared" si="149"/>
        <v>2015</v>
      </c>
    </row>
    <row r="1876" spans="1:21" ht="45" x14ac:dyDescent="0.25">
      <c r="A1876">
        <v>1874</v>
      </c>
      <c r="B1876" s="3" t="s">
        <v>1875</v>
      </c>
      <c r="C1876" s="3" t="s">
        <v>5984</v>
      </c>
      <c r="D1876" s="2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26" t="s">
        <v>8344</v>
      </c>
      <c r="P1876" t="s">
        <v>8347</v>
      </c>
      <c r="Q1876">
        <f t="shared" si="147"/>
        <v>0</v>
      </c>
      <c r="R1876">
        <f t="shared" si="148"/>
        <v>13</v>
      </c>
      <c r="S1876" s="11">
        <f t="shared" si="145"/>
        <v>42529.969131944439</v>
      </c>
      <c r="T1876" s="11">
        <f t="shared" si="146"/>
        <v>42549.969131944439</v>
      </c>
      <c r="U1876">
        <f t="shared" si="149"/>
        <v>2016</v>
      </c>
    </row>
    <row r="1877" spans="1:21" ht="30" x14ac:dyDescent="0.25">
      <c r="A1877">
        <v>1875</v>
      </c>
      <c r="B1877" s="3" t="s">
        <v>1876</v>
      </c>
      <c r="C1877" s="3" t="s">
        <v>5985</v>
      </c>
      <c r="D1877" s="2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26" t="s">
        <v>8344</v>
      </c>
      <c r="P1877" t="s">
        <v>8347</v>
      </c>
      <c r="Q1877">
        <f t="shared" si="147"/>
        <v>1</v>
      </c>
      <c r="R1877">
        <f t="shared" si="148"/>
        <v>17</v>
      </c>
      <c r="S1877" s="11">
        <f t="shared" si="145"/>
        <v>42528.899398148147</v>
      </c>
      <c r="T1877" s="11">
        <f t="shared" si="146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2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26" t="s">
        <v>8344</v>
      </c>
      <c r="P1878" t="s">
        <v>8347</v>
      </c>
      <c r="Q1878">
        <f t="shared" si="147"/>
        <v>0</v>
      </c>
      <c r="R1878">
        <f t="shared" si="148"/>
        <v>0</v>
      </c>
      <c r="S1878" s="11">
        <f t="shared" si="145"/>
        <v>41776.284780092588</v>
      </c>
      <c r="T1878" s="11">
        <f t="shared" si="146"/>
        <v>41806.284780092588</v>
      </c>
      <c r="U1878">
        <f t="shared" si="149"/>
        <v>2014</v>
      </c>
    </row>
    <row r="1879" spans="1:21" ht="30" x14ac:dyDescent="0.25">
      <c r="A1879">
        <v>1877</v>
      </c>
      <c r="B1879" s="3" t="s">
        <v>1878</v>
      </c>
      <c r="C1879" s="3" t="s">
        <v>5987</v>
      </c>
      <c r="D1879" s="2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26" t="s">
        <v>8344</v>
      </c>
      <c r="P1879" t="s">
        <v>8347</v>
      </c>
      <c r="Q1879">
        <f t="shared" si="147"/>
        <v>0</v>
      </c>
      <c r="R1879">
        <f t="shared" si="148"/>
        <v>0</v>
      </c>
      <c r="S1879" s="11">
        <f t="shared" si="145"/>
        <v>42035.029224537036</v>
      </c>
      <c r="T1879" s="11">
        <f t="shared" si="146"/>
        <v>42064.029224537036</v>
      </c>
      <c r="U1879">
        <f t="shared" si="149"/>
        <v>2015</v>
      </c>
    </row>
    <row r="1880" spans="1:21" ht="45" x14ac:dyDescent="0.25">
      <c r="A1880">
        <v>1878</v>
      </c>
      <c r="B1880" s="3" t="s">
        <v>1879</v>
      </c>
      <c r="C1880" s="3" t="s">
        <v>5988</v>
      </c>
      <c r="D1880" s="2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26" t="s">
        <v>8344</v>
      </c>
      <c r="P1880" t="s">
        <v>8347</v>
      </c>
      <c r="Q1880">
        <f t="shared" si="147"/>
        <v>0</v>
      </c>
      <c r="R1880">
        <f t="shared" si="148"/>
        <v>0</v>
      </c>
      <c r="S1880" s="11">
        <f t="shared" si="145"/>
        <v>41773.008738425924</v>
      </c>
      <c r="T1880" s="11">
        <f t="shared" si="146"/>
        <v>41803.008738425924</v>
      </c>
      <c r="U1880">
        <f t="shared" si="149"/>
        <v>2014</v>
      </c>
    </row>
    <row r="1881" spans="1:21" ht="45" x14ac:dyDescent="0.25">
      <c r="A1881">
        <v>1879</v>
      </c>
      <c r="B1881" s="3" t="s">
        <v>1880</v>
      </c>
      <c r="C1881" s="3" t="s">
        <v>5989</v>
      </c>
      <c r="D1881" s="2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26" t="s">
        <v>8344</v>
      </c>
      <c r="P1881" t="s">
        <v>8347</v>
      </c>
      <c r="Q1881">
        <f t="shared" si="147"/>
        <v>0</v>
      </c>
      <c r="R1881">
        <f t="shared" si="148"/>
        <v>3</v>
      </c>
      <c r="S1881" s="11">
        <f t="shared" si="145"/>
        <v>42413.649641203709</v>
      </c>
      <c r="T1881" s="11">
        <f t="shared" si="146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2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26" t="s">
        <v>8344</v>
      </c>
      <c r="P1882" t="s">
        <v>8347</v>
      </c>
      <c r="Q1882">
        <f t="shared" si="147"/>
        <v>20</v>
      </c>
      <c r="R1882">
        <f t="shared" si="148"/>
        <v>41.83</v>
      </c>
      <c r="S1882" s="11">
        <f t="shared" si="145"/>
        <v>42430.566898148143</v>
      </c>
      <c r="T1882" s="11">
        <f t="shared" si="146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2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26" t="s">
        <v>8332</v>
      </c>
      <c r="P1883" t="s">
        <v>8338</v>
      </c>
      <c r="Q1883">
        <f t="shared" si="147"/>
        <v>173</v>
      </c>
      <c r="R1883">
        <f t="shared" si="148"/>
        <v>49.34</v>
      </c>
      <c r="S1883" s="11">
        <f t="shared" si="145"/>
        <v>42043.152650462958</v>
      </c>
      <c r="T1883" s="11">
        <f t="shared" si="146"/>
        <v>42073.110983796301</v>
      </c>
      <c r="U1883">
        <f t="shared" si="149"/>
        <v>2015</v>
      </c>
    </row>
    <row r="1884" spans="1:21" ht="45" x14ac:dyDescent="0.25">
      <c r="A1884">
        <v>1882</v>
      </c>
      <c r="B1884" s="3" t="s">
        <v>1883</v>
      </c>
      <c r="C1884" s="3" t="s">
        <v>5992</v>
      </c>
      <c r="D1884" s="2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26" t="s">
        <v>8332</v>
      </c>
      <c r="P1884" t="s">
        <v>8338</v>
      </c>
      <c r="Q1884">
        <f t="shared" si="147"/>
        <v>101</v>
      </c>
      <c r="R1884">
        <f t="shared" si="148"/>
        <v>41.73</v>
      </c>
      <c r="S1884" s="11">
        <f t="shared" si="145"/>
        <v>41067.949212962965</v>
      </c>
      <c r="T1884" s="11">
        <f t="shared" si="146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2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26" t="s">
        <v>8332</v>
      </c>
      <c r="P1885" t="s">
        <v>8338</v>
      </c>
      <c r="Q1885">
        <f t="shared" si="147"/>
        <v>105</v>
      </c>
      <c r="R1885">
        <f t="shared" si="148"/>
        <v>32.72</v>
      </c>
      <c r="S1885" s="11">
        <f t="shared" si="145"/>
        <v>40977.948009259257</v>
      </c>
      <c r="T1885" s="11">
        <f t="shared" si="146"/>
        <v>41007.906342592592</v>
      </c>
      <c r="U1885">
        <f t="shared" si="149"/>
        <v>2012</v>
      </c>
    </row>
    <row r="1886" spans="1:21" ht="45" x14ac:dyDescent="0.25">
      <c r="A1886">
        <v>1884</v>
      </c>
      <c r="B1886" s="3" t="s">
        <v>1885</v>
      </c>
      <c r="C1886" s="3" t="s">
        <v>5994</v>
      </c>
      <c r="D1886" s="2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26" t="s">
        <v>8332</v>
      </c>
      <c r="P1886" t="s">
        <v>8338</v>
      </c>
      <c r="Q1886">
        <f t="shared" si="147"/>
        <v>135</v>
      </c>
      <c r="R1886">
        <f t="shared" si="148"/>
        <v>51.96</v>
      </c>
      <c r="S1886" s="11">
        <f t="shared" si="145"/>
        <v>41205.198321759257</v>
      </c>
      <c r="T1886" s="11">
        <f t="shared" si="146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2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26" t="s">
        <v>8332</v>
      </c>
      <c r="P1887" t="s">
        <v>8338</v>
      </c>
      <c r="Q1887">
        <f t="shared" si="147"/>
        <v>116</v>
      </c>
      <c r="R1887">
        <f t="shared" si="148"/>
        <v>50.69</v>
      </c>
      <c r="S1887" s="11">
        <f t="shared" si="145"/>
        <v>41099.093865740739</v>
      </c>
      <c r="T1887" s="11">
        <f t="shared" si="146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2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26" t="s">
        <v>8332</v>
      </c>
      <c r="P1888" t="s">
        <v>8338</v>
      </c>
      <c r="Q1888">
        <f t="shared" si="147"/>
        <v>102</v>
      </c>
      <c r="R1888">
        <f t="shared" si="148"/>
        <v>42.24</v>
      </c>
      <c r="S1888" s="11">
        <f t="shared" si="145"/>
        <v>41925.906689814816</v>
      </c>
      <c r="T1888" s="11">
        <f t="shared" si="146"/>
        <v>41955.94835648148</v>
      </c>
      <c r="U1888">
        <f t="shared" si="149"/>
        <v>2014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 s="2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26" t="s">
        <v>8332</v>
      </c>
      <c r="P1889" t="s">
        <v>8338</v>
      </c>
      <c r="Q1889">
        <f t="shared" si="147"/>
        <v>111</v>
      </c>
      <c r="R1889">
        <f t="shared" si="148"/>
        <v>416.88</v>
      </c>
      <c r="S1889" s="11">
        <f t="shared" si="145"/>
        <v>42323.800138888888</v>
      </c>
      <c r="T1889" s="11">
        <f t="shared" si="146"/>
        <v>42341.895833333328</v>
      </c>
      <c r="U1889">
        <f t="shared" si="149"/>
        <v>2015</v>
      </c>
    </row>
    <row r="1890" spans="1:21" ht="45" x14ac:dyDescent="0.25">
      <c r="A1890">
        <v>1888</v>
      </c>
      <c r="B1890" s="3" t="s">
        <v>1889</v>
      </c>
      <c r="C1890" s="3" t="s">
        <v>5998</v>
      </c>
      <c r="D1890" s="2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26" t="s">
        <v>8332</v>
      </c>
      <c r="P1890" t="s">
        <v>8338</v>
      </c>
      <c r="Q1890">
        <f t="shared" si="147"/>
        <v>166</v>
      </c>
      <c r="R1890">
        <f t="shared" si="148"/>
        <v>46.65</v>
      </c>
      <c r="S1890" s="11">
        <f t="shared" si="145"/>
        <v>40299.239953703705</v>
      </c>
      <c r="T1890" s="11">
        <f t="shared" si="146"/>
        <v>40330.207638888889</v>
      </c>
      <c r="U1890">
        <f t="shared" si="149"/>
        <v>2010</v>
      </c>
    </row>
    <row r="1891" spans="1:21" ht="45" x14ac:dyDescent="0.25">
      <c r="A1891">
        <v>1889</v>
      </c>
      <c r="B1891" s="3" t="s">
        <v>1890</v>
      </c>
      <c r="C1891" s="3" t="s">
        <v>5999</v>
      </c>
      <c r="D1891" s="2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26" t="s">
        <v>8332</v>
      </c>
      <c r="P1891" t="s">
        <v>8338</v>
      </c>
      <c r="Q1891">
        <f t="shared" si="147"/>
        <v>107</v>
      </c>
      <c r="R1891">
        <f t="shared" si="148"/>
        <v>48.45</v>
      </c>
      <c r="S1891" s="11">
        <f t="shared" si="145"/>
        <v>41299.793356481481</v>
      </c>
      <c r="T1891" s="11">
        <f t="shared" si="146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2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26" t="s">
        <v>8332</v>
      </c>
      <c r="P1892" t="s">
        <v>8338</v>
      </c>
      <c r="Q1892">
        <f t="shared" si="147"/>
        <v>145</v>
      </c>
      <c r="R1892">
        <f t="shared" si="148"/>
        <v>70.53</v>
      </c>
      <c r="S1892" s="11">
        <f t="shared" si="145"/>
        <v>41228.786203703705</v>
      </c>
      <c r="T1892" s="11">
        <f t="shared" si="146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2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26" t="s">
        <v>8332</v>
      </c>
      <c r="P1893" t="s">
        <v>8338</v>
      </c>
      <c r="Q1893">
        <f t="shared" si="147"/>
        <v>106</v>
      </c>
      <c r="R1893">
        <f t="shared" si="148"/>
        <v>87.96</v>
      </c>
      <c r="S1893" s="11">
        <f t="shared" si="145"/>
        <v>40335.798078703701</v>
      </c>
      <c r="T1893" s="11">
        <f t="shared" si="146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2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26" t="s">
        <v>8332</v>
      </c>
      <c r="P1894" t="s">
        <v>8338</v>
      </c>
      <c r="Q1894">
        <f t="shared" si="147"/>
        <v>137</v>
      </c>
      <c r="R1894">
        <f t="shared" si="148"/>
        <v>26.27</v>
      </c>
      <c r="S1894" s="11">
        <f t="shared" si="145"/>
        <v>40671.637511574074</v>
      </c>
      <c r="T1894" s="11">
        <f t="shared" si="146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2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26" t="s">
        <v>8332</v>
      </c>
      <c r="P1895" t="s">
        <v>8338</v>
      </c>
      <c r="Q1895">
        <f t="shared" si="147"/>
        <v>104</v>
      </c>
      <c r="R1895">
        <f t="shared" si="148"/>
        <v>57.78</v>
      </c>
      <c r="S1895" s="11">
        <f t="shared" si="145"/>
        <v>40632.94195601852</v>
      </c>
      <c r="T1895" s="11">
        <f t="shared" si="146"/>
        <v>40649.165972222225</v>
      </c>
      <c r="U1895">
        <f t="shared" si="149"/>
        <v>2011</v>
      </c>
    </row>
    <row r="1896" spans="1:21" x14ac:dyDescent="0.25">
      <c r="A1896">
        <v>1894</v>
      </c>
      <c r="B1896" s="3" t="s">
        <v>1895</v>
      </c>
      <c r="C1896" s="3" t="s">
        <v>6004</v>
      </c>
      <c r="D1896" s="2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26" t="s">
        <v>8332</v>
      </c>
      <c r="P1896" t="s">
        <v>8338</v>
      </c>
      <c r="Q1896">
        <f t="shared" si="147"/>
        <v>115</v>
      </c>
      <c r="R1896">
        <f t="shared" si="148"/>
        <v>57.25</v>
      </c>
      <c r="S1896" s="11">
        <f t="shared" si="145"/>
        <v>40920.904895833337</v>
      </c>
      <c r="T1896" s="11">
        <f t="shared" si="146"/>
        <v>40951.904895833337</v>
      </c>
      <c r="U1896">
        <f t="shared" si="149"/>
        <v>2012</v>
      </c>
    </row>
    <row r="1897" spans="1:21" ht="45" x14ac:dyDescent="0.25">
      <c r="A1897">
        <v>1895</v>
      </c>
      <c r="B1897" s="3" t="s">
        <v>1896</v>
      </c>
      <c r="C1897" s="3" t="s">
        <v>6005</v>
      </c>
      <c r="D1897" s="2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26" t="s">
        <v>8332</v>
      </c>
      <c r="P1897" t="s">
        <v>8338</v>
      </c>
      <c r="Q1897">
        <f t="shared" si="147"/>
        <v>102</v>
      </c>
      <c r="R1897">
        <f t="shared" si="148"/>
        <v>196.34</v>
      </c>
      <c r="S1897" s="11">
        <f t="shared" si="145"/>
        <v>42267.746782407412</v>
      </c>
      <c r="T1897" s="11">
        <f t="shared" si="146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2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26" t="s">
        <v>8332</v>
      </c>
      <c r="P1898" t="s">
        <v>8338</v>
      </c>
      <c r="Q1898">
        <f t="shared" si="147"/>
        <v>124</v>
      </c>
      <c r="R1898">
        <f t="shared" si="148"/>
        <v>43</v>
      </c>
      <c r="S1898" s="11">
        <f t="shared" si="145"/>
        <v>40981.710243055553</v>
      </c>
      <c r="T1898" s="11">
        <f t="shared" si="146"/>
        <v>41011.710243055553</v>
      </c>
      <c r="U1898">
        <f t="shared" si="149"/>
        <v>2012</v>
      </c>
    </row>
    <row r="1899" spans="1:21" ht="45" x14ac:dyDescent="0.25">
      <c r="A1899">
        <v>1897</v>
      </c>
      <c r="B1899" s="3" t="s">
        <v>1898</v>
      </c>
      <c r="C1899" s="3" t="s">
        <v>6007</v>
      </c>
      <c r="D1899" s="2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26" t="s">
        <v>8332</v>
      </c>
      <c r="P1899" t="s">
        <v>8338</v>
      </c>
      <c r="Q1899">
        <f t="shared" si="147"/>
        <v>102</v>
      </c>
      <c r="R1899">
        <f t="shared" si="148"/>
        <v>35.549999999999997</v>
      </c>
      <c r="S1899" s="11">
        <f t="shared" si="145"/>
        <v>41680.583402777782</v>
      </c>
      <c r="T1899" s="11">
        <f t="shared" si="146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2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26" t="s">
        <v>8332</v>
      </c>
      <c r="P1900" t="s">
        <v>8338</v>
      </c>
      <c r="Q1900">
        <f t="shared" si="147"/>
        <v>145</v>
      </c>
      <c r="R1900">
        <f t="shared" si="148"/>
        <v>68.81</v>
      </c>
      <c r="S1900" s="11">
        <f t="shared" si="145"/>
        <v>42366.192974537036</v>
      </c>
      <c r="T1900" s="11">
        <f t="shared" si="146"/>
        <v>42401.75</v>
      </c>
      <c r="U1900">
        <f t="shared" si="149"/>
        <v>2015</v>
      </c>
    </row>
    <row r="1901" spans="1:21" ht="45" x14ac:dyDescent="0.25">
      <c r="A1901">
        <v>1899</v>
      </c>
      <c r="B1901" s="3" t="s">
        <v>1900</v>
      </c>
      <c r="C1901" s="3" t="s">
        <v>6009</v>
      </c>
      <c r="D1901" s="2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26" t="s">
        <v>8332</v>
      </c>
      <c r="P1901" t="s">
        <v>8338</v>
      </c>
      <c r="Q1901">
        <f t="shared" si="147"/>
        <v>133</v>
      </c>
      <c r="R1901">
        <f t="shared" si="148"/>
        <v>28.57</v>
      </c>
      <c r="S1901" s="11">
        <f t="shared" si="145"/>
        <v>42058.941736111112</v>
      </c>
      <c r="T1901" s="11">
        <f t="shared" si="146"/>
        <v>42088.90006944444</v>
      </c>
      <c r="U1901">
        <f t="shared" si="149"/>
        <v>2015</v>
      </c>
    </row>
    <row r="1902" spans="1:21" ht="45" x14ac:dyDescent="0.25">
      <c r="A1902">
        <v>1900</v>
      </c>
      <c r="B1902" s="3" t="s">
        <v>1901</v>
      </c>
      <c r="C1902" s="3" t="s">
        <v>6010</v>
      </c>
      <c r="D1902" s="2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26" t="s">
        <v>8332</v>
      </c>
      <c r="P1902" t="s">
        <v>8338</v>
      </c>
      <c r="Q1902">
        <f t="shared" si="147"/>
        <v>109</v>
      </c>
      <c r="R1902">
        <f t="shared" si="148"/>
        <v>50.63</v>
      </c>
      <c r="S1902" s="11">
        <f t="shared" si="145"/>
        <v>41160.871886574074</v>
      </c>
      <c r="T1902" s="11">
        <f t="shared" si="146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3" t="s">
        <v>1902</v>
      </c>
      <c r="C1903" s="3" t="s">
        <v>6011</v>
      </c>
      <c r="D1903" s="2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26" t="s">
        <v>8313</v>
      </c>
      <c r="P1903" t="s">
        <v>8319</v>
      </c>
      <c r="Q1903">
        <f t="shared" si="147"/>
        <v>3</v>
      </c>
      <c r="R1903">
        <f t="shared" si="148"/>
        <v>106.8</v>
      </c>
      <c r="S1903" s="11">
        <f t="shared" si="145"/>
        <v>42116.54315972222</v>
      </c>
      <c r="T1903" s="11">
        <f t="shared" si="146"/>
        <v>42146.541666666672</v>
      </c>
      <c r="U1903">
        <f t="shared" si="149"/>
        <v>2015</v>
      </c>
    </row>
    <row r="1904" spans="1:21" ht="45" x14ac:dyDescent="0.25">
      <c r="A1904">
        <v>1902</v>
      </c>
      <c r="B1904" s="3" t="s">
        <v>1903</v>
      </c>
      <c r="C1904" s="3" t="s">
        <v>6012</v>
      </c>
      <c r="D1904" s="2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26" t="s">
        <v>8313</v>
      </c>
      <c r="P1904" t="s">
        <v>8319</v>
      </c>
      <c r="Q1904">
        <f t="shared" si="147"/>
        <v>1</v>
      </c>
      <c r="R1904">
        <f t="shared" si="148"/>
        <v>4</v>
      </c>
      <c r="S1904" s="11">
        <f t="shared" si="145"/>
        <v>42037.789895833332</v>
      </c>
      <c r="T1904" s="11">
        <f t="shared" si="146"/>
        <v>42067.789895833332</v>
      </c>
      <c r="U1904">
        <f t="shared" si="149"/>
        <v>2015</v>
      </c>
    </row>
    <row r="1905" spans="1:21" ht="45" x14ac:dyDescent="0.25">
      <c r="A1905">
        <v>1903</v>
      </c>
      <c r="B1905" s="3" t="s">
        <v>1904</v>
      </c>
      <c r="C1905" s="3" t="s">
        <v>6013</v>
      </c>
      <c r="D1905" s="2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26" t="s">
        <v>8313</v>
      </c>
      <c r="P1905" t="s">
        <v>8319</v>
      </c>
      <c r="Q1905">
        <f t="shared" si="147"/>
        <v>47</v>
      </c>
      <c r="R1905">
        <f t="shared" si="148"/>
        <v>34.1</v>
      </c>
      <c r="S1905" s="11">
        <f t="shared" si="145"/>
        <v>42702.770729166667</v>
      </c>
      <c r="T1905" s="11">
        <f t="shared" si="146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2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26" t="s">
        <v>8313</v>
      </c>
      <c r="P1906" t="s">
        <v>8319</v>
      </c>
      <c r="Q1906">
        <f t="shared" si="147"/>
        <v>0</v>
      </c>
      <c r="R1906">
        <f t="shared" si="148"/>
        <v>25</v>
      </c>
      <c r="S1906" s="11">
        <f t="shared" si="145"/>
        <v>42326.685428240744</v>
      </c>
      <c r="T1906" s="11">
        <f t="shared" si="146"/>
        <v>42371.685428240744</v>
      </c>
      <c r="U1906">
        <f t="shared" si="149"/>
        <v>2015</v>
      </c>
    </row>
    <row r="1907" spans="1:21" ht="45" x14ac:dyDescent="0.25">
      <c r="A1907">
        <v>1905</v>
      </c>
      <c r="B1907" s="3" t="s">
        <v>1906</v>
      </c>
      <c r="C1907" s="3" t="s">
        <v>6015</v>
      </c>
      <c r="D1907" s="2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26" t="s">
        <v>8313</v>
      </c>
      <c r="P1907" t="s">
        <v>8319</v>
      </c>
      <c r="Q1907">
        <f t="shared" si="147"/>
        <v>0</v>
      </c>
      <c r="R1907">
        <f t="shared" si="148"/>
        <v>10.5</v>
      </c>
      <c r="S1907" s="11">
        <f t="shared" si="145"/>
        <v>41859.925856481481</v>
      </c>
      <c r="T1907" s="11">
        <f t="shared" si="146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2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26" t="s">
        <v>8313</v>
      </c>
      <c r="P1908" t="s">
        <v>8319</v>
      </c>
      <c r="Q1908">
        <f t="shared" si="147"/>
        <v>43</v>
      </c>
      <c r="R1908">
        <f t="shared" si="148"/>
        <v>215.96</v>
      </c>
      <c r="S1908" s="11">
        <f t="shared" si="145"/>
        <v>42514.671099537038</v>
      </c>
      <c r="T1908" s="11">
        <f t="shared" si="146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2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26" t="s">
        <v>8313</v>
      </c>
      <c r="P1909" t="s">
        <v>8319</v>
      </c>
      <c r="Q1909">
        <f t="shared" si="147"/>
        <v>0</v>
      </c>
      <c r="R1909">
        <f t="shared" si="148"/>
        <v>21.25</v>
      </c>
      <c r="S1909" s="11">
        <f t="shared" si="145"/>
        <v>41767.587094907409</v>
      </c>
      <c r="T1909" s="11">
        <f t="shared" si="146"/>
        <v>41782.587094907409</v>
      </c>
      <c r="U1909">
        <f t="shared" si="149"/>
        <v>2014</v>
      </c>
    </row>
    <row r="1910" spans="1:21" ht="45" x14ac:dyDescent="0.25">
      <c r="A1910">
        <v>1908</v>
      </c>
      <c r="B1910" s="3" t="s">
        <v>1909</v>
      </c>
      <c r="C1910" s="3" t="s">
        <v>6018</v>
      </c>
      <c r="D1910" s="2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26" t="s">
        <v>8313</v>
      </c>
      <c r="P1910" t="s">
        <v>8319</v>
      </c>
      <c r="Q1910">
        <f t="shared" si="147"/>
        <v>2</v>
      </c>
      <c r="R1910">
        <f t="shared" si="148"/>
        <v>108.25</v>
      </c>
      <c r="S1910" s="11">
        <f t="shared" si="145"/>
        <v>42703.917824074073</v>
      </c>
      <c r="T1910" s="11">
        <f t="shared" si="146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3" t="s">
        <v>1910</v>
      </c>
      <c r="C1911" s="3" t="s">
        <v>6019</v>
      </c>
      <c r="D1911" s="2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26" t="s">
        <v>8313</v>
      </c>
      <c r="P1911" t="s">
        <v>8319</v>
      </c>
      <c r="Q1911">
        <f t="shared" si="147"/>
        <v>14</v>
      </c>
      <c r="R1911">
        <f t="shared" si="148"/>
        <v>129.97</v>
      </c>
      <c r="S1911" s="11">
        <f t="shared" si="145"/>
        <v>41905.429155092592</v>
      </c>
      <c r="T1911" s="11">
        <f t="shared" si="146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2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26" t="s">
        <v>8313</v>
      </c>
      <c r="P1912" t="s">
        <v>8319</v>
      </c>
      <c r="Q1912">
        <f t="shared" si="147"/>
        <v>39</v>
      </c>
      <c r="R1912">
        <f t="shared" si="148"/>
        <v>117.49</v>
      </c>
      <c r="S1912" s="11">
        <f t="shared" si="145"/>
        <v>42264.963159722218</v>
      </c>
      <c r="T1912" s="11">
        <f t="shared" si="146"/>
        <v>42308.947916666672</v>
      </c>
      <c r="U1912">
        <f t="shared" si="149"/>
        <v>2015</v>
      </c>
    </row>
    <row r="1913" spans="1:21" ht="45" x14ac:dyDescent="0.25">
      <c r="A1913">
        <v>1911</v>
      </c>
      <c r="B1913" s="3" t="s">
        <v>1912</v>
      </c>
      <c r="C1913" s="3" t="s">
        <v>6021</v>
      </c>
      <c r="D1913" s="2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26" t="s">
        <v>8313</v>
      </c>
      <c r="P1913" t="s">
        <v>8319</v>
      </c>
      <c r="Q1913">
        <f t="shared" si="147"/>
        <v>0</v>
      </c>
      <c r="R1913">
        <f t="shared" si="148"/>
        <v>10</v>
      </c>
      <c r="S1913" s="11">
        <f t="shared" si="145"/>
        <v>41830.033958333333</v>
      </c>
      <c r="T1913" s="11">
        <f t="shared" si="146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2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26" t="s">
        <v>8313</v>
      </c>
      <c r="P1914" t="s">
        <v>8319</v>
      </c>
      <c r="Q1914">
        <f t="shared" si="147"/>
        <v>59</v>
      </c>
      <c r="R1914">
        <f t="shared" si="148"/>
        <v>70.599999999999994</v>
      </c>
      <c r="S1914" s="11">
        <f t="shared" si="145"/>
        <v>42129.226388888885</v>
      </c>
      <c r="T1914" s="11">
        <f t="shared" si="146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2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26" t="s">
        <v>8313</v>
      </c>
      <c r="P1915" t="s">
        <v>8319</v>
      </c>
      <c r="Q1915">
        <f t="shared" si="147"/>
        <v>1</v>
      </c>
      <c r="R1915">
        <f t="shared" si="148"/>
        <v>24.5</v>
      </c>
      <c r="S1915" s="11">
        <f t="shared" si="145"/>
        <v>41890.511319444442</v>
      </c>
      <c r="T1915" s="11">
        <f t="shared" si="146"/>
        <v>41920.511319444442</v>
      </c>
      <c r="U1915">
        <f t="shared" si="149"/>
        <v>2014</v>
      </c>
    </row>
    <row r="1916" spans="1:21" ht="45" x14ac:dyDescent="0.25">
      <c r="A1916">
        <v>1914</v>
      </c>
      <c r="B1916" s="3" t="s">
        <v>1915</v>
      </c>
      <c r="C1916" s="3" t="s">
        <v>6024</v>
      </c>
      <c r="D1916" s="2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26" t="s">
        <v>8313</v>
      </c>
      <c r="P1916" t="s">
        <v>8319</v>
      </c>
      <c r="Q1916">
        <f t="shared" si="147"/>
        <v>9</v>
      </c>
      <c r="R1916">
        <f t="shared" si="148"/>
        <v>30</v>
      </c>
      <c r="S1916" s="11">
        <f t="shared" si="145"/>
        <v>41929.174456018518</v>
      </c>
      <c r="T1916" s="11">
        <f t="shared" si="146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3" t="s">
        <v>1916</v>
      </c>
      <c r="C1917" s="3" t="s">
        <v>6025</v>
      </c>
      <c r="D1917" s="2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26" t="s">
        <v>8313</v>
      </c>
      <c r="P1917" t="s">
        <v>8319</v>
      </c>
      <c r="Q1917">
        <f t="shared" si="147"/>
        <v>2</v>
      </c>
      <c r="R1917">
        <f t="shared" si="148"/>
        <v>2</v>
      </c>
      <c r="S1917" s="11">
        <f t="shared" si="145"/>
        <v>41864.04886574074</v>
      </c>
      <c r="T1917" s="11">
        <f t="shared" si="146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2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26" t="s">
        <v>8313</v>
      </c>
      <c r="P1918" t="s">
        <v>8319</v>
      </c>
      <c r="Q1918">
        <f t="shared" si="147"/>
        <v>1</v>
      </c>
      <c r="R1918">
        <f t="shared" si="148"/>
        <v>17</v>
      </c>
      <c r="S1918" s="11">
        <f t="shared" si="145"/>
        <v>42656.717303240745</v>
      </c>
      <c r="T1918" s="11">
        <f t="shared" si="146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2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26" t="s">
        <v>8313</v>
      </c>
      <c r="P1919" t="s">
        <v>8319</v>
      </c>
      <c r="Q1919">
        <f t="shared" si="147"/>
        <v>53</v>
      </c>
      <c r="R1919">
        <f t="shared" si="148"/>
        <v>2928.93</v>
      </c>
      <c r="S1919" s="11">
        <f t="shared" si="145"/>
        <v>42746.270057870366</v>
      </c>
      <c r="T1919" s="11">
        <f t="shared" si="146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2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26" t="s">
        <v>8313</v>
      </c>
      <c r="P1920" t="s">
        <v>8319</v>
      </c>
      <c r="Q1920">
        <f t="shared" si="147"/>
        <v>1</v>
      </c>
      <c r="R1920">
        <f t="shared" si="148"/>
        <v>28.89</v>
      </c>
      <c r="S1920" s="11">
        <f t="shared" si="145"/>
        <v>41828.789942129632</v>
      </c>
      <c r="T1920" s="11">
        <f t="shared" si="146"/>
        <v>41863.789942129632</v>
      </c>
      <c r="U1920">
        <f t="shared" si="149"/>
        <v>2014</v>
      </c>
    </row>
    <row r="1921" spans="1:21" ht="45" x14ac:dyDescent="0.25">
      <c r="A1921">
        <v>1919</v>
      </c>
      <c r="B1921" s="3" t="s">
        <v>1920</v>
      </c>
      <c r="C1921" s="3" t="s">
        <v>6029</v>
      </c>
      <c r="D1921" s="2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26" t="s">
        <v>8313</v>
      </c>
      <c r="P1921" t="s">
        <v>8319</v>
      </c>
      <c r="Q1921">
        <f t="shared" si="147"/>
        <v>47</v>
      </c>
      <c r="R1921">
        <f t="shared" si="148"/>
        <v>29.63</v>
      </c>
      <c r="S1921" s="11">
        <f t="shared" si="145"/>
        <v>42113.875567129624</v>
      </c>
      <c r="T1921" s="11">
        <f t="shared" si="146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2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26" t="s">
        <v>8313</v>
      </c>
      <c r="P1922" t="s">
        <v>8319</v>
      </c>
      <c r="Q1922">
        <f t="shared" si="147"/>
        <v>43</v>
      </c>
      <c r="R1922">
        <f t="shared" si="148"/>
        <v>40.98</v>
      </c>
      <c r="S1922" s="11">
        <f t="shared" ref="S1922:S1985" si="150">(((J1922/60)/60)/24)+DATE(1970,1,1)</f>
        <v>42270.875706018516</v>
      </c>
      <c r="T1922" s="11">
        <f t="shared" ref="T1922:T1985" si="151">(((I1922/60)/60)/24)+DATE(1970,1,1)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2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26" t="s">
        <v>8332</v>
      </c>
      <c r="P1923" t="s">
        <v>8338</v>
      </c>
      <c r="Q1923">
        <f t="shared" ref="Q1923:Q1986" si="152">ROUND(E1923/D1923*100,0)</f>
        <v>137</v>
      </c>
      <c r="R1923">
        <f t="shared" ref="R1923:R1986" si="153">IFERROR(ROUND(E1923/L1923,2),0)</f>
        <v>54</v>
      </c>
      <c r="S1923" s="11">
        <f t="shared" si="150"/>
        <v>41074.221562500003</v>
      </c>
      <c r="T1923" s="11">
        <f t="shared" si="151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2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26" t="s">
        <v>8332</v>
      </c>
      <c r="P1924" t="s">
        <v>8338</v>
      </c>
      <c r="Q1924">
        <f t="shared" si="152"/>
        <v>116</v>
      </c>
      <c r="R1924">
        <f t="shared" si="153"/>
        <v>36.11</v>
      </c>
      <c r="S1924" s="11">
        <f t="shared" si="150"/>
        <v>41590.255868055552</v>
      </c>
      <c r="T1924" s="11">
        <f t="shared" si="151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2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26" t="s">
        <v>8332</v>
      </c>
      <c r="P1925" t="s">
        <v>8338</v>
      </c>
      <c r="Q1925">
        <f t="shared" si="152"/>
        <v>241</v>
      </c>
      <c r="R1925">
        <f t="shared" si="153"/>
        <v>23.15</v>
      </c>
      <c r="S1925" s="11">
        <f t="shared" si="150"/>
        <v>40772.848749999997</v>
      </c>
      <c r="T1925" s="11">
        <f t="shared" si="151"/>
        <v>40813.207638888889</v>
      </c>
      <c r="U1925">
        <f t="shared" si="154"/>
        <v>2011</v>
      </c>
    </row>
    <row r="1926" spans="1:21" ht="45" x14ac:dyDescent="0.25">
      <c r="A1926">
        <v>1924</v>
      </c>
      <c r="B1926" s="3" t="s">
        <v>1925</v>
      </c>
      <c r="C1926" s="3" t="s">
        <v>6034</v>
      </c>
      <c r="D1926" s="2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26" t="s">
        <v>8332</v>
      </c>
      <c r="P1926" t="s">
        <v>8338</v>
      </c>
      <c r="Q1926">
        <f t="shared" si="152"/>
        <v>114</v>
      </c>
      <c r="R1926">
        <f t="shared" si="153"/>
        <v>104</v>
      </c>
      <c r="S1926" s="11">
        <f t="shared" si="150"/>
        <v>41626.761053240742</v>
      </c>
      <c r="T1926" s="11">
        <f t="shared" si="151"/>
        <v>41654.814583333333</v>
      </c>
      <c r="U1926">
        <f t="shared" si="154"/>
        <v>2013</v>
      </c>
    </row>
    <row r="1927" spans="1:21" ht="30" x14ac:dyDescent="0.25">
      <c r="A1927">
        <v>1925</v>
      </c>
      <c r="B1927" s="3" t="s">
        <v>1926</v>
      </c>
      <c r="C1927" s="3" t="s">
        <v>6035</v>
      </c>
      <c r="D1927" s="2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26" t="s">
        <v>8332</v>
      </c>
      <c r="P1927" t="s">
        <v>8338</v>
      </c>
      <c r="Q1927">
        <f t="shared" si="152"/>
        <v>110</v>
      </c>
      <c r="R1927">
        <f t="shared" si="153"/>
        <v>31.83</v>
      </c>
      <c r="S1927" s="11">
        <f t="shared" si="150"/>
        <v>41535.90148148148</v>
      </c>
      <c r="T1927" s="11">
        <f t="shared" si="151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2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26" t="s">
        <v>8332</v>
      </c>
      <c r="P1928" t="s">
        <v>8338</v>
      </c>
      <c r="Q1928">
        <f t="shared" si="152"/>
        <v>195</v>
      </c>
      <c r="R1928">
        <f t="shared" si="153"/>
        <v>27.39</v>
      </c>
      <c r="S1928" s="11">
        <f t="shared" si="150"/>
        <v>40456.954351851848</v>
      </c>
      <c r="T1928" s="11">
        <f t="shared" si="151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2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26" t="s">
        <v>8332</v>
      </c>
      <c r="P1929" t="s">
        <v>8338</v>
      </c>
      <c r="Q1929">
        <f t="shared" si="152"/>
        <v>103</v>
      </c>
      <c r="R1929">
        <f t="shared" si="153"/>
        <v>56.36</v>
      </c>
      <c r="S1929" s="11">
        <f t="shared" si="150"/>
        <v>40960.861562500002</v>
      </c>
      <c r="T1929" s="11">
        <f t="shared" si="151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2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26" t="s">
        <v>8332</v>
      </c>
      <c r="P1930" t="s">
        <v>8338</v>
      </c>
      <c r="Q1930">
        <f t="shared" si="152"/>
        <v>103</v>
      </c>
      <c r="R1930">
        <f t="shared" si="153"/>
        <v>77.349999999999994</v>
      </c>
      <c r="S1930" s="11">
        <f t="shared" si="150"/>
        <v>41371.648078703707</v>
      </c>
      <c r="T1930" s="11">
        <f t="shared" si="151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2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26" t="s">
        <v>8332</v>
      </c>
      <c r="P1931" t="s">
        <v>8338</v>
      </c>
      <c r="Q1931">
        <f t="shared" si="152"/>
        <v>100</v>
      </c>
      <c r="R1931">
        <f t="shared" si="153"/>
        <v>42.8</v>
      </c>
      <c r="S1931" s="11">
        <f t="shared" si="150"/>
        <v>40687.021597222221</v>
      </c>
      <c r="T1931" s="11">
        <f t="shared" si="151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2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26" t="s">
        <v>8332</v>
      </c>
      <c r="P1932" t="s">
        <v>8338</v>
      </c>
      <c r="Q1932">
        <f t="shared" si="152"/>
        <v>127</v>
      </c>
      <c r="R1932">
        <f t="shared" si="153"/>
        <v>48.85</v>
      </c>
      <c r="S1932" s="11">
        <f t="shared" si="150"/>
        <v>41402.558819444443</v>
      </c>
      <c r="T1932" s="11">
        <f t="shared" si="151"/>
        <v>41462.558819444443</v>
      </c>
      <c r="U1932">
        <f t="shared" si="154"/>
        <v>2013</v>
      </c>
    </row>
    <row r="1933" spans="1:21" ht="30" x14ac:dyDescent="0.25">
      <c r="A1933">
        <v>1931</v>
      </c>
      <c r="B1933" s="3" t="s">
        <v>1932</v>
      </c>
      <c r="C1933" s="3" t="s">
        <v>6041</v>
      </c>
      <c r="D1933" s="2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26" t="s">
        <v>8332</v>
      </c>
      <c r="P1933" t="s">
        <v>8338</v>
      </c>
      <c r="Q1933">
        <f t="shared" si="152"/>
        <v>121</v>
      </c>
      <c r="R1933">
        <f t="shared" si="153"/>
        <v>48.24</v>
      </c>
      <c r="S1933" s="11">
        <f t="shared" si="150"/>
        <v>41037.892465277779</v>
      </c>
      <c r="T1933" s="11">
        <f t="shared" si="151"/>
        <v>41051.145833333336</v>
      </c>
      <c r="U1933">
        <f t="shared" si="154"/>
        <v>2012</v>
      </c>
    </row>
    <row r="1934" spans="1:21" ht="45" x14ac:dyDescent="0.25">
      <c r="A1934">
        <v>1932</v>
      </c>
      <c r="B1934" s="3" t="s">
        <v>1933</v>
      </c>
      <c r="C1934" s="3" t="s">
        <v>6042</v>
      </c>
      <c r="D1934" s="2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26" t="s">
        <v>8332</v>
      </c>
      <c r="P1934" t="s">
        <v>8338</v>
      </c>
      <c r="Q1934">
        <f t="shared" si="152"/>
        <v>107</v>
      </c>
      <c r="R1934">
        <f t="shared" si="153"/>
        <v>70.209999999999994</v>
      </c>
      <c r="S1934" s="11">
        <f t="shared" si="150"/>
        <v>40911.809872685182</v>
      </c>
      <c r="T1934" s="11">
        <f t="shared" si="151"/>
        <v>40932.809872685182</v>
      </c>
      <c r="U1934">
        <f t="shared" si="154"/>
        <v>2012</v>
      </c>
    </row>
    <row r="1935" spans="1:21" ht="45" x14ac:dyDescent="0.25">
      <c r="A1935">
        <v>1933</v>
      </c>
      <c r="B1935" s="3" t="s">
        <v>1934</v>
      </c>
      <c r="C1935" s="3" t="s">
        <v>6043</v>
      </c>
      <c r="D1935" s="2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26" t="s">
        <v>8332</v>
      </c>
      <c r="P1935" t="s">
        <v>8338</v>
      </c>
      <c r="Q1935">
        <f t="shared" si="152"/>
        <v>172</v>
      </c>
      <c r="R1935">
        <f t="shared" si="153"/>
        <v>94.05</v>
      </c>
      <c r="S1935" s="11">
        <f t="shared" si="150"/>
        <v>41879.130868055552</v>
      </c>
      <c r="T1935" s="11">
        <f t="shared" si="151"/>
        <v>41909.130868055552</v>
      </c>
      <c r="U1935">
        <f t="shared" si="154"/>
        <v>2014</v>
      </c>
    </row>
    <row r="1936" spans="1:21" ht="45" x14ac:dyDescent="0.25">
      <c r="A1936">
        <v>1934</v>
      </c>
      <c r="B1936" s="3" t="s">
        <v>1935</v>
      </c>
      <c r="C1936" s="3" t="s">
        <v>6044</v>
      </c>
      <c r="D1936" s="2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26" t="s">
        <v>8332</v>
      </c>
      <c r="P1936" t="s">
        <v>8338</v>
      </c>
      <c r="Q1936">
        <f t="shared" si="152"/>
        <v>124</v>
      </c>
      <c r="R1936">
        <f t="shared" si="153"/>
        <v>80.27</v>
      </c>
      <c r="S1936" s="11">
        <f t="shared" si="150"/>
        <v>40865.867141203707</v>
      </c>
      <c r="T1936" s="11">
        <f t="shared" si="151"/>
        <v>40902.208333333336</v>
      </c>
      <c r="U1936">
        <f t="shared" si="154"/>
        <v>2011</v>
      </c>
    </row>
    <row r="1937" spans="1:21" ht="45" x14ac:dyDescent="0.25">
      <c r="A1937">
        <v>1935</v>
      </c>
      <c r="B1937" s="3" t="s">
        <v>1936</v>
      </c>
      <c r="C1937" s="3" t="s">
        <v>6045</v>
      </c>
      <c r="D1937" s="2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26" t="s">
        <v>8332</v>
      </c>
      <c r="P1937" t="s">
        <v>8338</v>
      </c>
      <c r="Q1937">
        <f t="shared" si="152"/>
        <v>108</v>
      </c>
      <c r="R1937">
        <f t="shared" si="153"/>
        <v>54.2</v>
      </c>
      <c r="S1937" s="11">
        <f t="shared" si="150"/>
        <v>41773.932534722226</v>
      </c>
      <c r="T1937" s="11">
        <f t="shared" si="151"/>
        <v>41811.207638888889</v>
      </c>
      <c r="U1937">
        <f t="shared" si="154"/>
        <v>2014</v>
      </c>
    </row>
    <row r="1938" spans="1:21" ht="45" x14ac:dyDescent="0.25">
      <c r="A1938">
        <v>1936</v>
      </c>
      <c r="B1938" s="3" t="s">
        <v>1937</v>
      </c>
      <c r="C1938" s="3" t="s">
        <v>6046</v>
      </c>
      <c r="D1938" s="2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26" t="s">
        <v>8332</v>
      </c>
      <c r="P1938" t="s">
        <v>8338</v>
      </c>
      <c r="Q1938">
        <f t="shared" si="152"/>
        <v>117</v>
      </c>
      <c r="R1938">
        <f t="shared" si="153"/>
        <v>60.27</v>
      </c>
      <c r="S1938" s="11">
        <f t="shared" si="150"/>
        <v>40852.889699074076</v>
      </c>
      <c r="T1938" s="11">
        <f t="shared" si="151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2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26" t="s">
        <v>8332</v>
      </c>
      <c r="P1939" t="s">
        <v>8338</v>
      </c>
      <c r="Q1939">
        <f t="shared" si="152"/>
        <v>187</v>
      </c>
      <c r="R1939">
        <f t="shared" si="153"/>
        <v>38.74</v>
      </c>
      <c r="S1939" s="11">
        <f t="shared" si="150"/>
        <v>41059.118993055556</v>
      </c>
      <c r="T1939" s="11">
        <f t="shared" si="151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3" t="s">
        <v>1939</v>
      </c>
      <c r="C1940" s="3" t="s">
        <v>6048</v>
      </c>
      <c r="D1940" s="2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26" t="s">
        <v>8332</v>
      </c>
      <c r="P1940" t="s">
        <v>8338</v>
      </c>
      <c r="Q1940">
        <f t="shared" si="152"/>
        <v>116</v>
      </c>
      <c r="R1940">
        <f t="shared" si="153"/>
        <v>152.54</v>
      </c>
      <c r="S1940" s="11">
        <f t="shared" si="150"/>
        <v>41426.259618055556</v>
      </c>
      <c r="T1940" s="11">
        <f t="shared" si="151"/>
        <v>41457.208333333336</v>
      </c>
      <c r="U1940">
        <f t="shared" si="154"/>
        <v>2013</v>
      </c>
    </row>
    <row r="1941" spans="1:21" ht="45" x14ac:dyDescent="0.25">
      <c r="A1941">
        <v>1939</v>
      </c>
      <c r="B1941" s="3" t="s">
        <v>1940</v>
      </c>
      <c r="C1941" s="3" t="s">
        <v>6049</v>
      </c>
      <c r="D1941" s="2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26" t="s">
        <v>8332</v>
      </c>
      <c r="P1941" t="s">
        <v>8338</v>
      </c>
      <c r="Q1941">
        <f t="shared" si="152"/>
        <v>111</v>
      </c>
      <c r="R1941">
        <f t="shared" si="153"/>
        <v>115.31</v>
      </c>
      <c r="S1941" s="11">
        <f t="shared" si="150"/>
        <v>41313.985046296293</v>
      </c>
      <c r="T1941" s="11">
        <f t="shared" si="151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2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26" t="s">
        <v>8332</v>
      </c>
      <c r="P1942" t="s">
        <v>8338</v>
      </c>
      <c r="Q1942">
        <f t="shared" si="152"/>
        <v>171</v>
      </c>
      <c r="R1942">
        <f t="shared" si="153"/>
        <v>35.840000000000003</v>
      </c>
      <c r="S1942" s="11">
        <f t="shared" si="150"/>
        <v>40670.507326388892</v>
      </c>
      <c r="T1942" s="11">
        <f t="shared" si="151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3" t="s">
        <v>1942</v>
      </c>
      <c r="C1943" s="3" t="s">
        <v>6051</v>
      </c>
      <c r="D1943" s="2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26" t="s">
        <v>8313</v>
      </c>
      <c r="P1943" t="s">
        <v>8318</v>
      </c>
      <c r="Q1943">
        <f t="shared" si="152"/>
        <v>126</v>
      </c>
      <c r="R1943">
        <f t="shared" si="153"/>
        <v>64.569999999999993</v>
      </c>
      <c r="S1943" s="11">
        <f t="shared" si="150"/>
        <v>41744.290868055556</v>
      </c>
      <c r="T1943" s="11">
        <f t="shared" si="151"/>
        <v>41774.290868055556</v>
      </c>
      <c r="U1943">
        <f t="shared" si="154"/>
        <v>2014</v>
      </c>
    </row>
    <row r="1944" spans="1:21" ht="45" x14ac:dyDescent="0.25">
      <c r="A1944">
        <v>1942</v>
      </c>
      <c r="B1944" s="3" t="s">
        <v>1943</v>
      </c>
      <c r="C1944" s="3" t="s">
        <v>6052</v>
      </c>
      <c r="D1944" s="2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26" t="s">
        <v>8313</v>
      </c>
      <c r="P1944" t="s">
        <v>8318</v>
      </c>
      <c r="Q1944">
        <f t="shared" si="152"/>
        <v>138</v>
      </c>
      <c r="R1944">
        <f t="shared" si="153"/>
        <v>87.44</v>
      </c>
      <c r="S1944" s="11">
        <f t="shared" si="150"/>
        <v>40638.828009259261</v>
      </c>
      <c r="T1944" s="11">
        <f t="shared" si="151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2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26" t="s">
        <v>8313</v>
      </c>
      <c r="P1945" t="s">
        <v>8318</v>
      </c>
      <c r="Q1945">
        <f t="shared" si="152"/>
        <v>1705</v>
      </c>
      <c r="R1945">
        <f t="shared" si="153"/>
        <v>68.819999999999993</v>
      </c>
      <c r="S1945" s="11">
        <f t="shared" si="150"/>
        <v>42548.269861111112</v>
      </c>
      <c r="T1945" s="11">
        <f t="shared" si="151"/>
        <v>42593.269861111112</v>
      </c>
      <c r="U1945">
        <f t="shared" si="154"/>
        <v>2016</v>
      </c>
    </row>
    <row r="1946" spans="1:21" ht="45" x14ac:dyDescent="0.25">
      <c r="A1946">
        <v>1944</v>
      </c>
      <c r="B1946" s="3" t="s">
        <v>1945</v>
      </c>
      <c r="C1946" s="3" t="s">
        <v>6054</v>
      </c>
      <c r="D1946" s="2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26" t="s">
        <v>8313</v>
      </c>
      <c r="P1946" t="s">
        <v>8318</v>
      </c>
      <c r="Q1946">
        <f t="shared" si="152"/>
        <v>788</v>
      </c>
      <c r="R1946">
        <f t="shared" si="153"/>
        <v>176.2</v>
      </c>
      <c r="S1946" s="11">
        <f t="shared" si="150"/>
        <v>41730.584374999999</v>
      </c>
      <c r="T1946" s="11">
        <f t="shared" si="151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2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26" t="s">
        <v>8313</v>
      </c>
      <c r="P1947" t="s">
        <v>8318</v>
      </c>
      <c r="Q1947">
        <f t="shared" si="152"/>
        <v>348</v>
      </c>
      <c r="R1947">
        <f t="shared" si="153"/>
        <v>511.79</v>
      </c>
      <c r="S1947" s="11">
        <f t="shared" si="150"/>
        <v>42157.251828703709</v>
      </c>
      <c r="T1947" s="11">
        <f t="shared" si="151"/>
        <v>42197.251828703709</v>
      </c>
      <c r="U1947">
        <f t="shared" si="154"/>
        <v>2015</v>
      </c>
    </row>
    <row r="1948" spans="1:21" ht="45" x14ac:dyDescent="0.25">
      <c r="A1948">
        <v>1946</v>
      </c>
      <c r="B1948" s="3" t="s">
        <v>1947</v>
      </c>
      <c r="C1948" s="3" t="s">
        <v>6056</v>
      </c>
      <c r="D1948" s="2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26" t="s">
        <v>8313</v>
      </c>
      <c r="P1948" t="s">
        <v>8318</v>
      </c>
      <c r="Q1948">
        <f t="shared" si="152"/>
        <v>150</v>
      </c>
      <c r="R1948">
        <f t="shared" si="153"/>
        <v>160.44</v>
      </c>
      <c r="S1948" s="11">
        <f t="shared" si="150"/>
        <v>41689.150011574071</v>
      </c>
      <c r="T1948" s="11">
        <f t="shared" si="151"/>
        <v>41749.108344907407</v>
      </c>
      <c r="U1948">
        <f t="shared" si="154"/>
        <v>2014</v>
      </c>
    </row>
    <row r="1949" spans="1:21" ht="45" x14ac:dyDescent="0.25">
      <c r="A1949">
        <v>1947</v>
      </c>
      <c r="B1949" s="3" t="s">
        <v>1948</v>
      </c>
      <c r="C1949" s="3" t="s">
        <v>6057</v>
      </c>
      <c r="D1949" s="2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26" t="s">
        <v>8313</v>
      </c>
      <c r="P1949" t="s">
        <v>8318</v>
      </c>
      <c r="Q1949">
        <f t="shared" si="152"/>
        <v>101</v>
      </c>
      <c r="R1949">
        <f t="shared" si="153"/>
        <v>35</v>
      </c>
      <c r="S1949" s="11">
        <f t="shared" si="150"/>
        <v>40102.918055555558</v>
      </c>
      <c r="T1949" s="11">
        <f t="shared" si="151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2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26" t="s">
        <v>8313</v>
      </c>
      <c r="P1950" t="s">
        <v>8318</v>
      </c>
      <c r="Q1950">
        <f t="shared" si="152"/>
        <v>800</v>
      </c>
      <c r="R1950">
        <f t="shared" si="153"/>
        <v>188.51</v>
      </c>
      <c r="S1950" s="11">
        <f t="shared" si="150"/>
        <v>42473.604270833333</v>
      </c>
      <c r="T1950" s="11">
        <f t="shared" si="151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2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26" t="s">
        <v>8313</v>
      </c>
      <c r="P1951" t="s">
        <v>8318</v>
      </c>
      <c r="Q1951">
        <f t="shared" si="152"/>
        <v>106</v>
      </c>
      <c r="R1951">
        <f t="shared" si="153"/>
        <v>56.2</v>
      </c>
      <c r="S1951" s="11">
        <f t="shared" si="150"/>
        <v>41800.423043981478</v>
      </c>
      <c r="T1951" s="11">
        <f t="shared" si="151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2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26" t="s">
        <v>8313</v>
      </c>
      <c r="P1952" t="s">
        <v>8318</v>
      </c>
      <c r="Q1952">
        <f t="shared" si="152"/>
        <v>201</v>
      </c>
      <c r="R1952">
        <f t="shared" si="153"/>
        <v>51.31</v>
      </c>
      <c r="S1952" s="11">
        <f t="shared" si="150"/>
        <v>40624.181400462963</v>
      </c>
      <c r="T1952" s="11">
        <f t="shared" si="151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3" t="s">
        <v>1952</v>
      </c>
      <c r="C1953" s="3" t="s">
        <v>6061</v>
      </c>
      <c r="D1953" s="2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26" t="s">
        <v>8313</v>
      </c>
      <c r="P1953" t="s">
        <v>8318</v>
      </c>
      <c r="Q1953">
        <f t="shared" si="152"/>
        <v>212</v>
      </c>
      <c r="R1953">
        <f t="shared" si="153"/>
        <v>127.36</v>
      </c>
      <c r="S1953" s="11">
        <f t="shared" si="150"/>
        <v>42651.420567129629</v>
      </c>
      <c r="T1953" s="11">
        <f t="shared" si="151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3" t="s">
        <v>1953</v>
      </c>
      <c r="C1954" s="3" t="s">
        <v>6062</v>
      </c>
      <c r="D1954" s="2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26" t="s">
        <v>8313</v>
      </c>
      <c r="P1954" t="s">
        <v>8318</v>
      </c>
      <c r="Q1954">
        <f t="shared" si="152"/>
        <v>198</v>
      </c>
      <c r="R1954">
        <f t="shared" si="153"/>
        <v>101.86</v>
      </c>
      <c r="S1954" s="11">
        <f t="shared" si="150"/>
        <v>41526.60665509259</v>
      </c>
      <c r="T1954" s="11">
        <f t="shared" si="151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2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26" t="s">
        <v>8313</v>
      </c>
      <c r="P1955" t="s">
        <v>8318</v>
      </c>
      <c r="Q1955">
        <f t="shared" si="152"/>
        <v>226</v>
      </c>
      <c r="R1955">
        <f t="shared" si="153"/>
        <v>230.56</v>
      </c>
      <c r="S1955" s="11">
        <f t="shared" si="150"/>
        <v>40941.199826388889</v>
      </c>
      <c r="T1955" s="11">
        <f t="shared" si="151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2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26" t="s">
        <v>8313</v>
      </c>
      <c r="P1956" t="s">
        <v>8318</v>
      </c>
      <c r="Q1956">
        <f t="shared" si="152"/>
        <v>699</v>
      </c>
      <c r="R1956">
        <f t="shared" si="153"/>
        <v>842.11</v>
      </c>
      <c r="S1956" s="11">
        <f t="shared" si="150"/>
        <v>42394.580740740741</v>
      </c>
      <c r="T1956" s="11">
        <f t="shared" si="151"/>
        <v>42441.208333333328</v>
      </c>
      <c r="U1956">
        <f t="shared" si="154"/>
        <v>2016</v>
      </c>
    </row>
    <row r="1957" spans="1:21" ht="45" x14ac:dyDescent="0.25">
      <c r="A1957">
        <v>1955</v>
      </c>
      <c r="B1957" s="3" t="s">
        <v>1956</v>
      </c>
      <c r="C1957" s="3" t="s">
        <v>6065</v>
      </c>
      <c r="D1957" s="2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26" t="s">
        <v>8313</v>
      </c>
      <c r="P1957" t="s">
        <v>8318</v>
      </c>
      <c r="Q1957">
        <f t="shared" si="152"/>
        <v>399</v>
      </c>
      <c r="R1957">
        <f t="shared" si="153"/>
        <v>577.28</v>
      </c>
      <c r="S1957" s="11">
        <f t="shared" si="150"/>
        <v>41020.271770833337</v>
      </c>
      <c r="T1957" s="11">
        <f t="shared" si="151"/>
        <v>41052.791666666664</v>
      </c>
      <c r="U1957">
        <f t="shared" si="154"/>
        <v>2012</v>
      </c>
    </row>
    <row r="1958" spans="1:21" ht="45" x14ac:dyDescent="0.25">
      <c r="A1958">
        <v>1956</v>
      </c>
      <c r="B1958" s="3" t="s">
        <v>1957</v>
      </c>
      <c r="C1958" s="3" t="s">
        <v>6066</v>
      </c>
      <c r="D1958" s="2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26" t="s">
        <v>8313</v>
      </c>
      <c r="P1958" t="s">
        <v>8318</v>
      </c>
      <c r="Q1958">
        <f t="shared" si="152"/>
        <v>294</v>
      </c>
      <c r="R1958">
        <f t="shared" si="153"/>
        <v>483.34</v>
      </c>
      <c r="S1958" s="11">
        <f t="shared" si="150"/>
        <v>42067.923668981486</v>
      </c>
      <c r="T1958" s="11">
        <f t="shared" si="151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2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26" t="s">
        <v>8313</v>
      </c>
      <c r="P1959" t="s">
        <v>8318</v>
      </c>
      <c r="Q1959">
        <f t="shared" si="152"/>
        <v>168</v>
      </c>
      <c r="R1959">
        <f t="shared" si="153"/>
        <v>76.14</v>
      </c>
      <c r="S1959" s="11">
        <f t="shared" si="150"/>
        <v>41179.098530092589</v>
      </c>
      <c r="T1959" s="11">
        <f t="shared" si="151"/>
        <v>41209.098530092589</v>
      </c>
      <c r="U1959">
        <f t="shared" si="154"/>
        <v>2012</v>
      </c>
    </row>
    <row r="1960" spans="1:21" ht="45" x14ac:dyDescent="0.25">
      <c r="A1960">
        <v>1958</v>
      </c>
      <c r="B1960" s="3" t="s">
        <v>1959</v>
      </c>
      <c r="C1960" s="3" t="s">
        <v>6068</v>
      </c>
      <c r="D1960" s="2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26" t="s">
        <v>8313</v>
      </c>
      <c r="P1960" t="s">
        <v>8318</v>
      </c>
      <c r="Q1960">
        <f t="shared" si="152"/>
        <v>1436</v>
      </c>
      <c r="R1960">
        <f t="shared" si="153"/>
        <v>74.11</v>
      </c>
      <c r="S1960" s="11">
        <f t="shared" si="150"/>
        <v>41326.987974537034</v>
      </c>
      <c r="T1960" s="11">
        <f t="shared" si="151"/>
        <v>41356.94630787037</v>
      </c>
      <c r="U1960">
        <f t="shared" si="154"/>
        <v>2013</v>
      </c>
    </row>
    <row r="1961" spans="1:21" ht="45" x14ac:dyDescent="0.25">
      <c r="A1961">
        <v>1959</v>
      </c>
      <c r="B1961" s="3" t="s">
        <v>1960</v>
      </c>
      <c r="C1961" s="3" t="s">
        <v>6069</v>
      </c>
      <c r="D1961" s="2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26" t="s">
        <v>8313</v>
      </c>
      <c r="P1961" t="s">
        <v>8318</v>
      </c>
      <c r="Q1961">
        <f t="shared" si="152"/>
        <v>157</v>
      </c>
      <c r="R1961">
        <f t="shared" si="153"/>
        <v>36.97</v>
      </c>
      <c r="S1961" s="11">
        <f t="shared" si="150"/>
        <v>41871.845601851855</v>
      </c>
      <c r="T1961" s="11">
        <f t="shared" si="151"/>
        <v>41913</v>
      </c>
      <c r="U1961">
        <f t="shared" si="154"/>
        <v>2014</v>
      </c>
    </row>
    <row r="1962" spans="1:21" ht="45" x14ac:dyDescent="0.25">
      <c r="A1962">
        <v>1960</v>
      </c>
      <c r="B1962" s="3" t="s">
        <v>1961</v>
      </c>
      <c r="C1962" s="3" t="s">
        <v>6070</v>
      </c>
      <c r="D1962" s="2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26" t="s">
        <v>8313</v>
      </c>
      <c r="P1962" t="s">
        <v>8318</v>
      </c>
      <c r="Q1962">
        <f t="shared" si="152"/>
        <v>118</v>
      </c>
      <c r="R1962">
        <f t="shared" si="153"/>
        <v>2500.9699999999998</v>
      </c>
      <c r="S1962" s="11">
        <f t="shared" si="150"/>
        <v>41964.362743055557</v>
      </c>
      <c r="T1962" s="11">
        <f t="shared" si="151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2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26" t="s">
        <v>8313</v>
      </c>
      <c r="P1963" t="s">
        <v>8318</v>
      </c>
      <c r="Q1963">
        <f t="shared" si="152"/>
        <v>1105</v>
      </c>
      <c r="R1963">
        <f t="shared" si="153"/>
        <v>67.69</v>
      </c>
      <c r="S1963" s="11">
        <f t="shared" si="150"/>
        <v>41148.194641203707</v>
      </c>
      <c r="T1963" s="11">
        <f t="shared" si="151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3" t="s">
        <v>1963</v>
      </c>
      <c r="C1964" s="3" t="s">
        <v>6072</v>
      </c>
      <c r="D1964" s="2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26" t="s">
        <v>8313</v>
      </c>
      <c r="P1964" t="s">
        <v>8318</v>
      </c>
      <c r="Q1964">
        <f t="shared" si="152"/>
        <v>193</v>
      </c>
      <c r="R1964">
        <f t="shared" si="153"/>
        <v>63.05</v>
      </c>
      <c r="S1964" s="11">
        <f t="shared" si="150"/>
        <v>41742.780509259261</v>
      </c>
      <c r="T1964" s="11">
        <f t="shared" si="151"/>
        <v>41772.780509259261</v>
      </c>
      <c r="U1964">
        <f t="shared" si="154"/>
        <v>2014</v>
      </c>
    </row>
    <row r="1965" spans="1:21" ht="45" x14ac:dyDescent="0.25">
      <c r="A1965">
        <v>1963</v>
      </c>
      <c r="B1965" s="3" t="s">
        <v>1964</v>
      </c>
      <c r="C1965" s="3" t="s">
        <v>6073</v>
      </c>
      <c r="D1965" s="2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26" t="s">
        <v>8313</v>
      </c>
      <c r="P1965" t="s">
        <v>8318</v>
      </c>
      <c r="Q1965">
        <f t="shared" si="152"/>
        <v>127</v>
      </c>
      <c r="R1965">
        <f t="shared" si="153"/>
        <v>117.6</v>
      </c>
      <c r="S1965" s="11">
        <f t="shared" si="150"/>
        <v>41863.429791666669</v>
      </c>
      <c r="T1965" s="11">
        <f t="shared" si="151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2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26" t="s">
        <v>8313</v>
      </c>
      <c r="P1966" t="s">
        <v>8318</v>
      </c>
      <c r="Q1966">
        <f t="shared" si="152"/>
        <v>260</v>
      </c>
      <c r="R1966">
        <f t="shared" si="153"/>
        <v>180.75</v>
      </c>
      <c r="S1966" s="11">
        <f t="shared" si="150"/>
        <v>42452.272824074069</v>
      </c>
      <c r="T1966" s="11">
        <f t="shared" si="151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2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26" t="s">
        <v>8313</v>
      </c>
      <c r="P1967" t="s">
        <v>8318</v>
      </c>
      <c r="Q1967">
        <f t="shared" si="152"/>
        <v>262</v>
      </c>
      <c r="R1967">
        <f t="shared" si="153"/>
        <v>127.32</v>
      </c>
      <c r="S1967" s="11">
        <f t="shared" si="150"/>
        <v>40898.089236111111</v>
      </c>
      <c r="T1967" s="11">
        <f t="shared" si="151"/>
        <v>40920.041666666664</v>
      </c>
      <c r="U1967">
        <f t="shared" si="154"/>
        <v>2011</v>
      </c>
    </row>
    <row r="1968" spans="1:21" ht="45" x14ac:dyDescent="0.25">
      <c r="A1968">
        <v>1966</v>
      </c>
      <c r="B1968" s="3" t="s">
        <v>1967</v>
      </c>
      <c r="C1968" s="3" t="s">
        <v>6076</v>
      </c>
      <c r="D1968" s="2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26" t="s">
        <v>8313</v>
      </c>
      <c r="P1968" t="s">
        <v>8318</v>
      </c>
      <c r="Q1968">
        <f t="shared" si="152"/>
        <v>207</v>
      </c>
      <c r="R1968">
        <f t="shared" si="153"/>
        <v>136.63999999999999</v>
      </c>
      <c r="S1968" s="11">
        <f t="shared" si="150"/>
        <v>41835.540486111109</v>
      </c>
      <c r="T1968" s="11">
        <f t="shared" si="151"/>
        <v>41865.540486111109</v>
      </c>
      <c r="U1968">
        <f t="shared" si="154"/>
        <v>2014</v>
      </c>
    </row>
    <row r="1969" spans="1:21" ht="45" x14ac:dyDescent="0.25">
      <c r="A1969">
        <v>1967</v>
      </c>
      <c r="B1969" s="3" t="s">
        <v>1968</v>
      </c>
      <c r="C1969" s="3" t="s">
        <v>6077</v>
      </c>
      <c r="D1969" s="2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26" t="s">
        <v>8313</v>
      </c>
      <c r="P1969" t="s">
        <v>8318</v>
      </c>
      <c r="Q1969">
        <f t="shared" si="152"/>
        <v>370</v>
      </c>
      <c r="R1969">
        <f t="shared" si="153"/>
        <v>182.78</v>
      </c>
      <c r="S1969" s="11">
        <f t="shared" si="150"/>
        <v>41730.663530092592</v>
      </c>
      <c r="T1969" s="11">
        <f t="shared" si="151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2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26" t="s">
        <v>8313</v>
      </c>
      <c r="P1970" t="s">
        <v>8318</v>
      </c>
      <c r="Q1970">
        <f t="shared" si="152"/>
        <v>285</v>
      </c>
      <c r="R1970">
        <f t="shared" si="153"/>
        <v>279.38</v>
      </c>
      <c r="S1970" s="11">
        <f t="shared" si="150"/>
        <v>42676.586979166663</v>
      </c>
      <c r="T1970" s="11">
        <f t="shared" si="151"/>
        <v>42707.628645833334</v>
      </c>
      <c r="U1970">
        <f t="shared" si="154"/>
        <v>2016</v>
      </c>
    </row>
    <row r="1971" spans="1:21" ht="45" x14ac:dyDescent="0.25">
      <c r="A1971">
        <v>1969</v>
      </c>
      <c r="B1971" s="3" t="s">
        <v>1970</v>
      </c>
      <c r="C1971" s="3" t="s">
        <v>6079</v>
      </c>
      <c r="D1971" s="2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26" t="s">
        <v>8313</v>
      </c>
      <c r="P1971" t="s">
        <v>8318</v>
      </c>
      <c r="Q1971">
        <f t="shared" si="152"/>
        <v>579</v>
      </c>
      <c r="R1971">
        <f t="shared" si="153"/>
        <v>61.38</v>
      </c>
      <c r="S1971" s="11">
        <f t="shared" si="150"/>
        <v>42557.792453703703</v>
      </c>
      <c r="T1971" s="11">
        <f t="shared" si="151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2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26" t="s">
        <v>8313</v>
      </c>
      <c r="P1972" t="s">
        <v>8318</v>
      </c>
      <c r="Q1972">
        <f t="shared" si="152"/>
        <v>1132</v>
      </c>
      <c r="R1972">
        <f t="shared" si="153"/>
        <v>80.73</v>
      </c>
      <c r="S1972" s="11">
        <f t="shared" si="150"/>
        <v>41324.193298611113</v>
      </c>
      <c r="T1972" s="11">
        <f t="shared" si="151"/>
        <v>41384.151631944449</v>
      </c>
      <c r="U1972">
        <f t="shared" si="154"/>
        <v>2013</v>
      </c>
    </row>
    <row r="1973" spans="1:21" ht="45" x14ac:dyDescent="0.25">
      <c r="A1973">
        <v>1971</v>
      </c>
      <c r="B1973" s="3" t="s">
        <v>1972</v>
      </c>
      <c r="C1973" s="3" t="s">
        <v>6081</v>
      </c>
      <c r="D1973" s="2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26" t="s">
        <v>8313</v>
      </c>
      <c r="P1973" t="s">
        <v>8318</v>
      </c>
      <c r="Q1973">
        <f t="shared" si="152"/>
        <v>263</v>
      </c>
      <c r="R1973">
        <f t="shared" si="153"/>
        <v>272.36</v>
      </c>
      <c r="S1973" s="11">
        <f t="shared" si="150"/>
        <v>41561.500706018516</v>
      </c>
      <c r="T1973" s="11">
        <f t="shared" si="151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3" t="s">
        <v>1973</v>
      </c>
      <c r="C1974" s="3" t="s">
        <v>6082</v>
      </c>
      <c r="D1974" s="2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26" t="s">
        <v>8313</v>
      </c>
      <c r="P1974" t="s">
        <v>8318</v>
      </c>
      <c r="Q1974">
        <f t="shared" si="152"/>
        <v>674</v>
      </c>
      <c r="R1974">
        <f t="shared" si="153"/>
        <v>70.849999999999994</v>
      </c>
      <c r="S1974" s="11">
        <f t="shared" si="150"/>
        <v>41201.012083333335</v>
      </c>
      <c r="T1974" s="11">
        <f t="shared" si="151"/>
        <v>41231.053749999999</v>
      </c>
      <c r="U1974">
        <f t="shared" si="154"/>
        <v>2012</v>
      </c>
    </row>
    <row r="1975" spans="1:21" ht="45" x14ac:dyDescent="0.25">
      <c r="A1975">
        <v>1973</v>
      </c>
      <c r="B1975" s="3" t="s">
        <v>1974</v>
      </c>
      <c r="C1975" s="3" t="s">
        <v>6083</v>
      </c>
      <c r="D1975" s="2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26" t="s">
        <v>8313</v>
      </c>
      <c r="P1975" t="s">
        <v>8318</v>
      </c>
      <c r="Q1975">
        <f t="shared" si="152"/>
        <v>257</v>
      </c>
      <c r="R1975">
        <f t="shared" si="153"/>
        <v>247.94</v>
      </c>
      <c r="S1975" s="11">
        <f t="shared" si="150"/>
        <v>42549.722962962958</v>
      </c>
      <c r="T1975" s="11">
        <f t="shared" si="151"/>
        <v>42588.291666666672</v>
      </c>
      <c r="U1975">
        <f t="shared" si="154"/>
        <v>2016</v>
      </c>
    </row>
    <row r="1976" spans="1:21" ht="45" x14ac:dyDescent="0.25">
      <c r="A1976">
        <v>1974</v>
      </c>
      <c r="B1976" s="3" t="s">
        <v>1975</v>
      </c>
      <c r="C1976" s="3" t="s">
        <v>6084</v>
      </c>
      <c r="D1976" s="2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26" t="s">
        <v>8313</v>
      </c>
      <c r="P1976" t="s">
        <v>8318</v>
      </c>
      <c r="Q1976">
        <f t="shared" si="152"/>
        <v>375</v>
      </c>
      <c r="R1976">
        <f t="shared" si="153"/>
        <v>186.81</v>
      </c>
      <c r="S1976" s="11">
        <f t="shared" si="150"/>
        <v>41445.334131944444</v>
      </c>
      <c r="T1976" s="11">
        <f t="shared" si="151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2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26" t="s">
        <v>8313</v>
      </c>
      <c r="P1977" t="s">
        <v>8318</v>
      </c>
      <c r="Q1977">
        <f t="shared" si="152"/>
        <v>209</v>
      </c>
      <c r="R1977">
        <f t="shared" si="153"/>
        <v>131.99</v>
      </c>
      <c r="S1977" s="11">
        <f t="shared" si="150"/>
        <v>41313.755219907405</v>
      </c>
      <c r="T1977" s="11">
        <f t="shared" si="151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2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26" t="s">
        <v>8313</v>
      </c>
      <c r="P1978" t="s">
        <v>8318</v>
      </c>
      <c r="Q1978">
        <f t="shared" si="152"/>
        <v>347</v>
      </c>
      <c r="R1978">
        <f t="shared" si="153"/>
        <v>29.31</v>
      </c>
      <c r="S1978" s="11">
        <f t="shared" si="150"/>
        <v>41438.899594907409</v>
      </c>
      <c r="T1978" s="11">
        <f t="shared" si="151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2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26" t="s">
        <v>8313</v>
      </c>
      <c r="P1979" t="s">
        <v>8318</v>
      </c>
      <c r="Q1979">
        <f t="shared" si="152"/>
        <v>402</v>
      </c>
      <c r="R1979">
        <f t="shared" si="153"/>
        <v>245.02</v>
      </c>
      <c r="S1979" s="11">
        <f t="shared" si="150"/>
        <v>42311.216898148152</v>
      </c>
      <c r="T1979" s="11">
        <f t="shared" si="151"/>
        <v>42357.332638888889</v>
      </c>
      <c r="U1979">
        <f t="shared" si="154"/>
        <v>2015</v>
      </c>
    </row>
    <row r="1980" spans="1:21" ht="45" x14ac:dyDescent="0.25">
      <c r="A1980">
        <v>1978</v>
      </c>
      <c r="B1980" s="3" t="s">
        <v>1979</v>
      </c>
      <c r="C1980" s="3" t="s">
        <v>6088</v>
      </c>
      <c r="D1980" s="2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26" t="s">
        <v>8313</v>
      </c>
      <c r="P1980" t="s">
        <v>8318</v>
      </c>
      <c r="Q1980">
        <f t="shared" si="152"/>
        <v>1027</v>
      </c>
      <c r="R1980">
        <f t="shared" si="153"/>
        <v>1323.25</v>
      </c>
      <c r="S1980" s="11">
        <f t="shared" si="150"/>
        <v>41039.225601851853</v>
      </c>
      <c r="T1980" s="11">
        <f t="shared" si="151"/>
        <v>41072.291666666664</v>
      </c>
      <c r="U1980">
        <f t="shared" si="154"/>
        <v>2012</v>
      </c>
    </row>
    <row r="1981" spans="1:21" ht="30" x14ac:dyDescent="0.25">
      <c r="A1981">
        <v>1979</v>
      </c>
      <c r="B1981" s="3" t="s">
        <v>1980</v>
      </c>
      <c r="C1981" s="3" t="s">
        <v>6089</v>
      </c>
      <c r="D1981" s="2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26" t="s">
        <v>8313</v>
      </c>
      <c r="P1981" t="s">
        <v>8318</v>
      </c>
      <c r="Q1981">
        <f t="shared" si="152"/>
        <v>115</v>
      </c>
      <c r="R1981">
        <f t="shared" si="153"/>
        <v>282.66000000000003</v>
      </c>
      <c r="S1981" s="11">
        <f t="shared" si="150"/>
        <v>42290.460023148145</v>
      </c>
      <c r="T1981" s="11">
        <f t="shared" si="151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2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26" t="s">
        <v>8313</v>
      </c>
      <c r="P1982" t="s">
        <v>8318</v>
      </c>
      <c r="Q1982">
        <f t="shared" si="152"/>
        <v>355</v>
      </c>
      <c r="R1982">
        <f t="shared" si="153"/>
        <v>91.21</v>
      </c>
      <c r="S1982" s="11">
        <f t="shared" si="150"/>
        <v>42423.542384259257</v>
      </c>
      <c r="T1982" s="11">
        <f t="shared" si="151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3" t="s">
        <v>1982</v>
      </c>
      <c r="C1983" s="3" t="s">
        <v>6091</v>
      </c>
      <c r="D1983" s="2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26" t="s">
        <v>8327</v>
      </c>
      <c r="P1983" t="s">
        <v>8330</v>
      </c>
      <c r="Q1983">
        <f t="shared" si="152"/>
        <v>5</v>
      </c>
      <c r="R1983">
        <f t="shared" si="153"/>
        <v>31.75</v>
      </c>
      <c r="S1983" s="11">
        <f t="shared" si="150"/>
        <v>41799.725289351853</v>
      </c>
      <c r="T1983" s="11">
        <f t="shared" si="151"/>
        <v>41829.725289351853</v>
      </c>
      <c r="U1983">
        <f t="shared" si="154"/>
        <v>2014</v>
      </c>
    </row>
    <row r="1984" spans="1:21" ht="30" x14ac:dyDescent="0.25">
      <c r="A1984">
        <v>1982</v>
      </c>
      <c r="B1984" s="3" t="s">
        <v>1983</v>
      </c>
      <c r="C1984" s="3" t="s">
        <v>6092</v>
      </c>
      <c r="D1984" s="2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26" t="s">
        <v>8327</v>
      </c>
      <c r="P1984" t="s">
        <v>8330</v>
      </c>
      <c r="Q1984">
        <f t="shared" si="152"/>
        <v>0</v>
      </c>
      <c r="R1984">
        <f t="shared" si="153"/>
        <v>0</v>
      </c>
      <c r="S1984" s="11">
        <f t="shared" si="150"/>
        <v>42678.586655092593</v>
      </c>
      <c r="T1984" s="11">
        <f t="shared" si="151"/>
        <v>42708.628321759257</v>
      </c>
      <c r="U1984">
        <f t="shared" si="154"/>
        <v>2016</v>
      </c>
    </row>
    <row r="1985" spans="1:21" ht="45" x14ac:dyDescent="0.25">
      <c r="A1985">
        <v>1983</v>
      </c>
      <c r="B1985" s="3" t="s">
        <v>1984</v>
      </c>
      <c r="C1985" s="3" t="s">
        <v>6093</v>
      </c>
      <c r="D1985" s="2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26" t="s">
        <v>8327</v>
      </c>
      <c r="P1985" t="s">
        <v>8330</v>
      </c>
      <c r="Q1985">
        <f t="shared" si="152"/>
        <v>4</v>
      </c>
      <c r="R1985">
        <f t="shared" si="153"/>
        <v>88.69</v>
      </c>
      <c r="S1985" s="11">
        <f t="shared" si="150"/>
        <v>42593.011782407411</v>
      </c>
      <c r="T1985" s="11">
        <f t="shared" si="151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2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26" t="s">
        <v>8327</v>
      </c>
      <c r="P1986" t="s">
        <v>8330</v>
      </c>
      <c r="Q1986">
        <f t="shared" si="152"/>
        <v>21</v>
      </c>
      <c r="R1986">
        <f t="shared" si="153"/>
        <v>453.14</v>
      </c>
      <c r="S1986" s="11">
        <f t="shared" ref="S1986:S2049" si="155">(((J1986/60)/60)/24)+DATE(1970,1,1)</f>
        <v>41913.790289351848</v>
      </c>
      <c r="T1986" s="11">
        <f t="shared" ref="T1986:T2049" si="156">(((I1986/60)/60)/24)+DATE(1970,1,1)</f>
        <v>41973.831956018519</v>
      </c>
      <c r="U1986">
        <f t="shared" si="154"/>
        <v>2014</v>
      </c>
    </row>
    <row r="1987" spans="1:21" ht="45" x14ac:dyDescent="0.25">
      <c r="A1987">
        <v>1985</v>
      </c>
      <c r="B1987" s="3" t="s">
        <v>1986</v>
      </c>
      <c r="C1987" s="3" t="s">
        <v>6095</v>
      </c>
      <c r="D1987" s="2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26" t="s">
        <v>8327</v>
      </c>
      <c r="P1987" t="s">
        <v>8330</v>
      </c>
      <c r="Q1987">
        <f t="shared" ref="Q1987:Q2050" si="157">ROUND(E1987/D1987*100,0)</f>
        <v>3</v>
      </c>
      <c r="R1987">
        <f t="shared" ref="R1987:R2050" si="158">IFERROR(ROUND(E1987/L1987,2),0)</f>
        <v>12.75</v>
      </c>
      <c r="S1987" s="11">
        <f t="shared" si="155"/>
        <v>42555.698738425926</v>
      </c>
      <c r="T1987" s="11">
        <f t="shared" si="156"/>
        <v>42584.958333333328</v>
      </c>
      <c r="U1987">
        <f t="shared" ref="U1987:U2050" si="159">YEAR(S1987)</f>
        <v>2016</v>
      </c>
    </row>
    <row r="1988" spans="1:21" ht="45" x14ac:dyDescent="0.25">
      <c r="A1988">
        <v>1986</v>
      </c>
      <c r="B1988" s="3" t="s">
        <v>1987</v>
      </c>
      <c r="C1988" s="3" t="s">
        <v>6096</v>
      </c>
      <c r="D1988" s="2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26" t="s">
        <v>8327</v>
      </c>
      <c r="P1988" t="s">
        <v>8330</v>
      </c>
      <c r="Q1988">
        <f t="shared" si="157"/>
        <v>0</v>
      </c>
      <c r="R1988">
        <f t="shared" si="158"/>
        <v>1</v>
      </c>
      <c r="S1988" s="11">
        <f t="shared" si="155"/>
        <v>42413.433831018512</v>
      </c>
      <c r="T1988" s="11">
        <f t="shared" si="156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2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26" t="s">
        <v>8327</v>
      </c>
      <c r="P1989" t="s">
        <v>8330</v>
      </c>
      <c r="Q1989">
        <f t="shared" si="157"/>
        <v>42</v>
      </c>
      <c r="R1989">
        <f t="shared" si="158"/>
        <v>83.43</v>
      </c>
      <c r="S1989" s="11">
        <f t="shared" si="155"/>
        <v>42034.639768518522</v>
      </c>
      <c r="T1989" s="11">
        <f t="shared" si="156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2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26" t="s">
        <v>8327</v>
      </c>
      <c r="P1990" t="s">
        <v>8330</v>
      </c>
      <c r="Q1990">
        <f t="shared" si="157"/>
        <v>0</v>
      </c>
      <c r="R1990">
        <f t="shared" si="158"/>
        <v>25</v>
      </c>
      <c r="S1990" s="11">
        <f t="shared" si="155"/>
        <v>42206.763217592597</v>
      </c>
      <c r="T1990" s="11">
        <f t="shared" si="156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2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26" t="s">
        <v>8327</v>
      </c>
      <c r="P1991" t="s">
        <v>8330</v>
      </c>
      <c r="Q1991">
        <f t="shared" si="157"/>
        <v>1</v>
      </c>
      <c r="R1991">
        <f t="shared" si="158"/>
        <v>50</v>
      </c>
      <c r="S1991" s="11">
        <f t="shared" si="155"/>
        <v>42685.680648148147</v>
      </c>
      <c r="T1991" s="11">
        <f t="shared" si="156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 s="2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26" t="s">
        <v>8327</v>
      </c>
      <c r="P1992" t="s">
        <v>8330</v>
      </c>
      <c r="Q1992">
        <f t="shared" si="157"/>
        <v>17</v>
      </c>
      <c r="R1992">
        <f t="shared" si="158"/>
        <v>101.8</v>
      </c>
      <c r="S1992" s="11">
        <f t="shared" si="155"/>
        <v>42398.195972222224</v>
      </c>
      <c r="T1992" s="11">
        <f t="shared" si="156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2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26" t="s">
        <v>8327</v>
      </c>
      <c r="P1993" t="s">
        <v>8330</v>
      </c>
      <c r="Q1993">
        <f t="shared" si="157"/>
        <v>7</v>
      </c>
      <c r="R1993">
        <f t="shared" si="158"/>
        <v>46.67</v>
      </c>
      <c r="S1993" s="11">
        <f t="shared" si="155"/>
        <v>42167.89335648148</v>
      </c>
      <c r="T1993" s="11">
        <f t="shared" si="156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2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26" t="s">
        <v>8327</v>
      </c>
      <c r="P1994" t="s">
        <v>8330</v>
      </c>
      <c r="Q1994">
        <f t="shared" si="157"/>
        <v>0</v>
      </c>
      <c r="R1994">
        <f t="shared" si="158"/>
        <v>1</v>
      </c>
      <c r="S1994" s="11">
        <f t="shared" si="155"/>
        <v>42023.143414351856</v>
      </c>
      <c r="T1994" s="11">
        <f t="shared" si="156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3" t="s">
        <v>1994</v>
      </c>
      <c r="C1995" s="3" t="s">
        <v>6103</v>
      </c>
      <c r="D1995" s="2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26" t="s">
        <v>8327</v>
      </c>
      <c r="P1995" t="s">
        <v>8330</v>
      </c>
      <c r="Q1995">
        <f t="shared" si="157"/>
        <v>0</v>
      </c>
      <c r="R1995">
        <f t="shared" si="158"/>
        <v>0</v>
      </c>
      <c r="S1995" s="11">
        <f t="shared" si="155"/>
        <v>42329.58839120371</v>
      </c>
      <c r="T1995" s="11">
        <f t="shared" si="156"/>
        <v>42359.58839120371</v>
      </c>
      <c r="U1995">
        <f t="shared" si="159"/>
        <v>2015</v>
      </c>
    </row>
    <row r="1996" spans="1:21" ht="45" x14ac:dyDescent="0.25">
      <c r="A1996">
        <v>1994</v>
      </c>
      <c r="B1996" s="3" t="s">
        <v>1995</v>
      </c>
      <c r="C1996" s="3" t="s">
        <v>6104</v>
      </c>
      <c r="D1996" s="2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26" t="s">
        <v>8327</v>
      </c>
      <c r="P1996" t="s">
        <v>8330</v>
      </c>
      <c r="Q1996">
        <f t="shared" si="157"/>
        <v>0</v>
      </c>
      <c r="R1996">
        <f t="shared" si="158"/>
        <v>0</v>
      </c>
      <c r="S1996" s="11">
        <f t="shared" si="155"/>
        <v>42651.006273148145</v>
      </c>
      <c r="T1996" s="11">
        <f t="shared" si="156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3" t="s">
        <v>1996</v>
      </c>
      <c r="C1997" s="3" t="s">
        <v>6105</v>
      </c>
      <c r="D1997" s="2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26" t="s">
        <v>8327</v>
      </c>
      <c r="P1997" t="s">
        <v>8330</v>
      </c>
      <c r="Q1997">
        <f t="shared" si="157"/>
        <v>8</v>
      </c>
      <c r="R1997">
        <f t="shared" si="158"/>
        <v>26</v>
      </c>
      <c r="S1997" s="11">
        <f t="shared" si="155"/>
        <v>42181.902037037042</v>
      </c>
      <c r="T1997" s="11">
        <f t="shared" si="156"/>
        <v>42201.902037037042</v>
      </c>
      <c r="U1997">
        <f t="shared" si="159"/>
        <v>2015</v>
      </c>
    </row>
    <row r="1998" spans="1:21" ht="45" x14ac:dyDescent="0.25">
      <c r="A1998">
        <v>1996</v>
      </c>
      <c r="B1998" s="3" t="s">
        <v>1997</v>
      </c>
      <c r="C1998" s="3" t="s">
        <v>6106</v>
      </c>
      <c r="D1998" s="2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26" t="s">
        <v>8327</v>
      </c>
      <c r="P1998" t="s">
        <v>8330</v>
      </c>
      <c r="Q1998">
        <f t="shared" si="157"/>
        <v>0</v>
      </c>
      <c r="R1998">
        <f t="shared" si="158"/>
        <v>0</v>
      </c>
      <c r="S1998" s="11">
        <f t="shared" si="155"/>
        <v>41800.819571759261</v>
      </c>
      <c r="T1998" s="11">
        <f t="shared" si="156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3" t="s">
        <v>1998</v>
      </c>
      <c r="C1999" s="3" t="s">
        <v>6107</v>
      </c>
      <c r="D1999" s="2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26" t="s">
        <v>8327</v>
      </c>
      <c r="P1999" t="s">
        <v>8330</v>
      </c>
      <c r="Q1999">
        <f t="shared" si="157"/>
        <v>0</v>
      </c>
      <c r="R1999">
        <f t="shared" si="158"/>
        <v>0</v>
      </c>
      <c r="S1999" s="11">
        <f t="shared" si="155"/>
        <v>41847.930694444447</v>
      </c>
      <c r="T1999" s="11">
        <f t="shared" si="156"/>
        <v>41877.930694444447</v>
      </c>
      <c r="U1999">
        <f t="shared" si="159"/>
        <v>2014</v>
      </c>
    </row>
    <row r="2000" spans="1:21" ht="45" x14ac:dyDescent="0.25">
      <c r="A2000">
        <v>1998</v>
      </c>
      <c r="B2000" s="3" t="s">
        <v>1999</v>
      </c>
      <c r="C2000" s="3" t="s">
        <v>6108</v>
      </c>
      <c r="D2000" s="2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26" t="s">
        <v>8327</v>
      </c>
      <c r="P2000" t="s">
        <v>8330</v>
      </c>
      <c r="Q2000">
        <f t="shared" si="157"/>
        <v>26</v>
      </c>
      <c r="R2000">
        <f t="shared" si="158"/>
        <v>218.33</v>
      </c>
      <c r="S2000" s="11">
        <f t="shared" si="155"/>
        <v>41807.118495370371</v>
      </c>
      <c r="T2000" s="11">
        <f t="shared" si="156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2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26" t="s">
        <v>8327</v>
      </c>
      <c r="P2001" t="s">
        <v>8330</v>
      </c>
      <c r="Q2001">
        <f t="shared" si="157"/>
        <v>1</v>
      </c>
      <c r="R2001">
        <f t="shared" si="158"/>
        <v>33.71</v>
      </c>
      <c r="S2001" s="11">
        <f t="shared" si="155"/>
        <v>41926.482731481483</v>
      </c>
      <c r="T2001" s="11">
        <f t="shared" si="156"/>
        <v>41956.524398148147</v>
      </c>
      <c r="U2001">
        <f t="shared" si="159"/>
        <v>2014</v>
      </c>
    </row>
    <row r="2002" spans="1:21" ht="45" x14ac:dyDescent="0.25">
      <c r="A2002">
        <v>2000</v>
      </c>
      <c r="B2002" s="3" t="s">
        <v>2001</v>
      </c>
      <c r="C2002" s="3" t="s">
        <v>6110</v>
      </c>
      <c r="D2002" s="2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26" t="s">
        <v>8327</v>
      </c>
      <c r="P2002" t="s">
        <v>8330</v>
      </c>
      <c r="Q2002">
        <f t="shared" si="157"/>
        <v>13</v>
      </c>
      <c r="R2002">
        <f t="shared" si="158"/>
        <v>25</v>
      </c>
      <c r="S2002" s="11">
        <f t="shared" si="155"/>
        <v>42345.951539351852</v>
      </c>
      <c r="T2002" s="11">
        <f t="shared" si="156"/>
        <v>42375.951539351852</v>
      </c>
      <c r="U2002">
        <f t="shared" si="159"/>
        <v>2015</v>
      </c>
    </row>
    <row r="2003" spans="1:21" ht="30" x14ac:dyDescent="0.25">
      <c r="A2003">
        <v>2001</v>
      </c>
      <c r="B2003" s="3" t="s">
        <v>2002</v>
      </c>
      <c r="C2003" s="3" t="s">
        <v>6111</v>
      </c>
      <c r="D2003" s="2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26" t="s">
        <v>8313</v>
      </c>
      <c r="P2003" t="s">
        <v>8318</v>
      </c>
      <c r="Q2003">
        <f t="shared" si="157"/>
        <v>382</v>
      </c>
      <c r="R2003">
        <f t="shared" si="158"/>
        <v>128.38999999999999</v>
      </c>
      <c r="S2003" s="11">
        <f t="shared" si="155"/>
        <v>42136.209675925929</v>
      </c>
      <c r="T2003" s="11">
        <f t="shared" si="156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2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26" t="s">
        <v>8313</v>
      </c>
      <c r="P2004" t="s">
        <v>8318</v>
      </c>
      <c r="Q2004">
        <f t="shared" si="157"/>
        <v>217</v>
      </c>
      <c r="R2004">
        <f t="shared" si="158"/>
        <v>78.83</v>
      </c>
      <c r="S2004" s="11">
        <f t="shared" si="155"/>
        <v>42728.71230324074</v>
      </c>
      <c r="T2004" s="11">
        <f t="shared" si="156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2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26" t="s">
        <v>8313</v>
      </c>
      <c r="P2005" t="s">
        <v>8318</v>
      </c>
      <c r="Q2005">
        <f t="shared" si="157"/>
        <v>312</v>
      </c>
      <c r="R2005">
        <f t="shared" si="158"/>
        <v>91.76</v>
      </c>
      <c r="S2005" s="11">
        <f t="shared" si="155"/>
        <v>40347.125601851854</v>
      </c>
      <c r="T2005" s="11">
        <f t="shared" si="156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 s="2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26" t="s">
        <v>8313</v>
      </c>
      <c r="P2006" t="s">
        <v>8318</v>
      </c>
      <c r="Q2006">
        <f t="shared" si="157"/>
        <v>234</v>
      </c>
      <c r="R2006">
        <f t="shared" si="158"/>
        <v>331.1</v>
      </c>
      <c r="S2006" s="11">
        <f t="shared" si="155"/>
        <v>41800.604895833334</v>
      </c>
      <c r="T2006" s="11">
        <f t="shared" si="156"/>
        <v>41830.604895833334</v>
      </c>
      <c r="U2006">
        <f t="shared" si="159"/>
        <v>2014</v>
      </c>
    </row>
    <row r="2007" spans="1:21" ht="45" x14ac:dyDescent="0.25">
      <c r="A2007">
        <v>2005</v>
      </c>
      <c r="B2007" s="3" t="s">
        <v>2006</v>
      </c>
      <c r="C2007" s="3" t="s">
        <v>6115</v>
      </c>
      <c r="D2007" s="2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26" t="s">
        <v>8313</v>
      </c>
      <c r="P2007" t="s">
        <v>8318</v>
      </c>
      <c r="Q2007">
        <f t="shared" si="157"/>
        <v>124</v>
      </c>
      <c r="R2007">
        <f t="shared" si="158"/>
        <v>194.26</v>
      </c>
      <c r="S2007" s="11">
        <f t="shared" si="155"/>
        <v>41535.812708333331</v>
      </c>
      <c r="T2007" s="11">
        <f t="shared" si="156"/>
        <v>41563.165972222225</v>
      </c>
      <c r="U2007">
        <f t="shared" si="159"/>
        <v>2013</v>
      </c>
    </row>
    <row r="2008" spans="1:21" ht="45" x14ac:dyDescent="0.25">
      <c r="A2008">
        <v>2006</v>
      </c>
      <c r="B2008" s="3" t="s">
        <v>2007</v>
      </c>
      <c r="C2008" s="3" t="s">
        <v>6116</v>
      </c>
      <c r="D2008" s="2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26" t="s">
        <v>8313</v>
      </c>
      <c r="P2008" t="s">
        <v>8318</v>
      </c>
      <c r="Q2008">
        <f t="shared" si="157"/>
        <v>248</v>
      </c>
      <c r="R2008">
        <f t="shared" si="158"/>
        <v>408.98</v>
      </c>
      <c r="S2008" s="11">
        <f t="shared" si="155"/>
        <v>41941.500520833331</v>
      </c>
      <c r="T2008" s="11">
        <f t="shared" si="156"/>
        <v>41976.542187500003</v>
      </c>
      <c r="U2008">
        <f t="shared" si="159"/>
        <v>2014</v>
      </c>
    </row>
    <row r="2009" spans="1:21" ht="45" x14ac:dyDescent="0.25">
      <c r="A2009">
        <v>2007</v>
      </c>
      <c r="B2009" s="3" t="s">
        <v>2008</v>
      </c>
      <c r="C2009" s="3" t="s">
        <v>6117</v>
      </c>
      <c r="D2009" s="2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26" t="s">
        <v>8313</v>
      </c>
      <c r="P2009" t="s">
        <v>8318</v>
      </c>
      <c r="Q2009">
        <f t="shared" si="157"/>
        <v>116</v>
      </c>
      <c r="R2009">
        <f t="shared" si="158"/>
        <v>84.46</v>
      </c>
      <c r="S2009" s="11">
        <f t="shared" si="155"/>
        <v>40347.837800925925</v>
      </c>
      <c r="T2009" s="11">
        <f t="shared" si="156"/>
        <v>40414.166666666664</v>
      </c>
      <c r="U2009">
        <f t="shared" si="159"/>
        <v>2010</v>
      </c>
    </row>
    <row r="2010" spans="1:21" ht="45" x14ac:dyDescent="0.25">
      <c r="A2010">
        <v>2008</v>
      </c>
      <c r="B2010" s="3" t="s">
        <v>2009</v>
      </c>
      <c r="C2010" s="3" t="s">
        <v>6118</v>
      </c>
      <c r="D2010" s="2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26" t="s">
        <v>8313</v>
      </c>
      <c r="P2010" t="s">
        <v>8318</v>
      </c>
      <c r="Q2010">
        <f t="shared" si="157"/>
        <v>117</v>
      </c>
      <c r="R2010">
        <f t="shared" si="158"/>
        <v>44.85</v>
      </c>
      <c r="S2010" s="11">
        <f t="shared" si="155"/>
        <v>40761.604421296295</v>
      </c>
      <c r="T2010" s="11">
        <f t="shared" si="156"/>
        <v>40805.604421296295</v>
      </c>
      <c r="U2010">
        <f t="shared" si="159"/>
        <v>2011</v>
      </c>
    </row>
    <row r="2011" spans="1:21" ht="45" x14ac:dyDescent="0.25">
      <c r="A2011">
        <v>2009</v>
      </c>
      <c r="B2011" s="3" t="s">
        <v>2010</v>
      </c>
      <c r="C2011" s="3" t="s">
        <v>6119</v>
      </c>
      <c r="D2011" s="2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26" t="s">
        <v>8313</v>
      </c>
      <c r="P2011" t="s">
        <v>8318</v>
      </c>
      <c r="Q2011">
        <f t="shared" si="157"/>
        <v>305</v>
      </c>
      <c r="R2011">
        <f t="shared" si="158"/>
        <v>383.36</v>
      </c>
      <c r="S2011" s="11">
        <f t="shared" si="155"/>
        <v>42661.323414351849</v>
      </c>
      <c r="T2011" s="11">
        <f t="shared" si="156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2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26" t="s">
        <v>8313</v>
      </c>
      <c r="P2012" t="s">
        <v>8318</v>
      </c>
      <c r="Q2012">
        <f t="shared" si="157"/>
        <v>320</v>
      </c>
      <c r="R2012">
        <f t="shared" si="158"/>
        <v>55.28</v>
      </c>
      <c r="S2012" s="11">
        <f t="shared" si="155"/>
        <v>42570.996423611112</v>
      </c>
      <c r="T2012" s="11">
        <f t="shared" si="156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2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26" t="s">
        <v>8313</v>
      </c>
      <c r="P2013" t="s">
        <v>8318</v>
      </c>
      <c r="Q2013">
        <f t="shared" si="157"/>
        <v>820</v>
      </c>
      <c r="R2013">
        <f t="shared" si="158"/>
        <v>422.02</v>
      </c>
      <c r="S2013" s="11">
        <f t="shared" si="155"/>
        <v>42347.358483796299</v>
      </c>
      <c r="T2013" s="11">
        <f t="shared" si="156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2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26" t="s">
        <v>8313</v>
      </c>
      <c r="P2014" t="s">
        <v>8318</v>
      </c>
      <c r="Q2014">
        <f t="shared" si="157"/>
        <v>235</v>
      </c>
      <c r="R2014">
        <f t="shared" si="158"/>
        <v>64.180000000000007</v>
      </c>
      <c r="S2014" s="11">
        <f t="shared" si="155"/>
        <v>42010.822233796294</v>
      </c>
      <c r="T2014" s="11">
        <f t="shared" si="156"/>
        <v>42040.822233796294</v>
      </c>
      <c r="U2014">
        <f t="shared" si="159"/>
        <v>2015</v>
      </c>
    </row>
    <row r="2015" spans="1:21" ht="45" x14ac:dyDescent="0.25">
      <c r="A2015">
        <v>2013</v>
      </c>
      <c r="B2015" s="3" t="s">
        <v>2014</v>
      </c>
      <c r="C2015" s="3" t="s">
        <v>6123</v>
      </c>
      <c r="D2015" s="2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26" t="s">
        <v>8313</v>
      </c>
      <c r="P2015" t="s">
        <v>8318</v>
      </c>
      <c r="Q2015">
        <f t="shared" si="157"/>
        <v>495</v>
      </c>
      <c r="R2015">
        <f t="shared" si="158"/>
        <v>173.58</v>
      </c>
      <c r="S2015" s="11">
        <f t="shared" si="155"/>
        <v>42499.960810185185</v>
      </c>
      <c r="T2015" s="11">
        <f t="shared" si="156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2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26" t="s">
        <v>8313</v>
      </c>
      <c r="P2016" t="s">
        <v>8318</v>
      </c>
      <c r="Q2016">
        <f t="shared" si="157"/>
        <v>7814</v>
      </c>
      <c r="R2016">
        <f t="shared" si="158"/>
        <v>88.6</v>
      </c>
      <c r="S2016" s="11">
        <f t="shared" si="155"/>
        <v>41324.214571759258</v>
      </c>
      <c r="T2016" s="11">
        <f t="shared" si="156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2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26" t="s">
        <v>8313</v>
      </c>
      <c r="P2017" t="s">
        <v>8318</v>
      </c>
      <c r="Q2017">
        <f t="shared" si="157"/>
        <v>113</v>
      </c>
      <c r="R2017">
        <f t="shared" si="158"/>
        <v>50.22</v>
      </c>
      <c r="S2017" s="11">
        <f t="shared" si="155"/>
        <v>40765.876886574071</v>
      </c>
      <c r="T2017" s="11">
        <f t="shared" si="156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2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26" t="s">
        <v>8313</v>
      </c>
      <c r="P2018" t="s">
        <v>8318</v>
      </c>
      <c r="Q2018">
        <f t="shared" si="157"/>
        <v>922</v>
      </c>
      <c r="R2018">
        <f t="shared" si="158"/>
        <v>192.39</v>
      </c>
      <c r="S2018" s="11">
        <f t="shared" si="155"/>
        <v>41312.88077546296</v>
      </c>
      <c r="T2018" s="11">
        <f t="shared" si="156"/>
        <v>41342.88077546296</v>
      </c>
      <c r="U2018">
        <f t="shared" si="159"/>
        <v>2013</v>
      </c>
    </row>
    <row r="2019" spans="1:21" ht="45" x14ac:dyDescent="0.25">
      <c r="A2019">
        <v>2017</v>
      </c>
      <c r="B2019" s="3" t="s">
        <v>2018</v>
      </c>
      <c r="C2019" s="3" t="s">
        <v>6127</v>
      </c>
      <c r="D2019" s="2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26" t="s">
        <v>8313</v>
      </c>
      <c r="P2019" t="s">
        <v>8318</v>
      </c>
      <c r="Q2019">
        <f t="shared" si="157"/>
        <v>125</v>
      </c>
      <c r="R2019">
        <f t="shared" si="158"/>
        <v>73.42</v>
      </c>
      <c r="S2019" s="11">
        <f t="shared" si="155"/>
        <v>40961.057349537034</v>
      </c>
      <c r="T2019" s="11">
        <f t="shared" si="156"/>
        <v>40992.166666666664</v>
      </c>
      <c r="U2019">
        <f t="shared" si="159"/>
        <v>2012</v>
      </c>
    </row>
    <row r="2020" spans="1:21" ht="45" x14ac:dyDescent="0.25">
      <c r="A2020">
        <v>2018</v>
      </c>
      <c r="B2020" s="3" t="s">
        <v>2019</v>
      </c>
      <c r="C2020" s="3" t="s">
        <v>6128</v>
      </c>
      <c r="D2020" s="2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26" t="s">
        <v>8313</v>
      </c>
      <c r="P2020" t="s">
        <v>8318</v>
      </c>
      <c r="Q2020">
        <f t="shared" si="157"/>
        <v>102</v>
      </c>
      <c r="R2020">
        <f t="shared" si="158"/>
        <v>147.68</v>
      </c>
      <c r="S2020" s="11">
        <f t="shared" si="155"/>
        <v>42199.365844907406</v>
      </c>
      <c r="T2020" s="11">
        <f t="shared" si="156"/>
        <v>42229.365844907406</v>
      </c>
      <c r="U2020">
        <f t="shared" si="159"/>
        <v>2015</v>
      </c>
    </row>
    <row r="2021" spans="1:21" ht="45" x14ac:dyDescent="0.25">
      <c r="A2021">
        <v>2019</v>
      </c>
      <c r="B2021" s="3" t="s">
        <v>2020</v>
      </c>
      <c r="C2021" s="3" t="s">
        <v>6129</v>
      </c>
      <c r="D2021" s="2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26" t="s">
        <v>8313</v>
      </c>
      <c r="P2021" t="s">
        <v>8318</v>
      </c>
      <c r="Q2021">
        <f t="shared" si="157"/>
        <v>485</v>
      </c>
      <c r="R2021">
        <f t="shared" si="158"/>
        <v>108.97</v>
      </c>
      <c r="S2021" s="11">
        <f t="shared" si="155"/>
        <v>42605.70857638889</v>
      </c>
      <c r="T2021" s="11">
        <f t="shared" si="156"/>
        <v>42635.70857638889</v>
      </c>
      <c r="U2021">
        <f t="shared" si="159"/>
        <v>2016</v>
      </c>
    </row>
    <row r="2022" spans="1:21" ht="45" x14ac:dyDescent="0.25">
      <c r="A2022">
        <v>2020</v>
      </c>
      <c r="B2022" s="3" t="s">
        <v>2021</v>
      </c>
      <c r="C2022" s="3" t="s">
        <v>6130</v>
      </c>
      <c r="D2022" s="2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26" t="s">
        <v>8313</v>
      </c>
      <c r="P2022" t="s">
        <v>8318</v>
      </c>
      <c r="Q2022">
        <f t="shared" si="157"/>
        <v>192</v>
      </c>
      <c r="R2022">
        <f t="shared" si="158"/>
        <v>23.65</v>
      </c>
      <c r="S2022" s="11">
        <f t="shared" si="155"/>
        <v>41737.097499999996</v>
      </c>
      <c r="T2022" s="11">
        <f t="shared" si="156"/>
        <v>41773.961111111108</v>
      </c>
      <c r="U2022">
        <f t="shared" si="159"/>
        <v>2014</v>
      </c>
    </row>
    <row r="2023" spans="1:21" ht="45" x14ac:dyDescent="0.25">
      <c r="A2023">
        <v>2021</v>
      </c>
      <c r="B2023" s="3" t="s">
        <v>2022</v>
      </c>
      <c r="C2023" s="3" t="s">
        <v>6131</v>
      </c>
      <c r="D2023" s="2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26" t="s">
        <v>8313</v>
      </c>
      <c r="P2023" t="s">
        <v>8318</v>
      </c>
      <c r="Q2023">
        <f t="shared" si="157"/>
        <v>281</v>
      </c>
      <c r="R2023">
        <f t="shared" si="158"/>
        <v>147.94999999999999</v>
      </c>
      <c r="S2023" s="11">
        <f t="shared" si="155"/>
        <v>41861.070567129631</v>
      </c>
      <c r="T2023" s="11">
        <f t="shared" si="156"/>
        <v>41906.070567129631</v>
      </c>
      <c r="U2023">
        <f t="shared" si="159"/>
        <v>2014</v>
      </c>
    </row>
    <row r="2024" spans="1:21" ht="45" x14ac:dyDescent="0.25">
      <c r="A2024">
        <v>2022</v>
      </c>
      <c r="B2024" s="3" t="s">
        <v>2023</v>
      </c>
      <c r="C2024" s="3" t="s">
        <v>6132</v>
      </c>
      <c r="D2024" s="2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26" t="s">
        <v>8313</v>
      </c>
      <c r="P2024" t="s">
        <v>8318</v>
      </c>
      <c r="Q2024">
        <f t="shared" si="157"/>
        <v>125</v>
      </c>
      <c r="R2024">
        <f t="shared" si="158"/>
        <v>385.04</v>
      </c>
      <c r="S2024" s="11">
        <f t="shared" si="155"/>
        <v>42502.569120370375</v>
      </c>
      <c r="T2024" s="11">
        <f t="shared" si="156"/>
        <v>42532.569120370375</v>
      </c>
      <c r="U2024">
        <f t="shared" si="159"/>
        <v>2016</v>
      </c>
    </row>
    <row r="2025" spans="1:21" ht="45" x14ac:dyDescent="0.25">
      <c r="A2025">
        <v>2023</v>
      </c>
      <c r="B2025" s="3" t="s">
        <v>2024</v>
      </c>
      <c r="C2025" s="3" t="s">
        <v>6133</v>
      </c>
      <c r="D2025" s="2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26" t="s">
        <v>8313</v>
      </c>
      <c r="P2025" t="s">
        <v>8318</v>
      </c>
      <c r="Q2025">
        <f t="shared" si="157"/>
        <v>161</v>
      </c>
      <c r="R2025">
        <f t="shared" si="158"/>
        <v>457.39</v>
      </c>
      <c r="S2025" s="11">
        <f t="shared" si="155"/>
        <v>42136.420752314814</v>
      </c>
      <c r="T2025" s="11">
        <f t="shared" si="156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3" t="s">
        <v>2025</v>
      </c>
      <c r="C2026" s="3" t="s">
        <v>6134</v>
      </c>
      <c r="D2026" s="2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26" t="s">
        <v>8313</v>
      </c>
      <c r="P2026" t="s">
        <v>8318</v>
      </c>
      <c r="Q2026">
        <f t="shared" si="157"/>
        <v>585</v>
      </c>
      <c r="R2026">
        <f t="shared" si="158"/>
        <v>222.99</v>
      </c>
      <c r="S2026" s="11">
        <f t="shared" si="155"/>
        <v>41099.966944444444</v>
      </c>
      <c r="T2026" s="11">
        <f t="shared" si="156"/>
        <v>41134.125</v>
      </c>
      <c r="U2026">
        <f t="shared" si="159"/>
        <v>2012</v>
      </c>
    </row>
    <row r="2027" spans="1:21" ht="45" x14ac:dyDescent="0.25">
      <c r="A2027">
        <v>2025</v>
      </c>
      <c r="B2027" s="3" t="s">
        <v>2026</v>
      </c>
      <c r="C2027" s="3" t="s">
        <v>6135</v>
      </c>
      <c r="D2027" s="2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26" t="s">
        <v>8313</v>
      </c>
      <c r="P2027" t="s">
        <v>8318</v>
      </c>
      <c r="Q2027">
        <f t="shared" si="157"/>
        <v>201</v>
      </c>
      <c r="R2027">
        <f t="shared" si="158"/>
        <v>220.74</v>
      </c>
      <c r="S2027" s="11">
        <f t="shared" si="155"/>
        <v>42136.184560185182</v>
      </c>
      <c r="T2027" s="11">
        <f t="shared" si="156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2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26" t="s">
        <v>8313</v>
      </c>
      <c r="P2028" t="s">
        <v>8318</v>
      </c>
      <c r="Q2028">
        <f t="shared" si="157"/>
        <v>133</v>
      </c>
      <c r="R2028">
        <f t="shared" si="158"/>
        <v>73.5</v>
      </c>
      <c r="S2028" s="11">
        <f t="shared" si="155"/>
        <v>41704.735937500001</v>
      </c>
      <c r="T2028" s="11">
        <f t="shared" si="156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2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26" t="s">
        <v>8313</v>
      </c>
      <c r="P2029" t="s">
        <v>8318</v>
      </c>
      <c r="Q2029">
        <f t="shared" si="157"/>
        <v>120</v>
      </c>
      <c r="R2029">
        <f t="shared" si="158"/>
        <v>223.1</v>
      </c>
      <c r="S2029" s="11">
        <f t="shared" si="155"/>
        <v>42048.813877314817</v>
      </c>
      <c r="T2029" s="11">
        <f t="shared" si="156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2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26" t="s">
        <v>8313</v>
      </c>
      <c r="P2030" t="s">
        <v>8318</v>
      </c>
      <c r="Q2030">
        <f t="shared" si="157"/>
        <v>126</v>
      </c>
      <c r="R2030">
        <f t="shared" si="158"/>
        <v>47.91</v>
      </c>
      <c r="S2030" s="11">
        <f t="shared" si="155"/>
        <v>40215.919050925928</v>
      </c>
      <c r="T2030" s="11">
        <f t="shared" si="156"/>
        <v>40252.913194444445</v>
      </c>
      <c r="U2030">
        <f t="shared" si="159"/>
        <v>2010</v>
      </c>
    </row>
    <row r="2031" spans="1:21" ht="30" x14ac:dyDescent="0.25">
      <c r="A2031">
        <v>2029</v>
      </c>
      <c r="B2031" s="3" t="s">
        <v>2030</v>
      </c>
      <c r="C2031" s="3" t="s">
        <v>6139</v>
      </c>
      <c r="D2031" s="2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26" t="s">
        <v>8313</v>
      </c>
      <c r="P2031" t="s">
        <v>8318</v>
      </c>
      <c r="Q2031">
        <f t="shared" si="157"/>
        <v>361</v>
      </c>
      <c r="R2031">
        <f t="shared" si="158"/>
        <v>96.06</v>
      </c>
      <c r="S2031" s="11">
        <f t="shared" si="155"/>
        <v>41848.021770833337</v>
      </c>
      <c r="T2031" s="11">
        <f t="shared" si="156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2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26" t="s">
        <v>8313</v>
      </c>
      <c r="P2032" t="s">
        <v>8318</v>
      </c>
      <c r="Q2032">
        <f t="shared" si="157"/>
        <v>226</v>
      </c>
      <c r="R2032">
        <f t="shared" si="158"/>
        <v>118.61</v>
      </c>
      <c r="S2032" s="11">
        <f t="shared" si="155"/>
        <v>41212.996481481481</v>
      </c>
      <c r="T2032" s="11">
        <f t="shared" si="156"/>
        <v>41242.996481481481</v>
      </c>
      <c r="U2032">
        <f t="shared" si="159"/>
        <v>2012</v>
      </c>
    </row>
    <row r="2033" spans="1:21" ht="30" x14ac:dyDescent="0.25">
      <c r="A2033">
        <v>2031</v>
      </c>
      <c r="B2033" s="3" t="s">
        <v>2032</v>
      </c>
      <c r="C2033" s="3" t="s">
        <v>6141</v>
      </c>
      <c r="D2033" s="2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26" t="s">
        <v>8313</v>
      </c>
      <c r="P2033" t="s">
        <v>8318</v>
      </c>
      <c r="Q2033">
        <f t="shared" si="157"/>
        <v>120</v>
      </c>
      <c r="R2033">
        <f t="shared" si="158"/>
        <v>118.45</v>
      </c>
      <c r="S2033" s="11">
        <f t="shared" si="155"/>
        <v>41975.329317129625</v>
      </c>
      <c r="T2033" s="11">
        <f t="shared" si="156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2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26" t="s">
        <v>8313</v>
      </c>
      <c r="P2034" t="s">
        <v>8318</v>
      </c>
      <c r="Q2034">
        <f t="shared" si="157"/>
        <v>304</v>
      </c>
      <c r="R2034">
        <f t="shared" si="158"/>
        <v>143.21</v>
      </c>
      <c r="S2034" s="11">
        <f t="shared" si="155"/>
        <v>42689.565671296295</v>
      </c>
      <c r="T2034" s="11">
        <f t="shared" si="156"/>
        <v>42719.208333333328</v>
      </c>
      <c r="U2034">
        <f t="shared" si="159"/>
        <v>2016</v>
      </c>
    </row>
    <row r="2035" spans="1:21" ht="45" x14ac:dyDescent="0.25">
      <c r="A2035">
        <v>2033</v>
      </c>
      <c r="B2035" s="3" t="s">
        <v>2034</v>
      </c>
      <c r="C2035" s="3" t="s">
        <v>6143</v>
      </c>
      <c r="D2035" s="2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26" t="s">
        <v>8313</v>
      </c>
      <c r="P2035" t="s">
        <v>8318</v>
      </c>
      <c r="Q2035">
        <f t="shared" si="157"/>
        <v>179</v>
      </c>
      <c r="R2035">
        <f t="shared" si="158"/>
        <v>282.72000000000003</v>
      </c>
      <c r="S2035" s="11">
        <f t="shared" si="155"/>
        <v>41725.082384259258</v>
      </c>
      <c r="T2035" s="11">
        <f t="shared" si="156"/>
        <v>41755.082384259258</v>
      </c>
      <c r="U2035">
        <f t="shared" si="159"/>
        <v>2014</v>
      </c>
    </row>
    <row r="2036" spans="1:21" ht="45" x14ac:dyDescent="0.25">
      <c r="A2036">
        <v>2034</v>
      </c>
      <c r="B2036" s="3" t="s">
        <v>2035</v>
      </c>
      <c r="C2036" s="3" t="s">
        <v>6144</v>
      </c>
      <c r="D2036" s="2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26" t="s">
        <v>8313</v>
      </c>
      <c r="P2036" t="s">
        <v>8318</v>
      </c>
      <c r="Q2036">
        <f t="shared" si="157"/>
        <v>387</v>
      </c>
      <c r="R2036">
        <f t="shared" si="158"/>
        <v>593.94000000000005</v>
      </c>
      <c r="S2036" s="11">
        <f t="shared" si="155"/>
        <v>42076.130011574074</v>
      </c>
      <c r="T2036" s="11">
        <f t="shared" si="156"/>
        <v>42131.290277777778</v>
      </c>
      <c r="U2036">
        <f t="shared" si="159"/>
        <v>2015</v>
      </c>
    </row>
    <row r="2037" spans="1:21" ht="45" x14ac:dyDescent="0.25">
      <c r="A2037">
        <v>2035</v>
      </c>
      <c r="B2037" s="3" t="s">
        <v>2036</v>
      </c>
      <c r="C2037" s="3" t="s">
        <v>6145</v>
      </c>
      <c r="D2037" s="2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26" t="s">
        <v>8313</v>
      </c>
      <c r="P2037" t="s">
        <v>8318</v>
      </c>
      <c r="Q2037">
        <f t="shared" si="157"/>
        <v>211</v>
      </c>
      <c r="R2037">
        <f t="shared" si="158"/>
        <v>262.16000000000003</v>
      </c>
      <c r="S2037" s="11">
        <f t="shared" si="155"/>
        <v>42311.625081018516</v>
      </c>
      <c r="T2037" s="11">
        <f t="shared" si="156"/>
        <v>42357.041666666672</v>
      </c>
      <c r="U2037">
        <f t="shared" si="159"/>
        <v>2015</v>
      </c>
    </row>
    <row r="2038" spans="1:21" ht="45" x14ac:dyDescent="0.25">
      <c r="A2038">
        <v>2036</v>
      </c>
      <c r="B2038" s="3" t="s">
        <v>2037</v>
      </c>
      <c r="C2038" s="3" t="s">
        <v>6146</v>
      </c>
      <c r="D2038" s="2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26" t="s">
        <v>8313</v>
      </c>
      <c r="P2038" t="s">
        <v>8318</v>
      </c>
      <c r="Q2038">
        <f t="shared" si="157"/>
        <v>132</v>
      </c>
      <c r="R2038">
        <f t="shared" si="158"/>
        <v>46.58</v>
      </c>
      <c r="S2038" s="11">
        <f t="shared" si="155"/>
        <v>41738.864803240744</v>
      </c>
      <c r="T2038" s="11">
        <f t="shared" si="156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2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26" t="s">
        <v>8313</v>
      </c>
      <c r="P2039" t="s">
        <v>8318</v>
      </c>
      <c r="Q2039">
        <f t="shared" si="157"/>
        <v>300</v>
      </c>
      <c r="R2039">
        <f t="shared" si="158"/>
        <v>70.040000000000006</v>
      </c>
      <c r="S2039" s="11">
        <f t="shared" si="155"/>
        <v>41578.210104166668</v>
      </c>
      <c r="T2039" s="11">
        <f t="shared" si="156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 s="2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26" t="s">
        <v>8313</v>
      </c>
      <c r="P2040" t="s">
        <v>8318</v>
      </c>
      <c r="Q2040">
        <f t="shared" si="157"/>
        <v>421</v>
      </c>
      <c r="R2040">
        <f t="shared" si="158"/>
        <v>164.91</v>
      </c>
      <c r="S2040" s="11">
        <f t="shared" si="155"/>
        <v>41424.27107638889</v>
      </c>
      <c r="T2040" s="11">
        <f t="shared" si="156"/>
        <v>41456.75</v>
      </c>
      <c r="U2040">
        <f t="shared" si="159"/>
        <v>2013</v>
      </c>
    </row>
    <row r="2041" spans="1:21" ht="30" x14ac:dyDescent="0.25">
      <c r="A2041">
        <v>2039</v>
      </c>
      <c r="B2041" s="3" t="s">
        <v>2040</v>
      </c>
      <c r="C2041" s="3" t="s">
        <v>6149</v>
      </c>
      <c r="D2041" s="2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26" t="s">
        <v>8313</v>
      </c>
      <c r="P2041" t="s">
        <v>8318</v>
      </c>
      <c r="Q2041">
        <f t="shared" si="157"/>
        <v>136</v>
      </c>
      <c r="R2041">
        <f t="shared" si="158"/>
        <v>449.26</v>
      </c>
      <c r="S2041" s="11">
        <f t="shared" si="155"/>
        <v>42675.438946759255</v>
      </c>
      <c r="T2041" s="11">
        <f t="shared" si="156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2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26" t="s">
        <v>8313</v>
      </c>
      <c r="P2042" t="s">
        <v>8318</v>
      </c>
      <c r="Q2042">
        <f t="shared" si="157"/>
        <v>248</v>
      </c>
      <c r="R2042">
        <f t="shared" si="158"/>
        <v>27.47</v>
      </c>
      <c r="S2042" s="11">
        <f t="shared" si="155"/>
        <v>41578.927118055559</v>
      </c>
      <c r="T2042" s="11">
        <f t="shared" si="156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3" t="s">
        <v>2042</v>
      </c>
      <c r="C2043" s="3" t="s">
        <v>6151</v>
      </c>
      <c r="D2043" s="2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26" t="s">
        <v>8313</v>
      </c>
      <c r="P2043" t="s">
        <v>8318</v>
      </c>
      <c r="Q2043">
        <f t="shared" si="157"/>
        <v>182</v>
      </c>
      <c r="R2043">
        <f t="shared" si="158"/>
        <v>143.97999999999999</v>
      </c>
      <c r="S2043" s="11">
        <f t="shared" si="155"/>
        <v>42654.525775462964</v>
      </c>
      <c r="T2043" s="11">
        <f t="shared" si="156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2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26" t="s">
        <v>8313</v>
      </c>
      <c r="P2044" t="s">
        <v>8318</v>
      </c>
      <c r="Q2044">
        <f t="shared" si="157"/>
        <v>124</v>
      </c>
      <c r="R2044">
        <f t="shared" si="158"/>
        <v>88.24</v>
      </c>
      <c r="S2044" s="11">
        <f t="shared" si="155"/>
        <v>42331.708032407405</v>
      </c>
      <c r="T2044" s="11">
        <f t="shared" si="156"/>
        <v>42391.708032407405</v>
      </c>
      <c r="U2044">
        <f t="shared" si="159"/>
        <v>2015</v>
      </c>
    </row>
    <row r="2045" spans="1:21" ht="45" x14ac:dyDescent="0.25">
      <c r="A2045">
        <v>2043</v>
      </c>
      <c r="B2045" s="3" t="s">
        <v>2044</v>
      </c>
      <c r="C2045" s="3" t="s">
        <v>6153</v>
      </c>
      <c r="D2045" s="2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26" t="s">
        <v>8313</v>
      </c>
      <c r="P2045" t="s">
        <v>8318</v>
      </c>
      <c r="Q2045">
        <f t="shared" si="157"/>
        <v>506</v>
      </c>
      <c r="R2045">
        <f t="shared" si="158"/>
        <v>36.33</v>
      </c>
      <c r="S2045" s="11">
        <f t="shared" si="155"/>
        <v>42661.176817129628</v>
      </c>
      <c r="T2045" s="11">
        <f t="shared" si="156"/>
        <v>42715.207638888889</v>
      </c>
      <c r="U2045">
        <f t="shared" si="159"/>
        <v>2016</v>
      </c>
    </row>
    <row r="2046" spans="1:21" ht="45" x14ac:dyDescent="0.25">
      <c r="A2046">
        <v>2044</v>
      </c>
      <c r="B2046" s="3" t="s">
        <v>2045</v>
      </c>
      <c r="C2046" s="3" t="s">
        <v>6154</v>
      </c>
      <c r="D2046" s="2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26" t="s">
        <v>8313</v>
      </c>
      <c r="P2046" t="s">
        <v>8318</v>
      </c>
      <c r="Q2046">
        <f t="shared" si="157"/>
        <v>108</v>
      </c>
      <c r="R2046">
        <f t="shared" si="158"/>
        <v>90.18</v>
      </c>
      <c r="S2046" s="11">
        <f t="shared" si="155"/>
        <v>42138.684189814812</v>
      </c>
      <c r="T2046" s="11">
        <f t="shared" si="156"/>
        <v>42168.684189814812</v>
      </c>
      <c r="U2046">
        <f t="shared" si="159"/>
        <v>2015</v>
      </c>
    </row>
    <row r="2047" spans="1:21" ht="45" x14ac:dyDescent="0.25">
      <c r="A2047">
        <v>2045</v>
      </c>
      <c r="B2047" s="3" t="s">
        <v>2046</v>
      </c>
      <c r="C2047" s="3" t="s">
        <v>6155</v>
      </c>
      <c r="D2047" s="2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26" t="s">
        <v>8313</v>
      </c>
      <c r="P2047" t="s">
        <v>8318</v>
      </c>
      <c r="Q2047">
        <f t="shared" si="157"/>
        <v>819</v>
      </c>
      <c r="R2047">
        <f t="shared" si="158"/>
        <v>152.62</v>
      </c>
      <c r="S2047" s="11">
        <f t="shared" si="155"/>
        <v>41069.088506944441</v>
      </c>
      <c r="T2047" s="11">
        <f t="shared" si="156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3" t="s">
        <v>2047</v>
      </c>
      <c r="C2048" s="3" t="s">
        <v>6156</v>
      </c>
      <c r="D2048" s="2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26" t="s">
        <v>8313</v>
      </c>
      <c r="P2048" t="s">
        <v>8318</v>
      </c>
      <c r="Q2048">
        <f t="shared" si="157"/>
        <v>121</v>
      </c>
      <c r="R2048">
        <f t="shared" si="158"/>
        <v>55.81</v>
      </c>
      <c r="S2048" s="11">
        <f t="shared" si="155"/>
        <v>41387.171805555554</v>
      </c>
      <c r="T2048" s="11">
        <f t="shared" si="156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3" t="s">
        <v>2048</v>
      </c>
      <c r="C2049" s="3" t="s">
        <v>6157</v>
      </c>
      <c r="D2049" s="2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26" t="s">
        <v>8313</v>
      </c>
      <c r="P2049" t="s">
        <v>8318</v>
      </c>
      <c r="Q2049">
        <f t="shared" si="157"/>
        <v>103</v>
      </c>
      <c r="R2049">
        <f t="shared" si="158"/>
        <v>227.85</v>
      </c>
      <c r="S2049" s="11">
        <f t="shared" si="155"/>
        <v>42081.903587962966</v>
      </c>
      <c r="T2049" s="11">
        <f t="shared" si="156"/>
        <v>42111</v>
      </c>
      <c r="U2049">
        <f t="shared" si="159"/>
        <v>2015</v>
      </c>
    </row>
    <row r="2050" spans="1:21" ht="45" x14ac:dyDescent="0.25">
      <c r="A2050">
        <v>2048</v>
      </c>
      <c r="B2050" s="3" t="s">
        <v>2049</v>
      </c>
      <c r="C2050" s="3" t="s">
        <v>6158</v>
      </c>
      <c r="D2050" s="2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26" t="s">
        <v>8313</v>
      </c>
      <c r="P2050" t="s">
        <v>8318</v>
      </c>
      <c r="Q2050">
        <f t="shared" si="157"/>
        <v>148</v>
      </c>
      <c r="R2050">
        <f t="shared" si="158"/>
        <v>91.83</v>
      </c>
      <c r="S2050" s="11">
        <f t="shared" ref="S2050:S2113" si="160">(((J2050/60)/60)/24)+DATE(1970,1,1)</f>
        <v>41387.651516203703</v>
      </c>
      <c r="T2050" s="11">
        <f t="shared" ref="T2050:T2113" si="161">(((I2050/60)/60)/24)+DATE(1970,1,1)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2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26" t="s">
        <v>8313</v>
      </c>
      <c r="P2051" t="s">
        <v>8318</v>
      </c>
      <c r="Q2051">
        <f t="shared" ref="Q2051:Q2114" si="162">ROUND(E2051/D2051*100,0)</f>
        <v>120</v>
      </c>
      <c r="R2051">
        <f t="shared" ref="R2051:R2114" si="163">IFERROR(ROUND(E2051/L2051,2),0)</f>
        <v>80.989999999999995</v>
      </c>
      <c r="S2051" s="11">
        <f t="shared" si="160"/>
        <v>41575.527349537035</v>
      </c>
      <c r="T2051" s="11">
        <f t="shared" si="161"/>
        <v>41610.957638888889</v>
      </c>
      <c r="U2051">
        <f t="shared" ref="U2051:U2114" si="164">YEAR(S2051)</f>
        <v>2013</v>
      </c>
    </row>
    <row r="2052" spans="1:21" ht="45" x14ac:dyDescent="0.25">
      <c r="A2052">
        <v>2050</v>
      </c>
      <c r="B2052" s="3" t="s">
        <v>2051</v>
      </c>
      <c r="C2052" s="3" t="s">
        <v>6160</v>
      </c>
      <c r="D2052" s="2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26" t="s">
        <v>8313</v>
      </c>
      <c r="P2052" t="s">
        <v>8318</v>
      </c>
      <c r="Q2052">
        <f t="shared" si="162"/>
        <v>473</v>
      </c>
      <c r="R2052">
        <f t="shared" si="163"/>
        <v>278.39</v>
      </c>
      <c r="S2052" s="11">
        <f t="shared" si="160"/>
        <v>42115.071504629625</v>
      </c>
      <c r="T2052" s="11">
        <f t="shared" si="161"/>
        <v>42155.071504629625</v>
      </c>
      <c r="U2052">
        <f t="shared" si="164"/>
        <v>2015</v>
      </c>
    </row>
    <row r="2053" spans="1:21" ht="45" x14ac:dyDescent="0.25">
      <c r="A2053">
        <v>2051</v>
      </c>
      <c r="B2053" s="3" t="s">
        <v>2052</v>
      </c>
      <c r="C2053" s="3" t="s">
        <v>6161</v>
      </c>
      <c r="D2053" s="2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26" t="s">
        <v>8313</v>
      </c>
      <c r="P2053" t="s">
        <v>8318</v>
      </c>
      <c r="Q2053">
        <f t="shared" si="162"/>
        <v>130</v>
      </c>
      <c r="R2053">
        <f t="shared" si="163"/>
        <v>43.1</v>
      </c>
      <c r="S2053" s="11">
        <f t="shared" si="160"/>
        <v>41604.022418981483</v>
      </c>
      <c r="T2053" s="11">
        <f t="shared" si="161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3" t="s">
        <v>2053</v>
      </c>
      <c r="C2054" s="3" t="s">
        <v>6162</v>
      </c>
      <c r="D2054" s="2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26" t="s">
        <v>8313</v>
      </c>
      <c r="P2054" t="s">
        <v>8318</v>
      </c>
      <c r="Q2054">
        <f t="shared" si="162"/>
        <v>353</v>
      </c>
      <c r="R2054">
        <f t="shared" si="163"/>
        <v>326.29000000000002</v>
      </c>
      <c r="S2054" s="11">
        <f t="shared" si="160"/>
        <v>42375.08394675926</v>
      </c>
      <c r="T2054" s="11">
        <f t="shared" si="161"/>
        <v>42420.08394675926</v>
      </c>
      <c r="U2054">
        <f t="shared" si="164"/>
        <v>2016</v>
      </c>
    </row>
    <row r="2055" spans="1:21" ht="45" x14ac:dyDescent="0.25">
      <c r="A2055">
        <v>2053</v>
      </c>
      <c r="B2055" s="3" t="s">
        <v>2054</v>
      </c>
      <c r="C2055" s="3" t="s">
        <v>6163</v>
      </c>
      <c r="D2055" s="2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26" t="s">
        <v>8313</v>
      </c>
      <c r="P2055" t="s">
        <v>8318</v>
      </c>
      <c r="Q2055">
        <f t="shared" si="162"/>
        <v>101</v>
      </c>
      <c r="R2055">
        <f t="shared" si="163"/>
        <v>41.74</v>
      </c>
      <c r="S2055" s="11">
        <f t="shared" si="160"/>
        <v>42303.617488425924</v>
      </c>
      <c r="T2055" s="11">
        <f t="shared" si="161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3" t="s">
        <v>2055</v>
      </c>
      <c r="C2056" s="3" t="s">
        <v>6164</v>
      </c>
      <c r="D2056" s="2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26" t="s">
        <v>8313</v>
      </c>
      <c r="P2056" t="s">
        <v>8318</v>
      </c>
      <c r="Q2056">
        <f t="shared" si="162"/>
        <v>114</v>
      </c>
      <c r="R2056">
        <f t="shared" si="163"/>
        <v>64.02</v>
      </c>
      <c r="S2056" s="11">
        <f t="shared" si="160"/>
        <v>41731.520949074074</v>
      </c>
      <c r="T2056" s="11">
        <f t="shared" si="161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3" t="s">
        <v>2056</v>
      </c>
      <c r="C2057" s="3" t="s">
        <v>6165</v>
      </c>
      <c r="D2057" s="2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26" t="s">
        <v>8313</v>
      </c>
      <c r="P2057" t="s">
        <v>8318</v>
      </c>
      <c r="Q2057">
        <f t="shared" si="162"/>
        <v>167</v>
      </c>
      <c r="R2057">
        <f t="shared" si="163"/>
        <v>99.46</v>
      </c>
      <c r="S2057" s="11">
        <f t="shared" si="160"/>
        <v>41946.674108796295</v>
      </c>
      <c r="T2057" s="11">
        <f t="shared" si="161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2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26" t="s">
        <v>8313</v>
      </c>
      <c r="P2058" t="s">
        <v>8318</v>
      </c>
      <c r="Q2058">
        <f t="shared" si="162"/>
        <v>153</v>
      </c>
      <c r="R2058">
        <f t="shared" si="163"/>
        <v>138.49</v>
      </c>
      <c r="S2058" s="11">
        <f t="shared" si="160"/>
        <v>41351.76090277778</v>
      </c>
      <c r="T2058" s="11">
        <f t="shared" si="161"/>
        <v>41381.76090277778</v>
      </c>
      <c r="U2058">
        <f t="shared" si="164"/>
        <v>2013</v>
      </c>
    </row>
    <row r="2059" spans="1:21" ht="45" x14ac:dyDescent="0.25">
      <c r="A2059">
        <v>2057</v>
      </c>
      <c r="B2059" s="3" t="s">
        <v>2058</v>
      </c>
      <c r="C2059" s="3" t="s">
        <v>6167</v>
      </c>
      <c r="D2059" s="2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26" t="s">
        <v>8313</v>
      </c>
      <c r="P2059" t="s">
        <v>8318</v>
      </c>
      <c r="Q2059">
        <f t="shared" si="162"/>
        <v>202</v>
      </c>
      <c r="R2059">
        <f t="shared" si="163"/>
        <v>45.55</v>
      </c>
      <c r="S2059" s="11">
        <f t="shared" si="160"/>
        <v>42396.494583333333</v>
      </c>
      <c r="T2059" s="11">
        <f t="shared" si="161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2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26" t="s">
        <v>8313</v>
      </c>
      <c r="P2060" t="s">
        <v>8318</v>
      </c>
      <c r="Q2060">
        <f t="shared" si="162"/>
        <v>168</v>
      </c>
      <c r="R2060">
        <f t="shared" si="163"/>
        <v>10.51</v>
      </c>
      <c r="S2060" s="11">
        <f t="shared" si="160"/>
        <v>42026.370717592596</v>
      </c>
      <c r="T2060" s="11">
        <f t="shared" si="161"/>
        <v>42065.833333333328</v>
      </c>
      <c r="U2060">
        <f t="shared" si="164"/>
        <v>2015</v>
      </c>
    </row>
    <row r="2061" spans="1:21" ht="45" x14ac:dyDescent="0.25">
      <c r="A2061">
        <v>2059</v>
      </c>
      <c r="B2061" s="3" t="s">
        <v>2060</v>
      </c>
      <c r="C2061" s="3" t="s">
        <v>6169</v>
      </c>
      <c r="D2061" s="2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26" t="s">
        <v>8313</v>
      </c>
      <c r="P2061" t="s">
        <v>8318</v>
      </c>
      <c r="Q2061">
        <f t="shared" si="162"/>
        <v>143</v>
      </c>
      <c r="R2061">
        <f t="shared" si="163"/>
        <v>114.77</v>
      </c>
      <c r="S2061" s="11">
        <f t="shared" si="160"/>
        <v>42361.602476851855</v>
      </c>
      <c r="T2061" s="11">
        <f t="shared" si="161"/>
        <v>42400.915972222225</v>
      </c>
      <c r="U2061">
        <f t="shared" si="164"/>
        <v>2015</v>
      </c>
    </row>
    <row r="2062" spans="1:21" ht="45" x14ac:dyDescent="0.25">
      <c r="A2062">
        <v>2060</v>
      </c>
      <c r="B2062" s="3" t="s">
        <v>2061</v>
      </c>
      <c r="C2062" s="3" t="s">
        <v>6170</v>
      </c>
      <c r="D2062" s="2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26" t="s">
        <v>8313</v>
      </c>
      <c r="P2062" t="s">
        <v>8318</v>
      </c>
      <c r="Q2062">
        <f t="shared" si="162"/>
        <v>196</v>
      </c>
      <c r="R2062">
        <f t="shared" si="163"/>
        <v>36</v>
      </c>
      <c r="S2062" s="11">
        <f t="shared" si="160"/>
        <v>41783.642939814818</v>
      </c>
      <c r="T2062" s="11">
        <f t="shared" si="161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3" t="s">
        <v>2062</v>
      </c>
      <c r="C2063" s="3" t="s">
        <v>6171</v>
      </c>
      <c r="D2063" s="2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26" t="s">
        <v>8313</v>
      </c>
      <c r="P2063" t="s">
        <v>8318</v>
      </c>
      <c r="Q2063">
        <f t="shared" si="162"/>
        <v>108</v>
      </c>
      <c r="R2063">
        <f t="shared" si="163"/>
        <v>154.16999999999999</v>
      </c>
      <c r="S2063" s="11">
        <f t="shared" si="160"/>
        <v>42705.764513888891</v>
      </c>
      <c r="T2063" s="11">
        <f t="shared" si="161"/>
        <v>42735.764513888891</v>
      </c>
      <c r="U2063">
        <f t="shared" si="164"/>
        <v>2016</v>
      </c>
    </row>
    <row r="2064" spans="1:21" ht="45" x14ac:dyDescent="0.25">
      <c r="A2064">
        <v>2062</v>
      </c>
      <c r="B2064" s="3" t="s">
        <v>2063</v>
      </c>
      <c r="C2064" s="3" t="s">
        <v>6172</v>
      </c>
      <c r="D2064" s="2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26" t="s">
        <v>8313</v>
      </c>
      <c r="P2064" t="s">
        <v>8318</v>
      </c>
      <c r="Q2064">
        <f t="shared" si="162"/>
        <v>115</v>
      </c>
      <c r="R2064">
        <f t="shared" si="163"/>
        <v>566.39</v>
      </c>
      <c r="S2064" s="11">
        <f t="shared" si="160"/>
        <v>42423.3830787037</v>
      </c>
      <c r="T2064" s="11">
        <f t="shared" si="161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3" t="s">
        <v>2064</v>
      </c>
      <c r="C2065" s="3" t="s">
        <v>6173</v>
      </c>
      <c r="D2065" s="2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26" t="s">
        <v>8313</v>
      </c>
      <c r="P2065" t="s">
        <v>8318</v>
      </c>
      <c r="Q2065">
        <f t="shared" si="162"/>
        <v>148</v>
      </c>
      <c r="R2065">
        <f t="shared" si="163"/>
        <v>120.86</v>
      </c>
      <c r="S2065" s="11">
        <f t="shared" si="160"/>
        <v>42472.73265046296</v>
      </c>
      <c r="T2065" s="11">
        <f t="shared" si="161"/>
        <v>42505.73265046296</v>
      </c>
      <c r="U2065">
        <f t="shared" si="164"/>
        <v>2016</v>
      </c>
    </row>
    <row r="2066" spans="1:21" ht="45" x14ac:dyDescent="0.25">
      <c r="A2066">
        <v>2064</v>
      </c>
      <c r="B2066" s="3" t="s">
        <v>2065</v>
      </c>
      <c r="C2066" s="3" t="s">
        <v>6174</v>
      </c>
      <c r="D2066" s="2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26" t="s">
        <v>8313</v>
      </c>
      <c r="P2066" t="s">
        <v>8318</v>
      </c>
      <c r="Q2066">
        <f t="shared" si="162"/>
        <v>191</v>
      </c>
      <c r="R2066">
        <f t="shared" si="163"/>
        <v>86.16</v>
      </c>
      <c r="S2066" s="11">
        <f t="shared" si="160"/>
        <v>41389.364849537036</v>
      </c>
      <c r="T2066" s="11">
        <f t="shared" si="161"/>
        <v>41425.5</v>
      </c>
      <c r="U2066">
        <f t="shared" si="164"/>
        <v>2013</v>
      </c>
    </row>
    <row r="2067" spans="1:21" ht="45" x14ac:dyDescent="0.25">
      <c r="A2067">
        <v>2065</v>
      </c>
      <c r="B2067" s="3" t="s">
        <v>2066</v>
      </c>
      <c r="C2067" s="3" t="s">
        <v>6175</v>
      </c>
      <c r="D2067" s="2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26" t="s">
        <v>8313</v>
      </c>
      <c r="P2067" t="s">
        <v>8318</v>
      </c>
      <c r="Q2067">
        <f t="shared" si="162"/>
        <v>199</v>
      </c>
      <c r="R2067">
        <f t="shared" si="163"/>
        <v>51.21</v>
      </c>
      <c r="S2067" s="11">
        <f t="shared" si="160"/>
        <v>41603.333668981482</v>
      </c>
      <c r="T2067" s="11">
        <f t="shared" si="161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2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26" t="s">
        <v>8313</v>
      </c>
      <c r="P2068" t="s">
        <v>8318</v>
      </c>
      <c r="Q2068">
        <f t="shared" si="162"/>
        <v>219</v>
      </c>
      <c r="R2068">
        <f t="shared" si="163"/>
        <v>67.260000000000005</v>
      </c>
      <c r="S2068" s="11">
        <f t="shared" si="160"/>
        <v>41844.771793981483</v>
      </c>
      <c r="T2068" s="11">
        <f t="shared" si="161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2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26" t="s">
        <v>8313</v>
      </c>
      <c r="P2069" t="s">
        <v>8318</v>
      </c>
      <c r="Q2069">
        <f t="shared" si="162"/>
        <v>127</v>
      </c>
      <c r="R2069">
        <f t="shared" si="163"/>
        <v>62.8</v>
      </c>
      <c r="S2069" s="11">
        <f t="shared" si="160"/>
        <v>42115.853888888887</v>
      </c>
      <c r="T2069" s="11">
        <f t="shared" si="161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3" t="s">
        <v>2069</v>
      </c>
      <c r="C2070" s="3" t="s">
        <v>6178</v>
      </c>
      <c r="D2070" s="2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26" t="s">
        <v>8313</v>
      </c>
      <c r="P2070" t="s">
        <v>8318</v>
      </c>
      <c r="Q2070">
        <f t="shared" si="162"/>
        <v>105</v>
      </c>
      <c r="R2070">
        <f t="shared" si="163"/>
        <v>346.13</v>
      </c>
      <c r="S2070" s="11">
        <f t="shared" si="160"/>
        <v>42633.841608796298</v>
      </c>
      <c r="T2070" s="11">
        <f t="shared" si="161"/>
        <v>42663.841608796298</v>
      </c>
      <c r="U2070">
        <f t="shared" si="164"/>
        <v>2016</v>
      </c>
    </row>
    <row r="2071" spans="1:21" ht="45" x14ac:dyDescent="0.25">
      <c r="A2071">
        <v>2069</v>
      </c>
      <c r="B2071" s="3" t="s">
        <v>2070</v>
      </c>
      <c r="C2071" s="3" t="s">
        <v>6179</v>
      </c>
      <c r="D2071" s="2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26" t="s">
        <v>8313</v>
      </c>
      <c r="P2071" t="s">
        <v>8318</v>
      </c>
      <c r="Q2071">
        <f t="shared" si="162"/>
        <v>128</v>
      </c>
      <c r="R2071">
        <f t="shared" si="163"/>
        <v>244.12</v>
      </c>
      <c r="S2071" s="11">
        <f t="shared" si="160"/>
        <v>42340.972118055557</v>
      </c>
      <c r="T2071" s="11">
        <f t="shared" si="161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3" t="s">
        <v>2071</v>
      </c>
      <c r="C2072" s="3" t="s">
        <v>6180</v>
      </c>
      <c r="D2072" s="2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26" t="s">
        <v>8313</v>
      </c>
      <c r="P2072" t="s">
        <v>8318</v>
      </c>
      <c r="Q2072">
        <f t="shared" si="162"/>
        <v>317</v>
      </c>
      <c r="R2072">
        <f t="shared" si="163"/>
        <v>259.25</v>
      </c>
      <c r="S2072" s="11">
        <f t="shared" si="160"/>
        <v>42519.6565162037</v>
      </c>
      <c r="T2072" s="11">
        <f t="shared" si="161"/>
        <v>42549.6565162037</v>
      </c>
      <c r="U2072">
        <f t="shared" si="164"/>
        <v>2016</v>
      </c>
    </row>
    <row r="2073" spans="1:21" ht="45" x14ac:dyDescent="0.25">
      <c r="A2073">
        <v>2071</v>
      </c>
      <c r="B2073" s="3" t="s">
        <v>2072</v>
      </c>
      <c r="C2073" s="3" t="s">
        <v>6181</v>
      </c>
      <c r="D2073" s="2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26" t="s">
        <v>8313</v>
      </c>
      <c r="P2073" t="s">
        <v>8318</v>
      </c>
      <c r="Q2073">
        <f t="shared" si="162"/>
        <v>281</v>
      </c>
      <c r="R2073">
        <f t="shared" si="163"/>
        <v>201.96</v>
      </c>
      <c r="S2073" s="11">
        <f t="shared" si="160"/>
        <v>42600.278749999998</v>
      </c>
      <c r="T2073" s="11">
        <f t="shared" si="161"/>
        <v>42645.278749999998</v>
      </c>
      <c r="U2073">
        <f t="shared" si="164"/>
        <v>2016</v>
      </c>
    </row>
    <row r="2074" spans="1:21" ht="45" x14ac:dyDescent="0.25">
      <c r="A2074">
        <v>2072</v>
      </c>
      <c r="B2074" s="3" t="s">
        <v>2073</v>
      </c>
      <c r="C2074" s="3" t="s">
        <v>6182</v>
      </c>
      <c r="D2074" s="2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26" t="s">
        <v>8313</v>
      </c>
      <c r="P2074" t="s">
        <v>8318</v>
      </c>
      <c r="Q2074">
        <f t="shared" si="162"/>
        <v>111</v>
      </c>
      <c r="R2074">
        <f t="shared" si="163"/>
        <v>226.21</v>
      </c>
      <c r="S2074" s="11">
        <f t="shared" si="160"/>
        <v>42467.581388888888</v>
      </c>
      <c r="T2074" s="11">
        <f t="shared" si="161"/>
        <v>42497.581388888888</v>
      </c>
      <c r="U2074">
        <f t="shared" si="164"/>
        <v>2016</v>
      </c>
    </row>
    <row r="2075" spans="1:21" ht="45" x14ac:dyDescent="0.25">
      <c r="A2075">
        <v>2073</v>
      </c>
      <c r="B2075" s="3" t="s">
        <v>2074</v>
      </c>
      <c r="C2075" s="3" t="s">
        <v>6183</v>
      </c>
      <c r="D2075" s="2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26" t="s">
        <v>8313</v>
      </c>
      <c r="P2075" t="s">
        <v>8318</v>
      </c>
      <c r="Q2075">
        <f t="shared" si="162"/>
        <v>153</v>
      </c>
      <c r="R2075">
        <f t="shared" si="163"/>
        <v>324.69</v>
      </c>
      <c r="S2075" s="11">
        <f t="shared" si="160"/>
        <v>42087.668032407411</v>
      </c>
      <c r="T2075" s="11">
        <f t="shared" si="161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2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26" t="s">
        <v>8313</v>
      </c>
      <c r="P2076" t="s">
        <v>8318</v>
      </c>
      <c r="Q2076">
        <f t="shared" si="162"/>
        <v>103</v>
      </c>
      <c r="R2076">
        <f t="shared" si="163"/>
        <v>205</v>
      </c>
      <c r="S2076" s="11">
        <f t="shared" si="160"/>
        <v>42466.826180555552</v>
      </c>
      <c r="T2076" s="11">
        <f t="shared" si="161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2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26" t="s">
        <v>8313</v>
      </c>
      <c r="P2077" t="s">
        <v>8318</v>
      </c>
      <c r="Q2077">
        <f t="shared" si="162"/>
        <v>1678</v>
      </c>
      <c r="R2077">
        <f t="shared" si="163"/>
        <v>20.47</v>
      </c>
      <c r="S2077" s="11">
        <f t="shared" si="160"/>
        <v>41450.681574074071</v>
      </c>
      <c r="T2077" s="11">
        <f t="shared" si="161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2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26" t="s">
        <v>8313</v>
      </c>
      <c r="P2078" t="s">
        <v>8318</v>
      </c>
      <c r="Q2078">
        <f t="shared" si="162"/>
        <v>543</v>
      </c>
      <c r="R2078">
        <f t="shared" si="163"/>
        <v>116.35</v>
      </c>
      <c r="S2078" s="11">
        <f t="shared" si="160"/>
        <v>41803.880659722221</v>
      </c>
      <c r="T2078" s="11">
        <f t="shared" si="161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2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26" t="s">
        <v>8313</v>
      </c>
      <c r="P2079" t="s">
        <v>8318</v>
      </c>
      <c r="Q2079">
        <f t="shared" si="162"/>
        <v>116</v>
      </c>
      <c r="R2079">
        <f t="shared" si="163"/>
        <v>307.2</v>
      </c>
      <c r="S2079" s="11">
        <f t="shared" si="160"/>
        <v>42103.042546296296</v>
      </c>
      <c r="T2079" s="11">
        <f t="shared" si="161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2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26" t="s">
        <v>8313</v>
      </c>
      <c r="P2080" t="s">
        <v>8318</v>
      </c>
      <c r="Q2080">
        <f t="shared" si="162"/>
        <v>131</v>
      </c>
      <c r="R2080">
        <f t="shared" si="163"/>
        <v>546.69000000000005</v>
      </c>
      <c r="S2080" s="11">
        <f t="shared" si="160"/>
        <v>42692.771493055552</v>
      </c>
      <c r="T2080" s="11">
        <f t="shared" si="161"/>
        <v>42722.771493055552</v>
      </c>
      <c r="U2080">
        <f t="shared" si="164"/>
        <v>2016</v>
      </c>
    </row>
    <row r="2081" spans="1:21" ht="45" x14ac:dyDescent="0.25">
      <c r="A2081">
        <v>2079</v>
      </c>
      <c r="B2081" s="3" t="s">
        <v>2080</v>
      </c>
      <c r="C2081" s="3" t="s">
        <v>6189</v>
      </c>
      <c r="D2081" s="2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26" t="s">
        <v>8313</v>
      </c>
      <c r="P2081" t="s">
        <v>8318</v>
      </c>
      <c r="Q2081">
        <f t="shared" si="162"/>
        <v>288</v>
      </c>
      <c r="R2081">
        <f t="shared" si="163"/>
        <v>47.47</v>
      </c>
      <c r="S2081" s="11">
        <f t="shared" si="160"/>
        <v>42150.71056712963</v>
      </c>
      <c r="T2081" s="11">
        <f t="shared" si="161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3" t="s">
        <v>2081</v>
      </c>
      <c r="C2082" s="3" t="s">
        <v>6190</v>
      </c>
      <c r="D2082" s="2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26" t="s">
        <v>8313</v>
      </c>
      <c r="P2082" t="s">
        <v>8318</v>
      </c>
      <c r="Q2082">
        <f t="shared" si="162"/>
        <v>508</v>
      </c>
      <c r="R2082">
        <f t="shared" si="163"/>
        <v>101.56</v>
      </c>
      <c r="S2082" s="11">
        <f t="shared" si="160"/>
        <v>42289.957175925927</v>
      </c>
      <c r="T2082" s="11">
        <f t="shared" si="161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3" t="s">
        <v>2082</v>
      </c>
      <c r="C2083" s="3" t="s">
        <v>6191</v>
      </c>
      <c r="D2083" s="2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26" t="s">
        <v>8332</v>
      </c>
      <c r="P2083" t="s">
        <v>8338</v>
      </c>
      <c r="Q2083">
        <f t="shared" si="162"/>
        <v>115</v>
      </c>
      <c r="R2083">
        <f t="shared" si="163"/>
        <v>72.91</v>
      </c>
      <c r="S2083" s="11">
        <f t="shared" si="160"/>
        <v>41004.156886574077</v>
      </c>
      <c r="T2083" s="11">
        <f t="shared" si="161"/>
        <v>41045.207638888889</v>
      </c>
      <c r="U2083">
        <f t="shared" si="164"/>
        <v>2012</v>
      </c>
    </row>
    <row r="2084" spans="1:21" ht="45" x14ac:dyDescent="0.25">
      <c r="A2084">
        <v>2082</v>
      </c>
      <c r="B2084" s="3" t="s">
        <v>2083</v>
      </c>
      <c r="C2084" s="3" t="s">
        <v>6192</v>
      </c>
      <c r="D2084" s="2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26" t="s">
        <v>8332</v>
      </c>
      <c r="P2084" t="s">
        <v>8338</v>
      </c>
      <c r="Q2084">
        <f t="shared" si="162"/>
        <v>111</v>
      </c>
      <c r="R2084">
        <f t="shared" si="163"/>
        <v>43.71</v>
      </c>
      <c r="S2084" s="11">
        <f t="shared" si="160"/>
        <v>40811.120324074072</v>
      </c>
      <c r="T2084" s="11">
        <f t="shared" si="161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3" t="s">
        <v>2084</v>
      </c>
      <c r="C2085" s="3" t="s">
        <v>6193</v>
      </c>
      <c r="D2085" s="2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26" t="s">
        <v>8332</v>
      </c>
      <c r="P2085" t="s">
        <v>8338</v>
      </c>
      <c r="Q2085">
        <f t="shared" si="162"/>
        <v>113</v>
      </c>
      <c r="R2085">
        <f t="shared" si="163"/>
        <v>34</v>
      </c>
      <c r="S2085" s="11">
        <f t="shared" si="160"/>
        <v>41034.72216435185</v>
      </c>
      <c r="T2085" s="11">
        <f t="shared" si="161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2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26" t="s">
        <v>8332</v>
      </c>
      <c r="P2086" t="s">
        <v>8338</v>
      </c>
      <c r="Q2086">
        <f t="shared" si="162"/>
        <v>108</v>
      </c>
      <c r="R2086">
        <f t="shared" si="163"/>
        <v>70.650000000000006</v>
      </c>
      <c r="S2086" s="11">
        <f t="shared" si="160"/>
        <v>41731.833124999997</v>
      </c>
      <c r="T2086" s="11">
        <f t="shared" si="161"/>
        <v>41763.290972222225</v>
      </c>
      <c r="U2086">
        <f t="shared" si="164"/>
        <v>2014</v>
      </c>
    </row>
    <row r="2087" spans="1:21" ht="45" x14ac:dyDescent="0.25">
      <c r="A2087">
        <v>2085</v>
      </c>
      <c r="B2087" s="3" t="s">
        <v>2086</v>
      </c>
      <c r="C2087" s="3" t="s">
        <v>6195</v>
      </c>
      <c r="D2087" s="2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26" t="s">
        <v>8332</v>
      </c>
      <c r="P2087" t="s">
        <v>8338</v>
      </c>
      <c r="Q2087">
        <f t="shared" si="162"/>
        <v>124</v>
      </c>
      <c r="R2087">
        <f t="shared" si="163"/>
        <v>89.3</v>
      </c>
      <c r="S2087" s="11">
        <f t="shared" si="160"/>
        <v>41075.835497685184</v>
      </c>
      <c r="T2087" s="11">
        <f t="shared" si="161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2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26" t="s">
        <v>8332</v>
      </c>
      <c r="P2088" t="s">
        <v>8338</v>
      </c>
      <c r="Q2088">
        <f t="shared" si="162"/>
        <v>101</v>
      </c>
      <c r="R2088">
        <f t="shared" si="163"/>
        <v>115.09</v>
      </c>
      <c r="S2088" s="11">
        <f t="shared" si="160"/>
        <v>40860.67050925926</v>
      </c>
      <c r="T2088" s="11">
        <f t="shared" si="161"/>
        <v>40891.207638888889</v>
      </c>
      <c r="U2088">
        <f t="shared" si="164"/>
        <v>2011</v>
      </c>
    </row>
    <row r="2089" spans="1:21" ht="45" x14ac:dyDescent="0.25">
      <c r="A2089">
        <v>2087</v>
      </c>
      <c r="B2089" s="3" t="s">
        <v>2088</v>
      </c>
      <c r="C2089" s="3" t="s">
        <v>6197</v>
      </c>
      <c r="D2089" s="2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26" t="s">
        <v>8332</v>
      </c>
      <c r="P2089" t="s">
        <v>8338</v>
      </c>
      <c r="Q2089">
        <f t="shared" si="162"/>
        <v>104</v>
      </c>
      <c r="R2089">
        <f t="shared" si="163"/>
        <v>62.12</v>
      </c>
      <c r="S2089" s="11">
        <f t="shared" si="160"/>
        <v>40764.204375000001</v>
      </c>
      <c r="T2089" s="11">
        <f t="shared" si="161"/>
        <v>40794.204375000001</v>
      </c>
      <c r="U2089">
        <f t="shared" si="164"/>
        <v>2011</v>
      </c>
    </row>
    <row r="2090" spans="1:21" ht="45" x14ac:dyDescent="0.25">
      <c r="A2090">
        <v>2088</v>
      </c>
      <c r="B2090" s="3" t="s">
        <v>2089</v>
      </c>
      <c r="C2090" s="3" t="s">
        <v>6198</v>
      </c>
      <c r="D2090" s="2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26" t="s">
        <v>8332</v>
      </c>
      <c r="P2090" t="s">
        <v>8338</v>
      </c>
      <c r="Q2090">
        <f t="shared" si="162"/>
        <v>116</v>
      </c>
      <c r="R2090">
        <f t="shared" si="163"/>
        <v>46.2</v>
      </c>
      <c r="S2090" s="11">
        <f t="shared" si="160"/>
        <v>40395.714722222219</v>
      </c>
      <c r="T2090" s="11">
        <f t="shared" si="161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2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26" t="s">
        <v>8332</v>
      </c>
      <c r="P2091" t="s">
        <v>8338</v>
      </c>
      <c r="Q2091">
        <f t="shared" si="162"/>
        <v>120</v>
      </c>
      <c r="R2091">
        <f t="shared" si="163"/>
        <v>48.55</v>
      </c>
      <c r="S2091" s="11">
        <f t="shared" si="160"/>
        <v>41453.076319444444</v>
      </c>
      <c r="T2091" s="11">
        <f t="shared" si="161"/>
        <v>41488.076319444444</v>
      </c>
      <c r="U2091">
        <f t="shared" si="164"/>
        <v>2013</v>
      </c>
    </row>
    <row r="2092" spans="1:21" ht="45" x14ac:dyDescent="0.25">
      <c r="A2092">
        <v>2090</v>
      </c>
      <c r="B2092" s="3" t="s">
        <v>2091</v>
      </c>
      <c r="C2092" s="3" t="s">
        <v>6200</v>
      </c>
      <c r="D2092" s="2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26" t="s">
        <v>8332</v>
      </c>
      <c r="P2092" t="s">
        <v>8338</v>
      </c>
      <c r="Q2092">
        <f t="shared" si="162"/>
        <v>115</v>
      </c>
      <c r="R2092">
        <f t="shared" si="163"/>
        <v>57.52</v>
      </c>
      <c r="S2092" s="11">
        <f t="shared" si="160"/>
        <v>41299.381423611114</v>
      </c>
      <c r="T2092" s="11">
        <f t="shared" si="161"/>
        <v>41329.381423611114</v>
      </c>
      <c r="U2092">
        <f t="shared" si="164"/>
        <v>2013</v>
      </c>
    </row>
    <row r="2093" spans="1:21" ht="45" x14ac:dyDescent="0.25">
      <c r="A2093">
        <v>2091</v>
      </c>
      <c r="B2093" s="3" t="s">
        <v>2092</v>
      </c>
      <c r="C2093" s="3" t="s">
        <v>6201</v>
      </c>
      <c r="D2093" s="2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26" t="s">
        <v>8332</v>
      </c>
      <c r="P2093" t="s">
        <v>8338</v>
      </c>
      <c r="Q2093">
        <f t="shared" si="162"/>
        <v>120</v>
      </c>
      <c r="R2093">
        <f t="shared" si="163"/>
        <v>88.15</v>
      </c>
      <c r="S2093" s="11">
        <f t="shared" si="160"/>
        <v>40555.322662037033</v>
      </c>
      <c r="T2093" s="11">
        <f t="shared" si="161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2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26" t="s">
        <v>8332</v>
      </c>
      <c r="P2094" t="s">
        <v>8338</v>
      </c>
      <c r="Q2094">
        <f t="shared" si="162"/>
        <v>101</v>
      </c>
      <c r="R2094">
        <f t="shared" si="163"/>
        <v>110.49</v>
      </c>
      <c r="S2094" s="11">
        <f t="shared" si="160"/>
        <v>40763.707546296297</v>
      </c>
      <c r="T2094" s="11">
        <f t="shared" si="161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2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26" t="s">
        <v>8332</v>
      </c>
      <c r="P2095" t="s">
        <v>8338</v>
      </c>
      <c r="Q2095">
        <f t="shared" si="162"/>
        <v>102</v>
      </c>
      <c r="R2095">
        <f t="shared" si="163"/>
        <v>66.83</v>
      </c>
      <c r="S2095" s="11">
        <f t="shared" si="160"/>
        <v>41205.854537037041</v>
      </c>
      <c r="T2095" s="11">
        <f t="shared" si="161"/>
        <v>41265.896203703705</v>
      </c>
      <c r="U2095">
        <f t="shared" si="164"/>
        <v>2012</v>
      </c>
    </row>
    <row r="2096" spans="1:21" ht="45" x14ac:dyDescent="0.25">
      <c r="A2096">
        <v>2094</v>
      </c>
      <c r="B2096" s="3" t="s">
        <v>2095</v>
      </c>
      <c r="C2096" s="3" t="s">
        <v>6204</v>
      </c>
      <c r="D2096" s="2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26" t="s">
        <v>8332</v>
      </c>
      <c r="P2096" t="s">
        <v>8338</v>
      </c>
      <c r="Q2096">
        <f t="shared" si="162"/>
        <v>121</v>
      </c>
      <c r="R2096">
        <f t="shared" si="163"/>
        <v>58.6</v>
      </c>
      <c r="S2096" s="11">
        <f t="shared" si="160"/>
        <v>40939.02002314815</v>
      </c>
      <c r="T2096" s="11">
        <f t="shared" si="161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2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26" t="s">
        <v>8332</v>
      </c>
      <c r="P2097" t="s">
        <v>8338</v>
      </c>
      <c r="Q2097">
        <f t="shared" si="162"/>
        <v>100</v>
      </c>
      <c r="R2097">
        <f t="shared" si="163"/>
        <v>113.64</v>
      </c>
      <c r="S2097" s="11">
        <f t="shared" si="160"/>
        <v>40758.733483796292</v>
      </c>
      <c r="T2097" s="11">
        <f t="shared" si="161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2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26" t="s">
        <v>8332</v>
      </c>
      <c r="P2098" t="s">
        <v>8338</v>
      </c>
      <c r="Q2098">
        <f t="shared" si="162"/>
        <v>102</v>
      </c>
      <c r="R2098">
        <f t="shared" si="163"/>
        <v>43.57</v>
      </c>
      <c r="S2098" s="11">
        <f t="shared" si="160"/>
        <v>41192.758506944447</v>
      </c>
      <c r="T2098" s="11">
        <f t="shared" si="161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3" t="s">
        <v>2098</v>
      </c>
      <c r="C2099" s="3" t="s">
        <v>6207</v>
      </c>
      <c r="D2099" s="2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26" t="s">
        <v>8332</v>
      </c>
      <c r="P2099" t="s">
        <v>8338</v>
      </c>
      <c r="Q2099">
        <f t="shared" si="162"/>
        <v>100</v>
      </c>
      <c r="R2099">
        <f t="shared" si="163"/>
        <v>78.95</v>
      </c>
      <c r="S2099" s="11">
        <f t="shared" si="160"/>
        <v>40818.58489583333</v>
      </c>
      <c r="T2099" s="11">
        <f t="shared" si="161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2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26" t="s">
        <v>8332</v>
      </c>
      <c r="P2100" t="s">
        <v>8338</v>
      </c>
      <c r="Q2100">
        <f t="shared" si="162"/>
        <v>100</v>
      </c>
      <c r="R2100">
        <f t="shared" si="163"/>
        <v>188.13</v>
      </c>
      <c r="S2100" s="11">
        <f t="shared" si="160"/>
        <v>40946.11383101852</v>
      </c>
      <c r="T2100" s="11">
        <f t="shared" si="161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2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26" t="s">
        <v>8332</v>
      </c>
      <c r="P2101" t="s">
        <v>8338</v>
      </c>
      <c r="Q2101">
        <f t="shared" si="162"/>
        <v>132</v>
      </c>
      <c r="R2101">
        <f t="shared" si="163"/>
        <v>63.03</v>
      </c>
      <c r="S2101" s="11">
        <f t="shared" si="160"/>
        <v>42173.746342592596</v>
      </c>
      <c r="T2101" s="11">
        <f t="shared" si="161"/>
        <v>42187.152777777781</v>
      </c>
      <c r="U2101">
        <f t="shared" si="164"/>
        <v>2015</v>
      </c>
    </row>
    <row r="2102" spans="1:21" ht="45" x14ac:dyDescent="0.25">
      <c r="A2102">
        <v>2100</v>
      </c>
      <c r="B2102" s="3" t="s">
        <v>2101</v>
      </c>
      <c r="C2102" s="3" t="s">
        <v>6210</v>
      </c>
      <c r="D2102" s="2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26" t="s">
        <v>8332</v>
      </c>
      <c r="P2102" t="s">
        <v>8338</v>
      </c>
      <c r="Q2102">
        <f t="shared" si="162"/>
        <v>137</v>
      </c>
      <c r="R2102">
        <f t="shared" si="163"/>
        <v>30.37</v>
      </c>
      <c r="S2102" s="11">
        <f t="shared" si="160"/>
        <v>41074.834965277776</v>
      </c>
      <c r="T2102" s="11">
        <f t="shared" si="161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3" t="s">
        <v>2102</v>
      </c>
      <c r="C2103" s="3" t="s">
        <v>6211</v>
      </c>
      <c r="D2103" s="2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26" t="s">
        <v>8332</v>
      </c>
      <c r="P2103" t="s">
        <v>8338</v>
      </c>
      <c r="Q2103">
        <f t="shared" si="162"/>
        <v>113</v>
      </c>
      <c r="R2103">
        <f t="shared" si="163"/>
        <v>51.48</v>
      </c>
      <c r="S2103" s="11">
        <f t="shared" si="160"/>
        <v>40892.149467592593</v>
      </c>
      <c r="T2103" s="11">
        <f t="shared" si="161"/>
        <v>40952.149467592593</v>
      </c>
      <c r="U2103">
        <f t="shared" si="164"/>
        <v>2011</v>
      </c>
    </row>
    <row r="2104" spans="1:21" ht="45" x14ac:dyDescent="0.25">
      <c r="A2104">
        <v>2102</v>
      </c>
      <c r="B2104" s="3" t="s">
        <v>2103</v>
      </c>
      <c r="C2104" s="3" t="s">
        <v>6212</v>
      </c>
      <c r="D2104" s="2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26" t="s">
        <v>8332</v>
      </c>
      <c r="P2104" t="s">
        <v>8338</v>
      </c>
      <c r="Q2104">
        <f t="shared" si="162"/>
        <v>136</v>
      </c>
      <c r="R2104">
        <f t="shared" si="163"/>
        <v>35.79</v>
      </c>
      <c r="S2104" s="11">
        <f t="shared" si="160"/>
        <v>40638.868611111109</v>
      </c>
      <c r="T2104" s="11">
        <f t="shared" si="161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2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26" t="s">
        <v>8332</v>
      </c>
      <c r="P2105" t="s">
        <v>8338</v>
      </c>
      <c r="Q2105">
        <f t="shared" si="162"/>
        <v>146</v>
      </c>
      <c r="R2105">
        <f t="shared" si="163"/>
        <v>98.82</v>
      </c>
      <c r="S2105" s="11">
        <f t="shared" si="160"/>
        <v>41192.754942129628</v>
      </c>
      <c r="T2105" s="11">
        <f t="shared" si="161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2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26" t="s">
        <v>8332</v>
      </c>
      <c r="P2106" t="s">
        <v>8338</v>
      </c>
      <c r="Q2106">
        <f t="shared" si="162"/>
        <v>130</v>
      </c>
      <c r="R2106">
        <f t="shared" si="163"/>
        <v>28</v>
      </c>
      <c r="S2106" s="11">
        <f t="shared" si="160"/>
        <v>41394.074467592596</v>
      </c>
      <c r="T2106" s="11">
        <f t="shared" si="161"/>
        <v>41425</v>
      </c>
      <c r="U2106">
        <f t="shared" si="164"/>
        <v>2013</v>
      </c>
    </row>
    <row r="2107" spans="1:21" ht="30" x14ac:dyDescent="0.25">
      <c r="A2107">
        <v>2105</v>
      </c>
      <c r="B2107" s="3" t="s">
        <v>2106</v>
      </c>
      <c r="C2107" s="3" t="s">
        <v>6215</v>
      </c>
      <c r="D2107" s="2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26" t="s">
        <v>8332</v>
      </c>
      <c r="P2107" t="s">
        <v>8338</v>
      </c>
      <c r="Q2107">
        <f t="shared" si="162"/>
        <v>254</v>
      </c>
      <c r="R2107">
        <f t="shared" si="163"/>
        <v>51.31</v>
      </c>
      <c r="S2107" s="11">
        <f t="shared" si="160"/>
        <v>41951.788807870369</v>
      </c>
      <c r="T2107" s="11">
        <f t="shared" si="161"/>
        <v>41964.166666666672</v>
      </c>
      <c r="U2107">
        <f t="shared" si="164"/>
        <v>2014</v>
      </c>
    </row>
    <row r="2108" spans="1:21" ht="45" x14ac:dyDescent="0.25">
      <c r="A2108">
        <v>2106</v>
      </c>
      <c r="B2108" s="3" t="s">
        <v>2107</v>
      </c>
      <c r="C2108" s="3" t="s">
        <v>6216</v>
      </c>
      <c r="D2108" s="2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26" t="s">
        <v>8332</v>
      </c>
      <c r="P2108" t="s">
        <v>8338</v>
      </c>
      <c r="Q2108">
        <f t="shared" si="162"/>
        <v>107</v>
      </c>
      <c r="R2108">
        <f t="shared" si="163"/>
        <v>53.52</v>
      </c>
      <c r="S2108" s="11">
        <f t="shared" si="160"/>
        <v>41270.21497685185</v>
      </c>
      <c r="T2108" s="11">
        <f t="shared" si="161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2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26" t="s">
        <v>8332</v>
      </c>
      <c r="P2109" t="s">
        <v>8338</v>
      </c>
      <c r="Q2109">
        <f t="shared" si="162"/>
        <v>108</v>
      </c>
      <c r="R2109">
        <f t="shared" si="163"/>
        <v>37.15</v>
      </c>
      <c r="S2109" s="11">
        <f t="shared" si="160"/>
        <v>41934.71056712963</v>
      </c>
      <c r="T2109" s="11">
        <f t="shared" si="161"/>
        <v>41955.752233796295</v>
      </c>
      <c r="U2109">
        <f t="shared" si="164"/>
        <v>2014</v>
      </c>
    </row>
    <row r="2110" spans="1:21" ht="45" x14ac:dyDescent="0.25">
      <c r="A2110">
        <v>2108</v>
      </c>
      <c r="B2110" s="3" t="s">
        <v>2109</v>
      </c>
      <c r="C2110" s="3" t="s">
        <v>6218</v>
      </c>
      <c r="D2110" s="2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26" t="s">
        <v>8332</v>
      </c>
      <c r="P2110" t="s">
        <v>8338</v>
      </c>
      <c r="Q2110">
        <f t="shared" si="162"/>
        <v>107</v>
      </c>
      <c r="R2110">
        <f t="shared" si="163"/>
        <v>89.9</v>
      </c>
      <c r="S2110" s="11">
        <f t="shared" si="160"/>
        <v>41135.175694444442</v>
      </c>
      <c r="T2110" s="11">
        <f t="shared" si="161"/>
        <v>41162.163194444445</v>
      </c>
      <c r="U2110">
        <f t="shared" si="164"/>
        <v>2012</v>
      </c>
    </row>
    <row r="2111" spans="1:21" ht="30" x14ac:dyDescent="0.25">
      <c r="A2111">
        <v>2109</v>
      </c>
      <c r="B2111" s="3" t="s">
        <v>2110</v>
      </c>
      <c r="C2111" s="3" t="s">
        <v>6219</v>
      </c>
      <c r="D2111" s="2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26" t="s">
        <v>8332</v>
      </c>
      <c r="P2111" t="s">
        <v>8338</v>
      </c>
      <c r="Q2111">
        <f t="shared" si="162"/>
        <v>107</v>
      </c>
      <c r="R2111">
        <f t="shared" si="163"/>
        <v>106.53</v>
      </c>
      <c r="S2111" s="11">
        <f t="shared" si="160"/>
        <v>42160.708530092597</v>
      </c>
      <c r="T2111" s="11">
        <f t="shared" si="161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2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26" t="s">
        <v>8332</v>
      </c>
      <c r="P2112" t="s">
        <v>8338</v>
      </c>
      <c r="Q2112">
        <f t="shared" si="162"/>
        <v>100</v>
      </c>
      <c r="R2112">
        <f t="shared" si="163"/>
        <v>52.82</v>
      </c>
      <c r="S2112" s="11">
        <f t="shared" si="160"/>
        <v>41759.670937499999</v>
      </c>
      <c r="T2112" s="11">
        <f t="shared" si="161"/>
        <v>41787.207638888889</v>
      </c>
      <c r="U2112">
        <f t="shared" si="164"/>
        <v>2014</v>
      </c>
    </row>
    <row r="2113" spans="1:21" ht="45" x14ac:dyDescent="0.25">
      <c r="A2113">
        <v>2111</v>
      </c>
      <c r="B2113" s="3" t="s">
        <v>2112</v>
      </c>
      <c r="C2113" s="3" t="s">
        <v>6221</v>
      </c>
      <c r="D2113" s="2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26" t="s">
        <v>8332</v>
      </c>
      <c r="P2113" t="s">
        <v>8338</v>
      </c>
      <c r="Q2113">
        <f t="shared" si="162"/>
        <v>107</v>
      </c>
      <c r="R2113">
        <f t="shared" si="163"/>
        <v>54.62</v>
      </c>
      <c r="S2113" s="11">
        <f t="shared" si="160"/>
        <v>40703.197048611109</v>
      </c>
      <c r="T2113" s="11">
        <f t="shared" si="161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2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26" t="s">
        <v>8332</v>
      </c>
      <c r="P2114" t="s">
        <v>8338</v>
      </c>
      <c r="Q2114">
        <f t="shared" si="162"/>
        <v>100</v>
      </c>
      <c r="R2114">
        <f t="shared" si="163"/>
        <v>27.27</v>
      </c>
      <c r="S2114" s="11">
        <f t="shared" ref="S2114:S2177" si="165">(((J2114/60)/60)/24)+DATE(1970,1,1)</f>
        <v>41365.928159722222</v>
      </c>
      <c r="T2114" s="11">
        <f t="shared" ref="T2114:T2177" si="166">(((I2114/60)/60)/24)+DATE(1970,1,1)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2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26" t="s">
        <v>8332</v>
      </c>
      <c r="P2115" t="s">
        <v>8338</v>
      </c>
      <c r="Q2115">
        <f t="shared" ref="Q2115:Q2178" si="167">ROUND(E2115/D2115*100,0)</f>
        <v>105</v>
      </c>
      <c r="R2115">
        <f t="shared" ref="R2115:R2178" si="168">IFERROR(ROUND(E2115/L2115,2),0)</f>
        <v>68.599999999999994</v>
      </c>
      <c r="S2115" s="11">
        <f t="shared" si="165"/>
        <v>41870.86546296296</v>
      </c>
      <c r="T2115" s="11">
        <f t="shared" si="166"/>
        <v>41905.86546296296</v>
      </c>
      <c r="U2115">
        <f t="shared" ref="U2115:U2178" si="169">YEAR(S2115)</f>
        <v>2014</v>
      </c>
    </row>
    <row r="2116" spans="1:21" ht="45" x14ac:dyDescent="0.25">
      <c r="A2116">
        <v>2114</v>
      </c>
      <c r="B2116" s="3" t="s">
        <v>2115</v>
      </c>
      <c r="C2116" s="3" t="s">
        <v>6224</v>
      </c>
      <c r="D2116" s="2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26" t="s">
        <v>8332</v>
      </c>
      <c r="P2116" t="s">
        <v>8338</v>
      </c>
      <c r="Q2116">
        <f t="shared" si="167"/>
        <v>105</v>
      </c>
      <c r="R2116">
        <f t="shared" si="168"/>
        <v>35.61</v>
      </c>
      <c r="S2116" s="11">
        <f t="shared" si="165"/>
        <v>40458.815625000003</v>
      </c>
      <c r="T2116" s="11">
        <f t="shared" si="166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2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26" t="s">
        <v>8332</v>
      </c>
      <c r="P2117" t="s">
        <v>8338</v>
      </c>
      <c r="Q2117">
        <f t="shared" si="167"/>
        <v>226</v>
      </c>
      <c r="R2117">
        <f t="shared" si="168"/>
        <v>94.03</v>
      </c>
      <c r="S2117" s="11">
        <f t="shared" si="165"/>
        <v>40564.081030092595</v>
      </c>
      <c r="T2117" s="11">
        <f t="shared" si="166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2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26" t="s">
        <v>8332</v>
      </c>
      <c r="P2118" t="s">
        <v>8338</v>
      </c>
      <c r="Q2118">
        <f t="shared" si="167"/>
        <v>101</v>
      </c>
      <c r="R2118">
        <f t="shared" si="168"/>
        <v>526.46</v>
      </c>
      <c r="S2118" s="11">
        <f t="shared" si="165"/>
        <v>41136.777812500004</v>
      </c>
      <c r="T2118" s="11">
        <f t="shared" si="166"/>
        <v>41184.777812500004</v>
      </c>
      <c r="U2118">
        <f t="shared" si="169"/>
        <v>2012</v>
      </c>
    </row>
    <row r="2119" spans="1:21" ht="45" x14ac:dyDescent="0.25">
      <c r="A2119">
        <v>2117</v>
      </c>
      <c r="B2119" s="3" t="s">
        <v>2118</v>
      </c>
      <c r="C2119" s="3" t="s">
        <v>6227</v>
      </c>
      <c r="D2119" s="2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26" t="s">
        <v>8332</v>
      </c>
      <c r="P2119" t="s">
        <v>8338</v>
      </c>
      <c r="Q2119">
        <f t="shared" si="167"/>
        <v>148</v>
      </c>
      <c r="R2119">
        <f t="shared" si="168"/>
        <v>50.66</v>
      </c>
      <c r="S2119" s="11">
        <f t="shared" si="165"/>
        <v>42290.059594907405</v>
      </c>
      <c r="T2119" s="11">
        <f t="shared" si="166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2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26" t="s">
        <v>8332</v>
      </c>
      <c r="P2120" t="s">
        <v>8338</v>
      </c>
      <c r="Q2120">
        <f t="shared" si="167"/>
        <v>135</v>
      </c>
      <c r="R2120">
        <f t="shared" si="168"/>
        <v>79.180000000000007</v>
      </c>
      <c r="S2120" s="11">
        <f t="shared" si="165"/>
        <v>40718.839537037034</v>
      </c>
      <c r="T2120" s="11">
        <f t="shared" si="166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2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26" t="s">
        <v>8332</v>
      </c>
      <c r="P2121" t="s">
        <v>8338</v>
      </c>
      <c r="Q2121">
        <f t="shared" si="167"/>
        <v>101</v>
      </c>
      <c r="R2121">
        <f t="shared" si="168"/>
        <v>91.59</v>
      </c>
      <c r="S2121" s="11">
        <f t="shared" si="165"/>
        <v>41107.130150462966</v>
      </c>
      <c r="T2121" s="11">
        <f t="shared" si="166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2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26" t="s">
        <v>8332</v>
      </c>
      <c r="P2122" t="s">
        <v>8338</v>
      </c>
      <c r="Q2122">
        <f t="shared" si="167"/>
        <v>101</v>
      </c>
      <c r="R2122">
        <f t="shared" si="168"/>
        <v>116.96</v>
      </c>
      <c r="S2122" s="11">
        <f t="shared" si="165"/>
        <v>41591.964537037034</v>
      </c>
      <c r="T2122" s="11">
        <f t="shared" si="166"/>
        <v>41640.964537037034</v>
      </c>
      <c r="U2122">
        <f t="shared" si="169"/>
        <v>2013</v>
      </c>
    </row>
    <row r="2123" spans="1:21" ht="30" x14ac:dyDescent="0.25">
      <c r="A2123">
        <v>2121</v>
      </c>
      <c r="B2123" s="3" t="s">
        <v>2122</v>
      </c>
      <c r="C2123" s="3" t="s">
        <v>6231</v>
      </c>
      <c r="D2123" s="2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26" t="s">
        <v>8344</v>
      </c>
      <c r="P2123" t="s">
        <v>8345</v>
      </c>
      <c r="Q2123">
        <f t="shared" si="167"/>
        <v>1</v>
      </c>
      <c r="R2123">
        <f t="shared" si="168"/>
        <v>28.4</v>
      </c>
      <c r="S2123" s="11">
        <f t="shared" si="165"/>
        <v>42716.7424537037</v>
      </c>
      <c r="T2123" s="11">
        <f t="shared" si="166"/>
        <v>42746.7424537037</v>
      </c>
      <c r="U2123">
        <f t="shared" si="169"/>
        <v>2016</v>
      </c>
    </row>
    <row r="2124" spans="1:21" ht="30" x14ac:dyDescent="0.25">
      <c r="A2124">
        <v>2122</v>
      </c>
      <c r="B2124" s="3" t="s">
        <v>2123</v>
      </c>
      <c r="C2124" s="3" t="s">
        <v>6232</v>
      </c>
      <c r="D2124" s="2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26" t="s">
        <v>8344</v>
      </c>
      <c r="P2124" t="s">
        <v>8345</v>
      </c>
      <c r="Q2124">
        <f t="shared" si="167"/>
        <v>0</v>
      </c>
      <c r="R2124">
        <f t="shared" si="168"/>
        <v>103.33</v>
      </c>
      <c r="S2124" s="11">
        <f t="shared" si="165"/>
        <v>42712.300567129627</v>
      </c>
      <c r="T2124" s="11">
        <f t="shared" si="166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2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26" t="s">
        <v>8344</v>
      </c>
      <c r="P2125" t="s">
        <v>8345</v>
      </c>
      <c r="Q2125">
        <f t="shared" si="167"/>
        <v>10</v>
      </c>
      <c r="R2125">
        <f t="shared" si="168"/>
        <v>10</v>
      </c>
      <c r="S2125" s="11">
        <f t="shared" si="165"/>
        <v>40198.424849537041</v>
      </c>
      <c r="T2125" s="11">
        <f t="shared" si="166"/>
        <v>40252.290972222225</v>
      </c>
      <c r="U2125">
        <f t="shared" si="169"/>
        <v>2010</v>
      </c>
    </row>
    <row r="2126" spans="1:21" ht="45" x14ac:dyDescent="0.25">
      <c r="A2126">
        <v>2124</v>
      </c>
      <c r="B2126" s="3" t="s">
        <v>2125</v>
      </c>
      <c r="C2126" s="3" t="s">
        <v>6234</v>
      </c>
      <c r="D2126" s="2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26" t="s">
        <v>8344</v>
      </c>
      <c r="P2126" t="s">
        <v>8345</v>
      </c>
      <c r="Q2126">
        <f t="shared" si="167"/>
        <v>10</v>
      </c>
      <c r="R2126">
        <f t="shared" si="168"/>
        <v>23</v>
      </c>
      <c r="S2126" s="11">
        <f t="shared" si="165"/>
        <v>40464.028182870366</v>
      </c>
      <c r="T2126" s="11">
        <f t="shared" si="166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2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26" t="s">
        <v>8344</v>
      </c>
      <c r="P2127" t="s">
        <v>8345</v>
      </c>
      <c r="Q2127">
        <f t="shared" si="167"/>
        <v>1</v>
      </c>
      <c r="R2127">
        <f t="shared" si="168"/>
        <v>31.56</v>
      </c>
      <c r="S2127" s="11">
        <f t="shared" si="165"/>
        <v>42191.023530092592</v>
      </c>
      <c r="T2127" s="11">
        <f t="shared" si="166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2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26" t="s">
        <v>8344</v>
      </c>
      <c r="P2128" t="s">
        <v>8345</v>
      </c>
      <c r="Q2128">
        <f t="shared" si="167"/>
        <v>0</v>
      </c>
      <c r="R2128">
        <f t="shared" si="168"/>
        <v>5</v>
      </c>
      <c r="S2128" s="11">
        <f t="shared" si="165"/>
        <v>41951.973229166666</v>
      </c>
      <c r="T2128" s="11">
        <f t="shared" si="166"/>
        <v>41981.973229166666</v>
      </c>
      <c r="U2128">
        <f t="shared" si="169"/>
        <v>2014</v>
      </c>
    </row>
    <row r="2129" spans="1:21" x14ac:dyDescent="0.25">
      <c r="A2129">
        <v>2127</v>
      </c>
      <c r="B2129" s="3" t="s">
        <v>2128</v>
      </c>
      <c r="C2129" s="3" t="s">
        <v>6237</v>
      </c>
      <c r="D2129" s="2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26" t="s">
        <v>8344</v>
      </c>
      <c r="P2129" t="s">
        <v>8345</v>
      </c>
      <c r="Q2129">
        <f t="shared" si="167"/>
        <v>29</v>
      </c>
      <c r="R2129">
        <f t="shared" si="168"/>
        <v>34.22</v>
      </c>
      <c r="S2129" s="11">
        <f t="shared" si="165"/>
        <v>42045.50535879629</v>
      </c>
      <c r="T2129" s="11">
        <f t="shared" si="166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3" t="s">
        <v>2129</v>
      </c>
      <c r="C2130" s="3" t="s">
        <v>6238</v>
      </c>
      <c r="D2130" s="2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26" t="s">
        <v>8344</v>
      </c>
      <c r="P2130" t="s">
        <v>8345</v>
      </c>
      <c r="Q2130">
        <f t="shared" si="167"/>
        <v>0</v>
      </c>
      <c r="R2130">
        <f t="shared" si="168"/>
        <v>25</v>
      </c>
      <c r="S2130" s="11">
        <f t="shared" si="165"/>
        <v>41843.772789351853</v>
      </c>
      <c r="T2130" s="11">
        <f t="shared" si="166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 s="2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26" t="s">
        <v>8344</v>
      </c>
      <c r="P2131" t="s">
        <v>8345</v>
      </c>
      <c r="Q2131">
        <f t="shared" si="167"/>
        <v>12</v>
      </c>
      <c r="R2131">
        <f t="shared" si="168"/>
        <v>19.670000000000002</v>
      </c>
      <c r="S2131" s="11">
        <f t="shared" si="165"/>
        <v>42409.024305555555</v>
      </c>
      <c r="T2131" s="11">
        <f t="shared" si="166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2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26" t="s">
        <v>8344</v>
      </c>
      <c r="P2132" t="s">
        <v>8345</v>
      </c>
      <c r="Q2132">
        <f t="shared" si="167"/>
        <v>0</v>
      </c>
      <c r="R2132">
        <f t="shared" si="168"/>
        <v>21.25</v>
      </c>
      <c r="S2132" s="11">
        <f t="shared" si="165"/>
        <v>41832.086377314816</v>
      </c>
      <c r="T2132" s="11">
        <f t="shared" si="166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2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26" t="s">
        <v>8344</v>
      </c>
      <c r="P2133" t="s">
        <v>8345</v>
      </c>
      <c r="Q2133">
        <f t="shared" si="167"/>
        <v>5</v>
      </c>
      <c r="R2133">
        <f t="shared" si="168"/>
        <v>8.33</v>
      </c>
      <c r="S2133" s="11">
        <f t="shared" si="165"/>
        <v>42167.207071759258</v>
      </c>
      <c r="T2133" s="11">
        <f t="shared" si="166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3" t="s">
        <v>2133</v>
      </c>
      <c r="C2134" s="3" t="s">
        <v>6242</v>
      </c>
      <c r="D2134" s="2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26" t="s">
        <v>8344</v>
      </c>
      <c r="P2134" t="s">
        <v>8345</v>
      </c>
      <c r="Q2134">
        <f t="shared" si="167"/>
        <v>2</v>
      </c>
      <c r="R2134">
        <f t="shared" si="168"/>
        <v>21.34</v>
      </c>
      <c r="S2134" s="11">
        <f t="shared" si="165"/>
        <v>41643.487175925926</v>
      </c>
      <c r="T2134" s="11">
        <f t="shared" si="166"/>
        <v>41673.487175925926</v>
      </c>
      <c r="U2134">
        <f t="shared" si="169"/>
        <v>2014</v>
      </c>
    </row>
    <row r="2135" spans="1:21" ht="45" x14ac:dyDescent="0.25">
      <c r="A2135">
        <v>2133</v>
      </c>
      <c r="B2135" s="3" t="s">
        <v>2134</v>
      </c>
      <c r="C2135" s="3" t="s">
        <v>6243</v>
      </c>
      <c r="D2135" s="2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26" t="s">
        <v>8344</v>
      </c>
      <c r="P2135" t="s">
        <v>8345</v>
      </c>
      <c r="Q2135">
        <f t="shared" si="167"/>
        <v>2</v>
      </c>
      <c r="R2135">
        <f t="shared" si="168"/>
        <v>5.33</v>
      </c>
      <c r="S2135" s="11">
        <f t="shared" si="165"/>
        <v>40619.097210648149</v>
      </c>
      <c r="T2135" s="11">
        <f t="shared" si="166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2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26" t="s">
        <v>8344</v>
      </c>
      <c r="P2136" t="s">
        <v>8345</v>
      </c>
      <c r="Q2136">
        <f t="shared" si="167"/>
        <v>2</v>
      </c>
      <c r="R2136">
        <f t="shared" si="168"/>
        <v>34.67</v>
      </c>
      <c r="S2136" s="11">
        <f t="shared" si="165"/>
        <v>41361.886469907404</v>
      </c>
      <c r="T2136" s="11">
        <f t="shared" si="166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3" t="s">
        <v>2136</v>
      </c>
      <c r="C2137" s="3" t="s">
        <v>6245</v>
      </c>
      <c r="D2137" s="2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26" t="s">
        <v>8344</v>
      </c>
      <c r="P2137" t="s">
        <v>8345</v>
      </c>
      <c r="Q2137">
        <f t="shared" si="167"/>
        <v>10</v>
      </c>
      <c r="R2137">
        <f t="shared" si="168"/>
        <v>21.73</v>
      </c>
      <c r="S2137" s="11">
        <f t="shared" si="165"/>
        <v>41156.963344907403</v>
      </c>
      <c r="T2137" s="11">
        <f t="shared" si="166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2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26" t="s">
        <v>8344</v>
      </c>
      <c r="P2138" t="s">
        <v>8345</v>
      </c>
      <c r="Q2138">
        <f t="shared" si="167"/>
        <v>0</v>
      </c>
      <c r="R2138">
        <f t="shared" si="168"/>
        <v>11.92</v>
      </c>
      <c r="S2138" s="11">
        <f t="shared" si="165"/>
        <v>41536.509097222224</v>
      </c>
      <c r="T2138" s="11">
        <f t="shared" si="166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2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26" t="s">
        <v>8344</v>
      </c>
      <c r="P2139" t="s">
        <v>8345</v>
      </c>
      <c r="Q2139">
        <f t="shared" si="167"/>
        <v>28</v>
      </c>
      <c r="R2139">
        <f t="shared" si="168"/>
        <v>26.6</v>
      </c>
      <c r="S2139" s="11">
        <f t="shared" si="165"/>
        <v>41948.771168981482</v>
      </c>
      <c r="T2139" s="11">
        <f t="shared" si="166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 s="2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26" t="s">
        <v>8344</v>
      </c>
      <c r="P2140" t="s">
        <v>8345</v>
      </c>
      <c r="Q2140">
        <f t="shared" si="167"/>
        <v>13</v>
      </c>
      <c r="R2140">
        <f t="shared" si="168"/>
        <v>10.67</v>
      </c>
      <c r="S2140" s="11">
        <f t="shared" si="165"/>
        <v>41557.013182870374</v>
      </c>
      <c r="T2140" s="11">
        <f t="shared" si="166"/>
        <v>41587.054849537039</v>
      </c>
      <c r="U2140">
        <f t="shared" si="169"/>
        <v>2013</v>
      </c>
    </row>
    <row r="2141" spans="1:21" ht="45" x14ac:dyDescent="0.25">
      <c r="A2141">
        <v>2139</v>
      </c>
      <c r="B2141" s="3" t="s">
        <v>2140</v>
      </c>
      <c r="C2141" s="3" t="s">
        <v>6249</v>
      </c>
      <c r="D2141" s="2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26" t="s">
        <v>8344</v>
      </c>
      <c r="P2141" t="s">
        <v>8345</v>
      </c>
      <c r="Q2141">
        <f t="shared" si="167"/>
        <v>5</v>
      </c>
      <c r="R2141">
        <f t="shared" si="168"/>
        <v>29.04</v>
      </c>
      <c r="S2141" s="11">
        <f t="shared" si="165"/>
        <v>42647.750092592592</v>
      </c>
      <c r="T2141" s="11">
        <f t="shared" si="166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3" t="s">
        <v>2141</v>
      </c>
      <c r="C2142" s="3" t="s">
        <v>6250</v>
      </c>
      <c r="D2142" s="2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26" t="s">
        <v>8344</v>
      </c>
      <c r="P2142" t="s">
        <v>8345</v>
      </c>
      <c r="Q2142">
        <f t="shared" si="167"/>
        <v>0</v>
      </c>
      <c r="R2142">
        <f t="shared" si="168"/>
        <v>50.91</v>
      </c>
      <c r="S2142" s="11">
        <f t="shared" si="165"/>
        <v>41255.833611111113</v>
      </c>
      <c r="T2142" s="11">
        <f t="shared" si="166"/>
        <v>41285.833611111113</v>
      </c>
      <c r="U2142">
        <f t="shared" si="169"/>
        <v>2012</v>
      </c>
    </row>
    <row r="2143" spans="1:21" ht="45" x14ac:dyDescent="0.25">
      <c r="A2143">
        <v>2141</v>
      </c>
      <c r="B2143" s="3" t="s">
        <v>2142</v>
      </c>
      <c r="C2143" s="3" t="s">
        <v>6251</v>
      </c>
      <c r="D2143" s="2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26" t="s">
        <v>8344</v>
      </c>
      <c r="P2143" t="s">
        <v>8345</v>
      </c>
      <c r="Q2143">
        <f t="shared" si="167"/>
        <v>0</v>
      </c>
      <c r="R2143">
        <f t="shared" si="168"/>
        <v>0</v>
      </c>
      <c r="S2143" s="11">
        <f t="shared" si="165"/>
        <v>41927.235636574071</v>
      </c>
      <c r="T2143" s="11">
        <f t="shared" si="166"/>
        <v>41957.277303240742</v>
      </c>
      <c r="U2143">
        <f t="shared" si="169"/>
        <v>2014</v>
      </c>
    </row>
    <row r="2144" spans="1:21" ht="45" x14ac:dyDescent="0.25">
      <c r="A2144">
        <v>2142</v>
      </c>
      <c r="B2144" s="3" t="s">
        <v>2143</v>
      </c>
      <c r="C2144" s="3" t="s">
        <v>6252</v>
      </c>
      <c r="D2144" s="2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26" t="s">
        <v>8344</v>
      </c>
      <c r="P2144" t="s">
        <v>8345</v>
      </c>
      <c r="Q2144">
        <f t="shared" si="167"/>
        <v>6</v>
      </c>
      <c r="R2144">
        <f t="shared" si="168"/>
        <v>50.08</v>
      </c>
      <c r="S2144" s="11">
        <f t="shared" si="165"/>
        <v>42340.701504629629</v>
      </c>
      <c r="T2144" s="11">
        <f t="shared" si="166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3" t="s">
        <v>2144</v>
      </c>
      <c r="C2145" s="3" t="s">
        <v>6253</v>
      </c>
      <c r="D2145" s="2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26" t="s">
        <v>8344</v>
      </c>
      <c r="P2145" t="s">
        <v>8345</v>
      </c>
      <c r="Q2145">
        <f t="shared" si="167"/>
        <v>11</v>
      </c>
      <c r="R2145">
        <f t="shared" si="168"/>
        <v>45</v>
      </c>
      <c r="S2145" s="11">
        <f t="shared" si="165"/>
        <v>40332.886712962965</v>
      </c>
      <c r="T2145" s="11">
        <f t="shared" si="166"/>
        <v>40380.791666666664</v>
      </c>
      <c r="U2145">
        <f t="shared" si="169"/>
        <v>2010</v>
      </c>
    </row>
    <row r="2146" spans="1:21" ht="30" x14ac:dyDescent="0.25">
      <c r="A2146">
        <v>2144</v>
      </c>
      <c r="B2146" s="3" t="s">
        <v>2145</v>
      </c>
      <c r="C2146" s="3" t="s">
        <v>6254</v>
      </c>
      <c r="D2146" s="2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26" t="s">
        <v>8344</v>
      </c>
      <c r="P2146" t="s">
        <v>8345</v>
      </c>
      <c r="Q2146">
        <f t="shared" si="167"/>
        <v>2</v>
      </c>
      <c r="R2146">
        <f t="shared" si="168"/>
        <v>25.29</v>
      </c>
      <c r="S2146" s="11">
        <f t="shared" si="165"/>
        <v>41499.546759259261</v>
      </c>
      <c r="T2146" s="11">
        <f t="shared" si="166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2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26" t="s">
        <v>8344</v>
      </c>
      <c r="P2147" t="s">
        <v>8345</v>
      </c>
      <c r="Q2147">
        <f t="shared" si="167"/>
        <v>30</v>
      </c>
      <c r="R2147">
        <f t="shared" si="168"/>
        <v>51.29</v>
      </c>
      <c r="S2147" s="11">
        <f t="shared" si="165"/>
        <v>41575.237430555557</v>
      </c>
      <c r="T2147" s="11">
        <f t="shared" si="166"/>
        <v>41605.279097222221</v>
      </c>
      <c r="U2147">
        <f t="shared" si="169"/>
        <v>2013</v>
      </c>
    </row>
    <row r="2148" spans="1:21" ht="45" x14ac:dyDescent="0.25">
      <c r="A2148">
        <v>2146</v>
      </c>
      <c r="B2148" s="3" t="s">
        <v>2147</v>
      </c>
      <c r="C2148" s="3" t="s">
        <v>6256</v>
      </c>
      <c r="D2148" s="2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26" t="s">
        <v>8344</v>
      </c>
      <c r="P2148" t="s">
        <v>8345</v>
      </c>
      <c r="Q2148">
        <f t="shared" si="167"/>
        <v>0</v>
      </c>
      <c r="R2148">
        <f t="shared" si="168"/>
        <v>1</v>
      </c>
      <c r="S2148" s="11">
        <f t="shared" si="165"/>
        <v>42397.679513888885</v>
      </c>
      <c r="T2148" s="11">
        <f t="shared" si="166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2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26" t="s">
        <v>8344</v>
      </c>
      <c r="P2149" t="s">
        <v>8345</v>
      </c>
      <c r="Q2149">
        <f t="shared" si="167"/>
        <v>1</v>
      </c>
      <c r="R2149">
        <f t="shared" si="168"/>
        <v>49.38</v>
      </c>
      <c r="S2149" s="11">
        <f t="shared" si="165"/>
        <v>41927.295694444445</v>
      </c>
      <c r="T2149" s="11">
        <f t="shared" si="166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3" t="s">
        <v>2149</v>
      </c>
      <c r="C2150" s="3" t="s">
        <v>6258</v>
      </c>
      <c r="D2150" s="2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26" t="s">
        <v>8344</v>
      </c>
      <c r="P2150" t="s">
        <v>8345</v>
      </c>
      <c r="Q2150">
        <f t="shared" si="167"/>
        <v>2</v>
      </c>
      <c r="R2150">
        <f t="shared" si="168"/>
        <v>1</v>
      </c>
      <c r="S2150" s="11">
        <f t="shared" si="165"/>
        <v>42066.733587962968</v>
      </c>
      <c r="T2150" s="11">
        <f t="shared" si="166"/>
        <v>42096.691921296297</v>
      </c>
      <c r="U2150">
        <f t="shared" si="169"/>
        <v>2015</v>
      </c>
    </row>
    <row r="2151" spans="1:21" ht="45" x14ac:dyDescent="0.25">
      <c r="A2151">
        <v>2149</v>
      </c>
      <c r="B2151" s="3" t="s">
        <v>2150</v>
      </c>
      <c r="C2151" s="3" t="s">
        <v>6259</v>
      </c>
      <c r="D2151" s="2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26" t="s">
        <v>8344</v>
      </c>
      <c r="P2151" t="s">
        <v>8345</v>
      </c>
      <c r="Q2151">
        <f t="shared" si="167"/>
        <v>0</v>
      </c>
      <c r="R2151">
        <f t="shared" si="168"/>
        <v>0</v>
      </c>
      <c r="S2151" s="11">
        <f t="shared" si="165"/>
        <v>40355.024953703702</v>
      </c>
      <c r="T2151" s="11">
        <f t="shared" si="166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2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26" t="s">
        <v>8344</v>
      </c>
      <c r="P2152" t="s">
        <v>8345</v>
      </c>
      <c r="Q2152">
        <f t="shared" si="167"/>
        <v>1</v>
      </c>
      <c r="R2152">
        <f t="shared" si="168"/>
        <v>101.25</v>
      </c>
      <c r="S2152" s="11">
        <f t="shared" si="165"/>
        <v>42534.284710648149</v>
      </c>
      <c r="T2152" s="11">
        <f t="shared" si="166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2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26" t="s">
        <v>8344</v>
      </c>
      <c r="P2153" t="s">
        <v>8345</v>
      </c>
      <c r="Q2153">
        <f t="shared" si="167"/>
        <v>0</v>
      </c>
      <c r="R2153">
        <f t="shared" si="168"/>
        <v>19.670000000000002</v>
      </c>
      <c r="S2153" s="11">
        <f t="shared" si="165"/>
        <v>42520.847384259265</v>
      </c>
      <c r="T2153" s="11">
        <f t="shared" si="166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3" t="s">
        <v>2153</v>
      </c>
      <c r="C2154" s="3" t="s">
        <v>6262</v>
      </c>
      <c r="D2154" s="2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26" t="s">
        <v>8344</v>
      </c>
      <c r="P2154" t="s">
        <v>8345</v>
      </c>
      <c r="Q2154">
        <f t="shared" si="167"/>
        <v>0</v>
      </c>
      <c r="R2154">
        <f t="shared" si="168"/>
        <v>12.5</v>
      </c>
      <c r="S2154" s="11">
        <f t="shared" si="165"/>
        <v>41683.832280092596</v>
      </c>
      <c r="T2154" s="11">
        <f t="shared" si="166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3" t="s">
        <v>2154</v>
      </c>
      <c r="C2155" s="3" t="s">
        <v>6263</v>
      </c>
      <c r="D2155" s="2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26" t="s">
        <v>8344</v>
      </c>
      <c r="P2155" t="s">
        <v>8345</v>
      </c>
      <c r="Q2155">
        <f t="shared" si="167"/>
        <v>0</v>
      </c>
      <c r="R2155">
        <f t="shared" si="168"/>
        <v>8.5</v>
      </c>
      <c r="S2155" s="11">
        <f t="shared" si="165"/>
        <v>41974.911087962959</v>
      </c>
      <c r="T2155" s="11">
        <f t="shared" si="166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2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26" t="s">
        <v>8344</v>
      </c>
      <c r="P2156" t="s">
        <v>8345</v>
      </c>
      <c r="Q2156">
        <f t="shared" si="167"/>
        <v>1</v>
      </c>
      <c r="R2156">
        <f t="shared" si="168"/>
        <v>1</v>
      </c>
      <c r="S2156" s="11">
        <f t="shared" si="165"/>
        <v>41647.632256944446</v>
      </c>
      <c r="T2156" s="11">
        <f t="shared" si="166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2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26" t="s">
        <v>8344</v>
      </c>
      <c r="P2157" t="s">
        <v>8345</v>
      </c>
      <c r="Q2157">
        <f t="shared" si="167"/>
        <v>2</v>
      </c>
      <c r="R2157">
        <f t="shared" si="168"/>
        <v>23</v>
      </c>
      <c r="S2157" s="11">
        <f t="shared" si="165"/>
        <v>42430.747511574074</v>
      </c>
      <c r="T2157" s="11">
        <f t="shared" si="166"/>
        <v>42460.70584490741</v>
      </c>
      <c r="U2157">
        <f t="shared" si="169"/>
        <v>2016</v>
      </c>
    </row>
    <row r="2158" spans="1:21" ht="30" x14ac:dyDescent="0.25">
      <c r="A2158">
        <v>2156</v>
      </c>
      <c r="B2158" s="3" t="s">
        <v>2157</v>
      </c>
      <c r="C2158" s="3" t="s">
        <v>6266</v>
      </c>
      <c r="D2158" s="2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26" t="s">
        <v>8344</v>
      </c>
      <c r="P2158" t="s">
        <v>8345</v>
      </c>
      <c r="Q2158">
        <f t="shared" si="167"/>
        <v>3</v>
      </c>
      <c r="R2158">
        <f t="shared" si="168"/>
        <v>17.989999999999998</v>
      </c>
      <c r="S2158" s="11">
        <f t="shared" si="165"/>
        <v>41488.85423611111</v>
      </c>
      <c r="T2158" s="11">
        <f t="shared" si="166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2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26" t="s">
        <v>8344</v>
      </c>
      <c r="P2159" t="s">
        <v>8345</v>
      </c>
      <c r="Q2159">
        <f t="shared" si="167"/>
        <v>28</v>
      </c>
      <c r="R2159">
        <f t="shared" si="168"/>
        <v>370.95</v>
      </c>
      <c r="S2159" s="11">
        <f t="shared" si="165"/>
        <v>42694.98128472222</v>
      </c>
      <c r="T2159" s="11">
        <f t="shared" si="166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3" t="s">
        <v>2159</v>
      </c>
      <c r="C2160" s="3" t="s">
        <v>6268</v>
      </c>
      <c r="D2160" s="2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26" t="s">
        <v>8344</v>
      </c>
      <c r="P2160" t="s">
        <v>8345</v>
      </c>
      <c r="Q2160">
        <f t="shared" si="167"/>
        <v>7</v>
      </c>
      <c r="R2160">
        <f t="shared" si="168"/>
        <v>63.57</v>
      </c>
      <c r="S2160" s="11">
        <f t="shared" si="165"/>
        <v>41264.853865740741</v>
      </c>
      <c r="T2160" s="11">
        <f t="shared" si="166"/>
        <v>41309.853865740741</v>
      </c>
      <c r="U2160">
        <f t="shared" si="169"/>
        <v>2012</v>
      </c>
    </row>
    <row r="2161" spans="1:21" ht="60" x14ac:dyDescent="0.25">
      <c r="A2161">
        <v>2159</v>
      </c>
      <c r="B2161" s="3" t="s">
        <v>2160</v>
      </c>
      <c r="C2161" s="3" t="s">
        <v>6269</v>
      </c>
      <c r="D2161" s="2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26" t="s">
        <v>8344</v>
      </c>
      <c r="P2161" t="s">
        <v>8345</v>
      </c>
      <c r="Q2161">
        <f t="shared" si="167"/>
        <v>1</v>
      </c>
      <c r="R2161">
        <f t="shared" si="168"/>
        <v>13</v>
      </c>
      <c r="S2161" s="11">
        <f t="shared" si="165"/>
        <v>40710.731180555551</v>
      </c>
      <c r="T2161" s="11">
        <f t="shared" si="166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2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26" t="s">
        <v>8344</v>
      </c>
      <c r="P2162" t="s">
        <v>8345</v>
      </c>
      <c r="Q2162">
        <f t="shared" si="167"/>
        <v>1</v>
      </c>
      <c r="R2162">
        <f t="shared" si="168"/>
        <v>5.31</v>
      </c>
      <c r="S2162" s="11">
        <f t="shared" si="165"/>
        <v>41018.711863425924</v>
      </c>
      <c r="T2162" s="11">
        <f t="shared" si="166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2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26" t="s">
        <v>8332</v>
      </c>
      <c r="P2163" t="s">
        <v>8334</v>
      </c>
      <c r="Q2163">
        <f t="shared" si="167"/>
        <v>116</v>
      </c>
      <c r="R2163">
        <f t="shared" si="168"/>
        <v>35.619999999999997</v>
      </c>
      <c r="S2163" s="11">
        <f t="shared" si="165"/>
        <v>42240.852534722217</v>
      </c>
      <c r="T2163" s="11">
        <f t="shared" si="166"/>
        <v>42270.852534722217</v>
      </c>
      <c r="U2163">
        <f t="shared" si="169"/>
        <v>2015</v>
      </c>
    </row>
    <row r="2164" spans="1:21" ht="45" x14ac:dyDescent="0.25">
      <c r="A2164">
        <v>2162</v>
      </c>
      <c r="B2164" s="3" t="s">
        <v>2163</v>
      </c>
      <c r="C2164" s="3" t="s">
        <v>6272</v>
      </c>
      <c r="D2164" s="2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26" t="s">
        <v>8332</v>
      </c>
      <c r="P2164" t="s">
        <v>8334</v>
      </c>
      <c r="Q2164">
        <f t="shared" si="167"/>
        <v>112</v>
      </c>
      <c r="R2164">
        <f t="shared" si="168"/>
        <v>87.1</v>
      </c>
      <c r="S2164" s="11">
        <f t="shared" si="165"/>
        <v>41813.766099537039</v>
      </c>
      <c r="T2164" s="11">
        <f t="shared" si="166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2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26" t="s">
        <v>8332</v>
      </c>
      <c r="P2165" t="s">
        <v>8334</v>
      </c>
      <c r="Q2165">
        <f t="shared" si="167"/>
        <v>132</v>
      </c>
      <c r="R2165">
        <f t="shared" si="168"/>
        <v>75.11</v>
      </c>
      <c r="S2165" s="11">
        <f t="shared" si="165"/>
        <v>42111.899537037039</v>
      </c>
      <c r="T2165" s="11">
        <f t="shared" si="166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2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26" t="s">
        <v>8332</v>
      </c>
      <c r="P2166" t="s">
        <v>8334</v>
      </c>
      <c r="Q2166">
        <f t="shared" si="167"/>
        <v>103</v>
      </c>
      <c r="R2166">
        <f t="shared" si="168"/>
        <v>68.010000000000005</v>
      </c>
      <c r="S2166" s="11">
        <f t="shared" si="165"/>
        <v>42515.71775462963</v>
      </c>
      <c r="T2166" s="11">
        <f t="shared" si="166"/>
        <v>42546.165972222225</v>
      </c>
      <c r="U2166">
        <f t="shared" si="169"/>
        <v>2016</v>
      </c>
    </row>
    <row r="2167" spans="1:21" ht="45" x14ac:dyDescent="0.25">
      <c r="A2167">
        <v>2165</v>
      </c>
      <c r="B2167" s="3" t="s">
        <v>2166</v>
      </c>
      <c r="C2167" s="3" t="s">
        <v>6275</v>
      </c>
      <c r="D2167" s="2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26" t="s">
        <v>8332</v>
      </c>
      <c r="P2167" t="s">
        <v>8334</v>
      </c>
      <c r="Q2167">
        <f t="shared" si="167"/>
        <v>139</v>
      </c>
      <c r="R2167">
        <f t="shared" si="168"/>
        <v>29.62</v>
      </c>
      <c r="S2167" s="11">
        <f t="shared" si="165"/>
        <v>42438.667071759264</v>
      </c>
      <c r="T2167" s="11">
        <f t="shared" si="166"/>
        <v>42468.625405092593</v>
      </c>
      <c r="U2167">
        <f t="shared" si="169"/>
        <v>2016</v>
      </c>
    </row>
    <row r="2168" spans="1:21" ht="45" x14ac:dyDescent="0.25">
      <c r="A2168">
        <v>2166</v>
      </c>
      <c r="B2168" s="3" t="s">
        <v>2167</v>
      </c>
      <c r="C2168" s="3" t="s">
        <v>6276</v>
      </c>
      <c r="D2168" s="2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26" t="s">
        <v>8332</v>
      </c>
      <c r="P2168" t="s">
        <v>8334</v>
      </c>
      <c r="Q2168">
        <f t="shared" si="167"/>
        <v>147</v>
      </c>
      <c r="R2168">
        <f t="shared" si="168"/>
        <v>91.63</v>
      </c>
      <c r="S2168" s="11">
        <f t="shared" si="165"/>
        <v>41933.838171296295</v>
      </c>
      <c r="T2168" s="11">
        <f t="shared" si="166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2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26" t="s">
        <v>8332</v>
      </c>
      <c r="P2169" t="s">
        <v>8334</v>
      </c>
      <c r="Q2169">
        <f t="shared" si="167"/>
        <v>120</v>
      </c>
      <c r="R2169">
        <f t="shared" si="168"/>
        <v>22.5</v>
      </c>
      <c r="S2169" s="11">
        <f t="shared" si="165"/>
        <v>41153.066400462965</v>
      </c>
      <c r="T2169" s="11">
        <f t="shared" si="166"/>
        <v>41167.066400462965</v>
      </c>
      <c r="U2169">
        <f t="shared" si="169"/>
        <v>2012</v>
      </c>
    </row>
    <row r="2170" spans="1:21" ht="30" x14ac:dyDescent="0.25">
      <c r="A2170">
        <v>2168</v>
      </c>
      <c r="B2170" s="3" t="s">
        <v>2169</v>
      </c>
      <c r="C2170" s="3" t="s">
        <v>6278</v>
      </c>
      <c r="D2170" s="2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26" t="s">
        <v>8332</v>
      </c>
      <c r="P2170" t="s">
        <v>8334</v>
      </c>
      <c r="Q2170">
        <f t="shared" si="167"/>
        <v>122</v>
      </c>
      <c r="R2170">
        <f t="shared" si="168"/>
        <v>64.37</v>
      </c>
      <c r="S2170" s="11">
        <f t="shared" si="165"/>
        <v>42745.600243055553</v>
      </c>
      <c r="T2170" s="11">
        <f t="shared" si="166"/>
        <v>42776.208333333328</v>
      </c>
      <c r="U2170">
        <f t="shared" si="169"/>
        <v>2017</v>
      </c>
    </row>
    <row r="2171" spans="1:21" ht="45" x14ac:dyDescent="0.25">
      <c r="A2171">
        <v>2169</v>
      </c>
      <c r="B2171" s="3" t="s">
        <v>2170</v>
      </c>
      <c r="C2171" s="3" t="s">
        <v>6279</v>
      </c>
      <c r="D2171" s="2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26" t="s">
        <v>8332</v>
      </c>
      <c r="P2171" t="s">
        <v>8334</v>
      </c>
      <c r="Q2171">
        <f t="shared" si="167"/>
        <v>100</v>
      </c>
      <c r="R2171">
        <f t="shared" si="168"/>
        <v>21.86</v>
      </c>
      <c r="S2171" s="11">
        <f t="shared" si="165"/>
        <v>42793.700821759259</v>
      </c>
      <c r="T2171" s="11">
        <f t="shared" si="166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2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26" t="s">
        <v>8332</v>
      </c>
      <c r="P2172" t="s">
        <v>8334</v>
      </c>
      <c r="Q2172">
        <f t="shared" si="167"/>
        <v>181</v>
      </c>
      <c r="R2172">
        <f t="shared" si="168"/>
        <v>33.32</v>
      </c>
      <c r="S2172" s="11">
        <f t="shared" si="165"/>
        <v>42198.750254629631</v>
      </c>
      <c r="T2172" s="11">
        <f t="shared" si="166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2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26" t="s">
        <v>8332</v>
      </c>
      <c r="P2173" t="s">
        <v>8334</v>
      </c>
      <c r="Q2173">
        <f t="shared" si="167"/>
        <v>106</v>
      </c>
      <c r="R2173">
        <f t="shared" si="168"/>
        <v>90.28</v>
      </c>
      <c r="S2173" s="11">
        <f t="shared" si="165"/>
        <v>42141.95711805555</v>
      </c>
      <c r="T2173" s="11">
        <f t="shared" si="166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2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26" t="s">
        <v>8332</v>
      </c>
      <c r="P2174" t="s">
        <v>8334</v>
      </c>
      <c r="Q2174">
        <f t="shared" si="167"/>
        <v>100</v>
      </c>
      <c r="R2174">
        <f t="shared" si="168"/>
        <v>76.92</v>
      </c>
      <c r="S2174" s="11">
        <f t="shared" si="165"/>
        <v>42082.580092592587</v>
      </c>
      <c r="T2174" s="11">
        <f t="shared" si="166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3" t="s">
        <v>2174</v>
      </c>
      <c r="C2175" s="3" t="s">
        <v>6283</v>
      </c>
      <c r="D2175" s="2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26" t="s">
        <v>8332</v>
      </c>
      <c r="P2175" t="s">
        <v>8334</v>
      </c>
      <c r="Q2175">
        <f t="shared" si="167"/>
        <v>127</v>
      </c>
      <c r="R2175">
        <f t="shared" si="168"/>
        <v>59.23</v>
      </c>
      <c r="S2175" s="11">
        <f t="shared" si="165"/>
        <v>41495.692627314813</v>
      </c>
      <c r="T2175" s="11">
        <f t="shared" si="166"/>
        <v>41527.165972222225</v>
      </c>
      <c r="U2175">
        <f t="shared" si="169"/>
        <v>2013</v>
      </c>
    </row>
    <row r="2176" spans="1:21" ht="45" x14ac:dyDescent="0.25">
      <c r="A2176">
        <v>2174</v>
      </c>
      <c r="B2176" s="3" t="s">
        <v>2175</v>
      </c>
      <c r="C2176" s="3" t="s">
        <v>6284</v>
      </c>
      <c r="D2176" s="2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26" t="s">
        <v>8332</v>
      </c>
      <c r="P2176" t="s">
        <v>8334</v>
      </c>
      <c r="Q2176">
        <f t="shared" si="167"/>
        <v>103</v>
      </c>
      <c r="R2176">
        <f t="shared" si="168"/>
        <v>65.38</v>
      </c>
      <c r="S2176" s="11">
        <f t="shared" si="165"/>
        <v>42465.542905092589</v>
      </c>
      <c r="T2176" s="11">
        <f t="shared" si="166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2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26" t="s">
        <v>8332</v>
      </c>
      <c r="P2177" t="s">
        <v>8334</v>
      </c>
      <c r="Q2177">
        <f t="shared" si="167"/>
        <v>250</v>
      </c>
      <c r="R2177">
        <f t="shared" si="168"/>
        <v>67.31</v>
      </c>
      <c r="S2177" s="11">
        <f t="shared" si="165"/>
        <v>42565.009097222224</v>
      </c>
      <c r="T2177" s="11">
        <f t="shared" si="166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2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26" t="s">
        <v>8332</v>
      </c>
      <c r="P2178" t="s">
        <v>8334</v>
      </c>
      <c r="Q2178">
        <f t="shared" si="167"/>
        <v>126</v>
      </c>
      <c r="R2178">
        <f t="shared" si="168"/>
        <v>88.75</v>
      </c>
      <c r="S2178" s="11">
        <f t="shared" ref="S2178:S2241" si="170">(((J2178/60)/60)/24)+DATE(1970,1,1)</f>
        <v>42096.633206018523</v>
      </c>
      <c r="T2178" s="11">
        <f t="shared" ref="T2178:T2241" si="171">(((I2178/60)/60)/24)+DATE(1970,1,1)</f>
        <v>42126.633206018523</v>
      </c>
      <c r="U2178">
        <f t="shared" si="169"/>
        <v>2015</v>
      </c>
    </row>
    <row r="2179" spans="1:21" ht="60" x14ac:dyDescent="0.25">
      <c r="A2179">
        <v>2177</v>
      </c>
      <c r="B2179" s="3" t="s">
        <v>2178</v>
      </c>
      <c r="C2179" s="3" t="s">
        <v>6287</v>
      </c>
      <c r="D2179" s="2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26" t="s">
        <v>8332</v>
      </c>
      <c r="P2179" t="s">
        <v>8334</v>
      </c>
      <c r="Q2179">
        <f t="shared" ref="Q2179:Q2242" si="172">ROUND(E2179/D2179*100,0)</f>
        <v>100</v>
      </c>
      <c r="R2179">
        <f t="shared" ref="R2179:R2242" si="173">IFERROR(ROUND(E2179/L2179,2),0)</f>
        <v>65.87</v>
      </c>
      <c r="S2179" s="11">
        <f t="shared" si="170"/>
        <v>42502.250775462962</v>
      </c>
      <c r="T2179" s="11">
        <f t="shared" si="171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2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26" t="s">
        <v>8332</v>
      </c>
      <c r="P2180" t="s">
        <v>8334</v>
      </c>
      <c r="Q2180">
        <f t="shared" si="172"/>
        <v>139</v>
      </c>
      <c r="R2180">
        <f t="shared" si="173"/>
        <v>40.35</v>
      </c>
      <c r="S2180" s="11">
        <f t="shared" si="170"/>
        <v>42723.63653935185</v>
      </c>
      <c r="T2180" s="11">
        <f t="shared" si="171"/>
        <v>42753.63653935185</v>
      </c>
      <c r="U2180">
        <f t="shared" si="174"/>
        <v>2016</v>
      </c>
    </row>
    <row r="2181" spans="1:21" ht="30" x14ac:dyDescent="0.25">
      <c r="A2181">
        <v>2179</v>
      </c>
      <c r="B2181" s="3" t="s">
        <v>2180</v>
      </c>
      <c r="C2181" s="3" t="s">
        <v>6289</v>
      </c>
      <c r="D2181" s="2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26" t="s">
        <v>8332</v>
      </c>
      <c r="P2181" t="s">
        <v>8334</v>
      </c>
      <c r="Q2181">
        <f t="shared" si="172"/>
        <v>161</v>
      </c>
      <c r="R2181">
        <f t="shared" si="173"/>
        <v>76.86</v>
      </c>
      <c r="S2181" s="11">
        <f t="shared" si="170"/>
        <v>42075.171203703707</v>
      </c>
      <c r="T2181" s="11">
        <f t="shared" si="171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3" t="s">
        <v>2181</v>
      </c>
      <c r="C2182" s="3" t="s">
        <v>6290</v>
      </c>
      <c r="D2182" s="2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26" t="s">
        <v>8332</v>
      </c>
      <c r="P2182" t="s">
        <v>8334</v>
      </c>
      <c r="Q2182">
        <f t="shared" si="172"/>
        <v>107</v>
      </c>
      <c r="R2182">
        <f t="shared" si="173"/>
        <v>68.709999999999994</v>
      </c>
      <c r="S2182" s="11">
        <f t="shared" si="170"/>
        <v>42279.669768518521</v>
      </c>
      <c r="T2182" s="11">
        <f t="shared" si="171"/>
        <v>42321.711435185185</v>
      </c>
      <c r="U2182">
        <f t="shared" si="174"/>
        <v>2015</v>
      </c>
    </row>
    <row r="2183" spans="1:21" ht="45" x14ac:dyDescent="0.25">
      <c r="A2183">
        <v>2181</v>
      </c>
      <c r="B2183" s="3" t="s">
        <v>2182</v>
      </c>
      <c r="C2183" s="3" t="s">
        <v>6291</v>
      </c>
      <c r="D2183" s="2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26" t="s">
        <v>8344</v>
      </c>
      <c r="P2183" t="s">
        <v>8346</v>
      </c>
      <c r="Q2183">
        <f t="shared" si="172"/>
        <v>153</v>
      </c>
      <c r="R2183">
        <f t="shared" si="173"/>
        <v>57.77</v>
      </c>
      <c r="S2183" s="11">
        <f t="shared" si="170"/>
        <v>42773.005243055552</v>
      </c>
      <c r="T2183" s="11">
        <f t="shared" si="171"/>
        <v>42787.005243055552</v>
      </c>
      <c r="U2183">
        <f t="shared" si="174"/>
        <v>2017</v>
      </c>
    </row>
    <row r="2184" spans="1:21" ht="30" x14ac:dyDescent="0.25">
      <c r="A2184">
        <v>2182</v>
      </c>
      <c r="B2184" s="3" t="s">
        <v>2183</v>
      </c>
      <c r="C2184" s="3" t="s">
        <v>6292</v>
      </c>
      <c r="D2184" s="2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26" t="s">
        <v>8344</v>
      </c>
      <c r="P2184" t="s">
        <v>8346</v>
      </c>
      <c r="Q2184">
        <f t="shared" si="172"/>
        <v>524</v>
      </c>
      <c r="R2184">
        <f t="shared" si="173"/>
        <v>44.17</v>
      </c>
      <c r="S2184" s="11">
        <f t="shared" si="170"/>
        <v>41879.900752314818</v>
      </c>
      <c r="T2184" s="11">
        <f t="shared" si="171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3" t="s">
        <v>2184</v>
      </c>
      <c r="C2185" s="3" t="s">
        <v>6293</v>
      </c>
      <c r="D2185" s="2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26" t="s">
        <v>8344</v>
      </c>
      <c r="P2185" t="s">
        <v>8346</v>
      </c>
      <c r="Q2185">
        <f t="shared" si="172"/>
        <v>489</v>
      </c>
      <c r="R2185">
        <f t="shared" si="173"/>
        <v>31.57</v>
      </c>
      <c r="S2185" s="11">
        <f t="shared" si="170"/>
        <v>42745.365474537044</v>
      </c>
      <c r="T2185" s="11">
        <f t="shared" si="171"/>
        <v>42775.208333333328</v>
      </c>
      <c r="U2185">
        <f t="shared" si="174"/>
        <v>2017</v>
      </c>
    </row>
    <row r="2186" spans="1:21" ht="45" x14ac:dyDescent="0.25">
      <c r="A2186">
        <v>2184</v>
      </c>
      <c r="B2186" s="3" t="s">
        <v>2185</v>
      </c>
      <c r="C2186" s="3" t="s">
        <v>6294</v>
      </c>
      <c r="D2186" s="2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26" t="s">
        <v>8344</v>
      </c>
      <c r="P2186" t="s">
        <v>8346</v>
      </c>
      <c r="Q2186">
        <f t="shared" si="172"/>
        <v>285</v>
      </c>
      <c r="R2186">
        <f t="shared" si="173"/>
        <v>107.05</v>
      </c>
      <c r="S2186" s="11">
        <f t="shared" si="170"/>
        <v>42380.690289351856</v>
      </c>
      <c r="T2186" s="11">
        <f t="shared" si="171"/>
        <v>42394.666666666672</v>
      </c>
      <c r="U2186">
        <f t="shared" si="174"/>
        <v>2016</v>
      </c>
    </row>
    <row r="2187" spans="1:21" ht="45" x14ac:dyDescent="0.25">
      <c r="A2187">
        <v>2185</v>
      </c>
      <c r="B2187" s="3" t="s">
        <v>2186</v>
      </c>
      <c r="C2187" s="3" t="s">
        <v>6295</v>
      </c>
      <c r="D2187" s="2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26" t="s">
        <v>8344</v>
      </c>
      <c r="P2187" t="s">
        <v>8346</v>
      </c>
      <c r="Q2187">
        <f t="shared" si="172"/>
        <v>1857</v>
      </c>
      <c r="R2187">
        <f t="shared" si="173"/>
        <v>149.03</v>
      </c>
      <c r="S2187" s="11">
        <f t="shared" si="170"/>
        <v>41319.349988425929</v>
      </c>
      <c r="T2187" s="11">
        <f t="shared" si="171"/>
        <v>41359.349988425929</v>
      </c>
      <c r="U2187">
        <f t="shared" si="174"/>
        <v>2013</v>
      </c>
    </row>
    <row r="2188" spans="1:21" ht="30" x14ac:dyDescent="0.25">
      <c r="A2188">
        <v>2186</v>
      </c>
      <c r="B2188" s="3" t="s">
        <v>2187</v>
      </c>
      <c r="C2188" s="3" t="s">
        <v>6296</v>
      </c>
      <c r="D2188" s="2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26" t="s">
        <v>8344</v>
      </c>
      <c r="P2188" t="s">
        <v>8346</v>
      </c>
      <c r="Q2188">
        <f t="shared" si="172"/>
        <v>110</v>
      </c>
      <c r="R2188">
        <f t="shared" si="173"/>
        <v>55.96</v>
      </c>
      <c r="S2188" s="11">
        <f t="shared" si="170"/>
        <v>42583.615081018521</v>
      </c>
      <c r="T2188" s="11">
        <f t="shared" si="171"/>
        <v>42620.083333333328</v>
      </c>
      <c r="U2188">
        <f t="shared" si="174"/>
        <v>2016</v>
      </c>
    </row>
    <row r="2189" spans="1:21" ht="45" x14ac:dyDescent="0.25">
      <c r="A2189">
        <v>2187</v>
      </c>
      <c r="B2189" s="3" t="s">
        <v>2188</v>
      </c>
      <c r="C2189" s="3" t="s">
        <v>6297</v>
      </c>
      <c r="D2189" s="2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26" t="s">
        <v>8344</v>
      </c>
      <c r="P2189" t="s">
        <v>8346</v>
      </c>
      <c r="Q2189">
        <f t="shared" si="172"/>
        <v>1015</v>
      </c>
      <c r="R2189">
        <f t="shared" si="173"/>
        <v>56.97</v>
      </c>
      <c r="S2189" s="11">
        <f t="shared" si="170"/>
        <v>42068.209097222221</v>
      </c>
      <c r="T2189" s="11">
        <f t="shared" si="171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2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26" t="s">
        <v>8344</v>
      </c>
      <c r="P2190" t="s">
        <v>8346</v>
      </c>
      <c r="Q2190">
        <f t="shared" si="172"/>
        <v>412</v>
      </c>
      <c r="R2190">
        <f t="shared" si="173"/>
        <v>44.06</v>
      </c>
      <c r="S2190" s="11">
        <f t="shared" si="170"/>
        <v>42633.586122685185</v>
      </c>
      <c r="T2190" s="11">
        <f t="shared" si="171"/>
        <v>42668.708333333328</v>
      </c>
      <c r="U2190">
        <f t="shared" si="174"/>
        <v>2016</v>
      </c>
    </row>
    <row r="2191" spans="1:21" ht="45" x14ac:dyDescent="0.25">
      <c r="A2191">
        <v>2189</v>
      </c>
      <c r="B2191" s="3" t="s">
        <v>2190</v>
      </c>
      <c r="C2191" s="3" t="s">
        <v>6299</v>
      </c>
      <c r="D2191" s="2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26" t="s">
        <v>8344</v>
      </c>
      <c r="P2191" t="s">
        <v>8346</v>
      </c>
      <c r="Q2191">
        <f t="shared" si="172"/>
        <v>503</v>
      </c>
      <c r="R2191">
        <f t="shared" si="173"/>
        <v>68.63</v>
      </c>
      <c r="S2191" s="11">
        <f t="shared" si="170"/>
        <v>42467.788194444445</v>
      </c>
      <c r="T2191" s="11">
        <f t="shared" si="171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2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26" t="s">
        <v>8344</v>
      </c>
      <c r="P2192" t="s">
        <v>8346</v>
      </c>
      <c r="Q2192">
        <f t="shared" si="172"/>
        <v>185</v>
      </c>
      <c r="R2192">
        <f t="shared" si="173"/>
        <v>65.319999999999993</v>
      </c>
      <c r="S2192" s="11">
        <f t="shared" si="170"/>
        <v>42417.625046296293</v>
      </c>
      <c r="T2192" s="11">
        <f t="shared" si="171"/>
        <v>42452.290972222225</v>
      </c>
      <c r="U2192">
        <f t="shared" si="174"/>
        <v>2016</v>
      </c>
    </row>
    <row r="2193" spans="1:21" ht="45" x14ac:dyDescent="0.25">
      <c r="A2193">
        <v>2191</v>
      </c>
      <c r="B2193" s="3" t="s">
        <v>2192</v>
      </c>
      <c r="C2193" s="3" t="s">
        <v>6301</v>
      </c>
      <c r="D2193" s="2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26" t="s">
        <v>8344</v>
      </c>
      <c r="P2193" t="s">
        <v>8346</v>
      </c>
      <c r="Q2193">
        <f t="shared" si="172"/>
        <v>120</v>
      </c>
      <c r="R2193">
        <f t="shared" si="173"/>
        <v>35.92</v>
      </c>
      <c r="S2193" s="11">
        <f t="shared" si="170"/>
        <v>42768.833645833336</v>
      </c>
      <c r="T2193" s="11">
        <f t="shared" si="171"/>
        <v>42780.833645833336</v>
      </c>
      <c r="U2193">
        <f t="shared" si="174"/>
        <v>2017</v>
      </c>
    </row>
    <row r="2194" spans="1:21" ht="45" x14ac:dyDescent="0.25">
      <c r="A2194">
        <v>2192</v>
      </c>
      <c r="B2194" s="3" t="s">
        <v>2193</v>
      </c>
      <c r="C2194" s="3" t="s">
        <v>6302</v>
      </c>
      <c r="D2194" s="2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26" t="s">
        <v>8344</v>
      </c>
      <c r="P2194" t="s">
        <v>8346</v>
      </c>
      <c r="Q2194">
        <f t="shared" si="172"/>
        <v>1081</v>
      </c>
      <c r="R2194">
        <f t="shared" si="173"/>
        <v>40.07</v>
      </c>
      <c r="S2194" s="11">
        <f t="shared" si="170"/>
        <v>42691.8512037037</v>
      </c>
      <c r="T2194" s="11">
        <f t="shared" si="171"/>
        <v>42719.958333333328</v>
      </c>
      <c r="U2194">
        <f t="shared" si="174"/>
        <v>2016</v>
      </c>
    </row>
    <row r="2195" spans="1:21" ht="45" x14ac:dyDescent="0.25">
      <c r="A2195">
        <v>2193</v>
      </c>
      <c r="B2195" s="3" t="s">
        <v>2194</v>
      </c>
      <c r="C2195" s="3" t="s">
        <v>6303</v>
      </c>
      <c r="D2195" s="2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26" t="s">
        <v>8344</v>
      </c>
      <c r="P2195" t="s">
        <v>8346</v>
      </c>
      <c r="Q2195">
        <f t="shared" si="172"/>
        <v>452</v>
      </c>
      <c r="R2195">
        <f t="shared" si="173"/>
        <v>75.650000000000006</v>
      </c>
      <c r="S2195" s="11">
        <f t="shared" si="170"/>
        <v>42664.405925925923</v>
      </c>
      <c r="T2195" s="11">
        <f t="shared" si="171"/>
        <v>42695.207638888889</v>
      </c>
      <c r="U2195">
        <f t="shared" si="174"/>
        <v>2016</v>
      </c>
    </row>
    <row r="2196" spans="1:21" ht="45" x14ac:dyDescent="0.25">
      <c r="A2196">
        <v>2194</v>
      </c>
      <c r="B2196" s="3" t="s">
        <v>2195</v>
      </c>
      <c r="C2196" s="3" t="s">
        <v>6304</v>
      </c>
      <c r="D2196" s="2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26" t="s">
        <v>8344</v>
      </c>
      <c r="P2196" t="s">
        <v>8346</v>
      </c>
      <c r="Q2196">
        <f t="shared" si="172"/>
        <v>537</v>
      </c>
      <c r="R2196">
        <f t="shared" si="173"/>
        <v>61.2</v>
      </c>
      <c r="S2196" s="11">
        <f t="shared" si="170"/>
        <v>42425.757986111115</v>
      </c>
      <c r="T2196" s="11">
        <f t="shared" si="171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2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26" t="s">
        <v>8344</v>
      </c>
      <c r="P2197" t="s">
        <v>8346</v>
      </c>
      <c r="Q2197">
        <f t="shared" si="172"/>
        <v>120</v>
      </c>
      <c r="R2197">
        <f t="shared" si="173"/>
        <v>48.13</v>
      </c>
      <c r="S2197" s="11">
        <f t="shared" si="170"/>
        <v>42197.771990740745</v>
      </c>
      <c r="T2197" s="11">
        <f t="shared" si="171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2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26" t="s">
        <v>8344</v>
      </c>
      <c r="P2198" t="s">
        <v>8346</v>
      </c>
      <c r="Q2198">
        <f t="shared" si="172"/>
        <v>114</v>
      </c>
      <c r="R2198">
        <f t="shared" si="173"/>
        <v>68.11</v>
      </c>
      <c r="S2198" s="11">
        <f t="shared" si="170"/>
        <v>42675.487291666665</v>
      </c>
      <c r="T2198" s="11">
        <f t="shared" si="171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2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26" t="s">
        <v>8344</v>
      </c>
      <c r="P2199" t="s">
        <v>8346</v>
      </c>
      <c r="Q2199">
        <f t="shared" si="172"/>
        <v>951</v>
      </c>
      <c r="R2199">
        <f t="shared" si="173"/>
        <v>65.89</v>
      </c>
      <c r="S2199" s="11">
        <f t="shared" si="170"/>
        <v>42033.584016203706</v>
      </c>
      <c r="T2199" s="11">
        <f t="shared" si="171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3" t="s">
        <v>2199</v>
      </c>
      <c r="C2200" s="3" t="s">
        <v>6308</v>
      </c>
      <c r="D2200" s="2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26" t="s">
        <v>8344</v>
      </c>
      <c r="P2200" t="s">
        <v>8346</v>
      </c>
      <c r="Q2200">
        <f t="shared" si="172"/>
        <v>133</v>
      </c>
      <c r="R2200">
        <f t="shared" si="173"/>
        <v>81.650000000000006</v>
      </c>
      <c r="S2200" s="11">
        <f t="shared" si="170"/>
        <v>42292.513888888891</v>
      </c>
      <c r="T2200" s="11">
        <f t="shared" si="171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2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26" t="s">
        <v>8344</v>
      </c>
      <c r="P2201" t="s">
        <v>8346</v>
      </c>
      <c r="Q2201">
        <f t="shared" si="172"/>
        <v>147</v>
      </c>
      <c r="R2201">
        <f t="shared" si="173"/>
        <v>52.7</v>
      </c>
      <c r="S2201" s="11">
        <f t="shared" si="170"/>
        <v>42262.416643518518</v>
      </c>
      <c r="T2201" s="11">
        <f t="shared" si="171"/>
        <v>42292.416643518518</v>
      </c>
      <c r="U2201">
        <f t="shared" si="174"/>
        <v>2015</v>
      </c>
    </row>
    <row r="2202" spans="1:21" ht="45" x14ac:dyDescent="0.25">
      <c r="A2202">
        <v>2200</v>
      </c>
      <c r="B2202" s="3" t="s">
        <v>2201</v>
      </c>
      <c r="C2202" s="3" t="s">
        <v>6310</v>
      </c>
      <c r="D2202" s="2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26" t="s">
        <v>8344</v>
      </c>
      <c r="P2202" t="s">
        <v>8346</v>
      </c>
      <c r="Q2202">
        <f t="shared" si="172"/>
        <v>542</v>
      </c>
      <c r="R2202">
        <f t="shared" si="173"/>
        <v>41.23</v>
      </c>
      <c r="S2202" s="11">
        <f t="shared" si="170"/>
        <v>42163.625787037032</v>
      </c>
      <c r="T2202" s="11">
        <f t="shared" si="171"/>
        <v>42191.125</v>
      </c>
      <c r="U2202">
        <f t="shared" si="174"/>
        <v>2015</v>
      </c>
    </row>
    <row r="2203" spans="1:21" ht="45" x14ac:dyDescent="0.25">
      <c r="A2203">
        <v>2201</v>
      </c>
      <c r="B2203" s="3" t="s">
        <v>2202</v>
      </c>
      <c r="C2203" s="3" t="s">
        <v>6311</v>
      </c>
      <c r="D2203" s="2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26" t="s">
        <v>8332</v>
      </c>
      <c r="P2203" t="s">
        <v>8340</v>
      </c>
      <c r="Q2203">
        <f t="shared" si="172"/>
        <v>383</v>
      </c>
      <c r="R2203">
        <f t="shared" si="173"/>
        <v>15.04</v>
      </c>
      <c r="S2203" s="11">
        <f t="shared" si="170"/>
        <v>41276.846817129634</v>
      </c>
      <c r="T2203" s="11">
        <f t="shared" si="171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 s="2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26" t="s">
        <v>8332</v>
      </c>
      <c r="P2204" t="s">
        <v>8340</v>
      </c>
      <c r="Q2204">
        <f t="shared" si="172"/>
        <v>704</v>
      </c>
      <c r="R2204">
        <f t="shared" si="173"/>
        <v>39.07</v>
      </c>
      <c r="S2204" s="11">
        <f t="shared" si="170"/>
        <v>41184.849166666667</v>
      </c>
      <c r="T2204" s="11">
        <f t="shared" si="171"/>
        <v>41214.849166666667</v>
      </c>
      <c r="U2204">
        <f t="shared" si="174"/>
        <v>2012</v>
      </c>
    </row>
    <row r="2205" spans="1:21" ht="45" x14ac:dyDescent="0.25">
      <c r="A2205">
        <v>2203</v>
      </c>
      <c r="B2205" s="3" t="s">
        <v>2204</v>
      </c>
      <c r="C2205" s="3" t="s">
        <v>6313</v>
      </c>
      <c r="D2205" s="2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26" t="s">
        <v>8332</v>
      </c>
      <c r="P2205" t="s">
        <v>8340</v>
      </c>
      <c r="Q2205">
        <f t="shared" si="172"/>
        <v>110</v>
      </c>
      <c r="R2205">
        <f t="shared" si="173"/>
        <v>43.82</v>
      </c>
      <c r="S2205" s="11">
        <f t="shared" si="170"/>
        <v>42241.85974537037</v>
      </c>
      <c r="T2205" s="11">
        <f t="shared" si="171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2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26" t="s">
        <v>8332</v>
      </c>
      <c r="P2206" t="s">
        <v>8340</v>
      </c>
      <c r="Q2206">
        <f t="shared" si="172"/>
        <v>133</v>
      </c>
      <c r="R2206">
        <f t="shared" si="173"/>
        <v>27.3</v>
      </c>
      <c r="S2206" s="11">
        <f t="shared" si="170"/>
        <v>41312.311562499999</v>
      </c>
      <c r="T2206" s="11">
        <f t="shared" si="171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2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26" t="s">
        <v>8332</v>
      </c>
      <c r="P2207" t="s">
        <v>8340</v>
      </c>
      <c r="Q2207">
        <f t="shared" si="172"/>
        <v>152</v>
      </c>
      <c r="R2207">
        <f t="shared" si="173"/>
        <v>42.22</v>
      </c>
      <c r="S2207" s="11">
        <f t="shared" si="170"/>
        <v>41031.82163194444</v>
      </c>
      <c r="T2207" s="11">
        <f t="shared" si="171"/>
        <v>41061.82163194444</v>
      </c>
      <c r="U2207">
        <f t="shared" si="174"/>
        <v>2012</v>
      </c>
    </row>
    <row r="2208" spans="1:21" ht="45" x14ac:dyDescent="0.25">
      <c r="A2208">
        <v>2206</v>
      </c>
      <c r="B2208" s="3" t="s">
        <v>2207</v>
      </c>
      <c r="C2208" s="3" t="s">
        <v>6316</v>
      </c>
      <c r="D2208" s="2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26" t="s">
        <v>8332</v>
      </c>
      <c r="P2208" t="s">
        <v>8340</v>
      </c>
      <c r="Q2208">
        <f t="shared" si="172"/>
        <v>103</v>
      </c>
      <c r="R2208">
        <f t="shared" si="173"/>
        <v>33.24</v>
      </c>
      <c r="S2208" s="11">
        <f t="shared" si="170"/>
        <v>40997.257222222222</v>
      </c>
      <c r="T2208" s="11">
        <f t="shared" si="171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2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26" t="s">
        <v>8332</v>
      </c>
      <c r="P2209" t="s">
        <v>8340</v>
      </c>
      <c r="Q2209">
        <f t="shared" si="172"/>
        <v>100</v>
      </c>
      <c r="R2209">
        <f t="shared" si="173"/>
        <v>285.70999999999998</v>
      </c>
      <c r="S2209" s="11">
        <f t="shared" si="170"/>
        <v>41564.194131944445</v>
      </c>
      <c r="T2209" s="11">
        <f t="shared" si="171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3" t="s">
        <v>2209</v>
      </c>
      <c r="C2210" s="3" t="s">
        <v>6318</v>
      </c>
      <c r="D2210" s="2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26" t="s">
        <v>8332</v>
      </c>
      <c r="P2210" t="s">
        <v>8340</v>
      </c>
      <c r="Q2210">
        <f t="shared" si="172"/>
        <v>102</v>
      </c>
      <c r="R2210">
        <f t="shared" si="173"/>
        <v>42.33</v>
      </c>
      <c r="S2210" s="11">
        <f t="shared" si="170"/>
        <v>40946.882245370369</v>
      </c>
      <c r="T2210" s="11">
        <f t="shared" si="171"/>
        <v>41006.166666666664</v>
      </c>
      <c r="U2210">
        <f t="shared" si="174"/>
        <v>2012</v>
      </c>
    </row>
    <row r="2211" spans="1:21" ht="30" x14ac:dyDescent="0.25">
      <c r="A2211">
        <v>2209</v>
      </c>
      <c r="B2211" s="3" t="s">
        <v>2210</v>
      </c>
      <c r="C2211" s="3" t="s">
        <v>6319</v>
      </c>
      <c r="D2211" s="2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26" t="s">
        <v>8332</v>
      </c>
      <c r="P2211" t="s">
        <v>8340</v>
      </c>
      <c r="Q2211">
        <f t="shared" si="172"/>
        <v>151</v>
      </c>
      <c r="R2211">
        <f t="shared" si="173"/>
        <v>50.27</v>
      </c>
      <c r="S2211" s="11">
        <f t="shared" si="170"/>
        <v>41732.479675925926</v>
      </c>
      <c r="T2211" s="11">
        <f t="shared" si="171"/>
        <v>41743.958333333336</v>
      </c>
      <c r="U2211">
        <f t="shared" si="174"/>
        <v>2014</v>
      </c>
    </row>
    <row r="2212" spans="1:21" ht="45" x14ac:dyDescent="0.25">
      <c r="A2212">
        <v>2210</v>
      </c>
      <c r="B2212" s="3" t="s">
        <v>2211</v>
      </c>
      <c r="C2212" s="3" t="s">
        <v>6320</v>
      </c>
      <c r="D2212" s="2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26" t="s">
        <v>8332</v>
      </c>
      <c r="P2212" t="s">
        <v>8340</v>
      </c>
      <c r="Q2212">
        <f t="shared" si="172"/>
        <v>111</v>
      </c>
      <c r="R2212">
        <f t="shared" si="173"/>
        <v>61.9</v>
      </c>
      <c r="S2212" s="11">
        <f t="shared" si="170"/>
        <v>40956.066087962965</v>
      </c>
      <c r="T2212" s="11">
        <f t="shared" si="171"/>
        <v>41013.73333333333</v>
      </c>
      <c r="U2212">
        <f t="shared" si="174"/>
        <v>2012</v>
      </c>
    </row>
    <row r="2213" spans="1:21" ht="45" x14ac:dyDescent="0.25">
      <c r="A2213">
        <v>2211</v>
      </c>
      <c r="B2213" s="3" t="s">
        <v>2212</v>
      </c>
      <c r="C2213" s="3" t="s">
        <v>6321</v>
      </c>
      <c r="D2213" s="2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26" t="s">
        <v>8332</v>
      </c>
      <c r="P2213" t="s">
        <v>8340</v>
      </c>
      <c r="Q2213">
        <f t="shared" si="172"/>
        <v>196</v>
      </c>
      <c r="R2213">
        <f t="shared" si="173"/>
        <v>40.75</v>
      </c>
      <c r="S2213" s="11">
        <f t="shared" si="170"/>
        <v>41716.785011574073</v>
      </c>
      <c r="T2213" s="11">
        <f t="shared" si="171"/>
        <v>41739.290972222225</v>
      </c>
      <c r="U2213">
        <f t="shared" si="174"/>
        <v>2014</v>
      </c>
    </row>
    <row r="2214" spans="1:21" ht="45" x14ac:dyDescent="0.25">
      <c r="A2214">
        <v>2212</v>
      </c>
      <c r="B2214" s="3" t="s">
        <v>2213</v>
      </c>
      <c r="C2214" s="3" t="s">
        <v>6322</v>
      </c>
      <c r="D2214" s="2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26" t="s">
        <v>8332</v>
      </c>
      <c r="P2214" t="s">
        <v>8340</v>
      </c>
      <c r="Q2214">
        <f t="shared" si="172"/>
        <v>114</v>
      </c>
      <c r="R2214">
        <f t="shared" si="173"/>
        <v>55.8</v>
      </c>
      <c r="S2214" s="11">
        <f t="shared" si="170"/>
        <v>41548.747418981482</v>
      </c>
      <c r="T2214" s="11">
        <f t="shared" si="171"/>
        <v>41582.041666666664</v>
      </c>
      <c r="U2214">
        <f t="shared" si="174"/>
        <v>2013</v>
      </c>
    </row>
    <row r="2215" spans="1:21" ht="45" x14ac:dyDescent="0.25">
      <c r="A2215">
        <v>2213</v>
      </c>
      <c r="B2215" s="3" t="s">
        <v>2214</v>
      </c>
      <c r="C2215" s="3" t="s">
        <v>6323</v>
      </c>
      <c r="D2215" s="2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26" t="s">
        <v>8332</v>
      </c>
      <c r="P2215" t="s">
        <v>8340</v>
      </c>
      <c r="Q2215">
        <f t="shared" si="172"/>
        <v>200</v>
      </c>
      <c r="R2215">
        <f t="shared" si="173"/>
        <v>10</v>
      </c>
      <c r="S2215" s="11">
        <f t="shared" si="170"/>
        <v>42109.826145833329</v>
      </c>
      <c r="T2215" s="11">
        <f t="shared" si="171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2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26" t="s">
        <v>8332</v>
      </c>
      <c r="P2216" t="s">
        <v>8340</v>
      </c>
      <c r="Q2216">
        <f t="shared" si="172"/>
        <v>293</v>
      </c>
      <c r="R2216">
        <f t="shared" si="173"/>
        <v>73.13</v>
      </c>
      <c r="S2216" s="11">
        <f t="shared" si="170"/>
        <v>41646.792222222226</v>
      </c>
      <c r="T2216" s="11">
        <f t="shared" si="171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2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26" t="s">
        <v>8332</v>
      </c>
      <c r="P2217" t="s">
        <v>8340</v>
      </c>
      <c r="Q2217">
        <f t="shared" si="172"/>
        <v>156</v>
      </c>
      <c r="R2217">
        <f t="shared" si="173"/>
        <v>26.06</v>
      </c>
      <c r="S2217" s="11">
        <f t="shared" si="170"/>
        <v>40958.717268518521</v>
      </c>
      <c r="T2217" s="11">
        <f t="shared" si="171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3" t="s">
        <v>2217</v>
      </c>
      <c r="C2218" s="3" t="s">
        <v>6326</v>
      </c>
      <c r="D2218" s="2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26" t="s">
        <v>8332</v>
      </c>
      <c r="P2218" t="s">
        <v>8340</v>
      </c>
      <c r="Q2218">
        <f t="shared" si="172"/>
        <v>106</v>
      </c>
      <c r="R2218">
        <f t="shared" si="173"/>
        <v>22.64</v>
      </c>
      <c r="S2218" s="11">
        <f t="shared" si="170"/>
        <v>42194.751678240747</v>
      </c>
      <c r="T2218" s="11">
        <f t="shared" si="171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3" t="s">
        <v>2218</v>
      </c>
      <c r="C2219" s="3" t="s">
        <v>6327</v>
      </c>
      <c r="D2219" s="2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26" t="s">
        <v>8332</v>
      </c>
      <c r="P2219" t="s">
        <v>8340</v>
      </c>
      <c r="Q2219">
        <f t="shared" si="172"/>
        <v>101</v>
      </c>
      <c r="R2219">
        <f t="shared" si="173"/>
        <v>47.22</v>
      </c>
      <c r="S2219" s="11">
        <f t="shared" si="170"/>
        <v>42299.776770833334</v>
      </c>
      <c r="T2219" s="11">
        <f t="shared" si="171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2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26" t="s">
        <v>8332</v>
      </c>
      <c r="P2220" t="s">
        <v>8340</v>
      </c>
      <c r="Q2220">
        <f t="shared" si="172"/>
        <v>123</v>
      </c>
      <c r="R2220">
        <f t="shared" si="173"/>
        <v>32.32</v>
      </c>
      <c r="S2220" s="11">
        <f t="shared" si="170"/>
        <v>41127.812303240738</v>
      </c>
      <c r="T2220" s="11">
        <f t="shared" si="171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2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26" t="s">
        <v>8332</v>
      </c>
      <c r="P2221" t="s">
        <v>8340</v>
      </c>
      <c r="Q2221">
        <f t="shared" si="172"/>
        <v>102</v>
      </c>
      <c r="R2221">
        <f t="shared" si="173"/>
        <v>53.42</v>
      </c>
      <c r="S2221" s="11">
        <f t="shared" si="170"/>
        <v>42205.718888888892</v>
      </c>
      <c r="T2221" s="11">
        <f t="shared" si="171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2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26" t="s">
        <v>8332</v>
      </c>
      <c r="P2222" t="s">
        <v>8340</v>
      </c>
      <c r="Q2222">
        <f t="shared" si="172"/>
        <v>101</v>
      </c>
      <c r="R2222">
        <f t="shared" si="173"/>
        <v>51.3</v>
      </c>
      <c r="S2222" s="11">
        <f t="shared" si="170"/>
        <v>41452.060601851852</v>
      </c>
      <c r="T2222" s="11">
        <f t="shared" si="171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2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26" t="s">
        <v>8344</v>
      </c>
      <c r="P2223" t="s">
        <v>8346</v>
      </c>
      <c r="Q2223">
        <f t="shared" si="172"/>
        <v>108</v>
      </c>
      <c r="R2223">
        <f t="shared" si="173"/>
        <v>37.200000000000003</v>
      </c>
      <c r="S2223" s="11">
        <f t="shared" si="170"/>
        <v>42452.666770833333</v>
      </c>
      <c r="T2223" s="11">
        <f t="shared" si="171"/>
        <v>42483</v>
      </c>
      <c r="U2223">
        <f t="shared" si="174"/>
        <v>2016</v>
      </c>
    </row>
    <row r="2224" spans="1:21" ht="45" x14ac:dyDescent="0.25">
      <c r="A2224">
        <v>2222</v>
      </c>
      <c r="B2224" s="3" t="s">
        <v>2223</v>
      </c>
      <c r="C2224" s="3" t="s">
        <v>6332</v>
      </c>
      <c r="D2224" s="2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26" t="s">
        <v>8344</v>
      </c>
      <c r="P2224" t="s">
        <v>8346</v>
      </c>
      <c r="Q2224">
        <f t="shared" si="172"/>
        <v>163</v>
      </c>
      <c r="R2224">
        <f t="shared" si="173"/>
        <v>27.1</v>
      </c>
      <c r="S2224" s="11">
        <f t="shared" si="170"/>
        <v>40906.787581018521</v>
      </c>
      <c r="T2224" s="11">
        <f t="shared" si="171"/>
        <v>40936.787581018521</v>
      </c>
      <c r="U2224">
        <f t="shared" si="174"/>
        <v>2011</v>
      </c>
    </row>
    <row r="2225" spans="1:21" ht="45" x14ac:dyDescent="0.25">
      <c r="A2225">
        <v>2223</v>
      </c>
      <c r="B2225" s="3" t="s">
        <v>2224</v>
      </c>
      <c r="C2225" s="3" t="s">
        <v>6333</v>
      </c>
      <c r="D2225" s="2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26" t="s">
        <v>8344</v>
      </c>
      <c r="P2225" t="s">
        <v>8346</v>
      </c>
      <c r="Q2225">
        <f t="shared" si="172"/>
        <v>106</v>
      </c>
      <c r="R2225">
        <f t="shared" si="173"/>
        <v>206.31</v>
      </c>
      <c r="S2225" s="11">
        <f t="shared" si="170"/>
        <v>42152.640833333338</v>
      </c>
      <c r="T2225" s="11">
        <f t="shared" si="171"/>
        <v>42182.640833333338</v>
      </c>
      <c r="U2225">
        <f t="shared" si="174"/>
        <v>2015</v>
      </c>
    </row>
    <row r="2226" spans="1:21" ht="45" x14ac:dyDescent="0.25">
      <c r="A2226">
        <v>2224</v>
      </c>
      <c r="B2226" s="3" t="s">
        <v>2225</v>
      </c>
      <c r="C2226" s="3" t="s">
        <v>6334</v>
      </c>
      <c r="D2226" s="2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26" t="s">
        <v>8344</v>
      </c>
      <c r="P2226" t="s">
        <v>8346</v>
      </c>
      <c r="Q2226">
        <f t="shared" si="172"/>
        <v>243</v>
      </c>
      <c r="R2226">
        <f t="shared" si="173"/>
        <v>82.15</v>
      </c>
      <c r="S2226" s="11">
        <f t="shared" si="170"/>
        <v>42644.667534722219</v>
      </c>
      <c r="T2226" s="11">
        <f t="shared" si="171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2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26" t="s">
        <v>8344</v>
      </c>
      <c r="P2227" t="s">
        <v>8346</v>
      </c>
      <c r="Q2227">
        <f t="shared" si="172"/>
        <v>945</v>
      </c>
      <c r="R2227">
        <f t="shared" si="173"/>
        <v>164.8</v>
      </c>
      <c r="S2227" s="11">
        <f t="shared" si="170"/>
        <v>41873.79184027778</v>
      </c>
      <c r="T2227" s="11">
        <f t="shared" si="171"/>
        <v>41903.79184027778</v>
      </c>
      <c r="U2227">
        <f t="shared" si="174"/>
        <v>2014</v>
      </c>
    </row>
    <row r="2228" spans="1:21" ht="45" x14ac:dyDescent="0.25">
      <c r="A2228">
        <v>2226</v>
      </c>
      <c r="B2228" s="3" t="s">
        <v>2227</v>
      </c>
      <c r="C2228" s="3" t="s">
        <v>6336</v>
      </c>
      <c r="D2228" s="2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26" t="s">
        <v>8344</v>
      </c>
      <c r="P2228" t="s">
        <v>8346</v>
      </c>
      <c r="Q2228">
        <f t="shared" si="172"/>
        <v>108</v>
      </c>
      <c r="R2228">
        <f t="shared" si="173"/>
        <v>60.82</v>
      </c>
      <c r="S2228" s="11">
        <f t="shared" si="170"/>
        <v>42381.79886574074</v>
      </c>
      <c r="T2228" s="11">
        <f t="shared" si="171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2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26" t="s">
        <v>8344</v>
      </c>
      <c r="P2229" t="s">
        <v>8346</v>
      </c>
      <c r="Q2229">
        <f t="shared" si="172"/>
        <v>157</v>
      </c>
      <c r="R2229">
        <f t="shared" si="173"/>
        <v>67.97</v>
      </c>
      <c r="S2229" s="11">
        <f t="shared" si="170"/>
        <v>41561.807349537034</v>
      </c>
      <c r="T2229" s="11">
        <f t="shared" si="171"/>
        <v>41591.849016203705</v>
      </c>
      <c r="U2229">
        <f t="shared" si="174"/>
        <v>2013</v>
      </c>
    </row>
    <row r="2230" spans="1:21" ht="45" x14ac:dyDescent="0.25">
      <c r="A2230">
        <v>2228</v>
      </c>
      <c r="B2230" s="3" t="s">
        <v>2229</v>
      </c>
      <c r="C2230" s="3" t="s">
        <v>6338</v>
      </c>
      <c r="D2230" s="2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26" t="s">
        <v>8344</v>
      </c>
      <c r="P2230" t="s">
        <v>8346</v>
      </c>
      <c r="Q2230">
        <f t="shared" si="172"/>
        <v>1174</v>
      </c>
      <c r="R2230">
        <f t="shared" si="173"/>
        <v>81.56</v>
      </c>
      <c r="S2230" s="11">
        <f t="shared" si="170"/>
        <v>42202.278194444443</v>
      </c>
      <c r="T2230" s="11">
        <f t="shared" si="171"/>
        <v>42232.278194444443</v>
      </c>
      <c r="U2230">
        <f t="shared" si="174"/>
        <v>2015</v>
      </c>
    </row>
    <row r="2231" spans="1:21" ht="45" x14ac:dyDescent="0.25">
      <c r="A2231">
        <v>2229</v>
      </c>
      <c r="B2231" s="3" t="s">
        <v>2230</v>
      </c>
      <c r="C2231" s="3" t="s">
        <v>6339</v>
      </c>
      <c r="D2231" s="2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26" t="s">
        <v>8344</v>
      </c>
      <c r="P2231" t="s">
        <v>8346</v>
      </c>
      <c r="Q2231">
        <f t="shared" si="172"/>
        <v>171</v>
      </c>
      <c r="R2231">
        <f t="shared" si="173"/>
        <v>25.43</v>
      </c>
      <c r="S2231" s="11">
        <f t="shared" si="170"/>
        <v>41484.664247685185</v>
      </c>
      <c r="T2231" s="11">
        <f t="shared" si="171"/>
        <v>41520.166666666664</v>
      </c>
      <c r="U2231">
        <f t="shared" si="174"/>
        <v>2013</v>
      </c>
    </row>
    <row r="2232" spans="1:21" ht="45" x14ac:dyDescent="0.25">
      <c r="A2232">
        <v>2230</v>
      </c>
      <c r="B2232" s="3" t="s">
        <v>2231</v>
      </c>
      <c r="C2232" s="3" t="s">
        <v>6340</v>
      </c>
      <c r="D2232" s="2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26" t="s">
        <v>8344</v>
      </c>
      <c r="P2232" t="s">
        <v>8346</v>
      </c>
      <c r="Q2232">
        <f t="shared" si="172"/>
        <v>126</v>
      </c>
      <c r="R2232">
        <f t="shared" si="173"/>
        <v>21.5</v>
      </c>
      <c r="S2232" s="11">
        <f t="shared" si="170"/>
        <v>41724.881099537037</v>
      </c>
      <c r="T2232" s="11">
        <f t="shared" si="171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3" t="s">
        <v>2232</v>
      </c>
      <c r="C2233" s="3" t="s">
        <v>6341</v>
      </c>
      <c r="D2233" s="2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26" t="s">
        <v>8344</v>
      </c>
      <c r="P2233" t="s">
        <v>8346</v>
      </c>
      <c r="Q2233">
        <f t="shared" si="172"/>
        <v>1212</v>
      </c>
      <c r="R2233">
        <f t="shared" si="173"/>
        <v>27.23</v>
      </c>
      <c r="S2233" s="11">
        <f t="shared" si="170"/>
        <v>41423.910891203705</v>
      </c>
      <c r="T2233" s="11">
        <f t="shared" si="171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2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26" t="s">
        <v>8344</v>
      </c>
      <c r="P2234" t="s">
        <v>8346</v>
      </c>
      <c r="Q2234">
        <f t="shared" si="172"/>
        <v>496</v>
      </c>
      <c r="R2234">
        <f t="shared" si="173"/>
        <v>25.09</v>
      </c>
      <c r="S2234" s="11">
        <f t="shared" si="170"/>
        <v>41806.794074074074</v>
      </c>
      <c r="T2234" s="11">
        <f t="shared" si="171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2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26" t="s">
        <v>8344</v>
      </c>
      <c r="P2235" t="s">
        <v>8346</v>
      </c>
      <c r="Q2235">
        <f t="shared" si="172"/>
        <v>332</v>
      </c>
      <c r="R2235">
        <f t="shared" si="173"/>
        <v>21.23</v>
      </c>
      <c r="S2235" s="11">
        <f t="shared" si="170"/>
        <v>42331.378923611104</v>
      </c>
      <c r="T2235" s="11">
        <f t="shared" si="171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2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26" t="s">
        <v>8344</v>
      </c>
      <c r="P2236" t="s">
        <v>8346</v>
      </c>
      <c r="Q2236">
        <f t="shared" si="172"/>
        <v>1165</v>
      </c>
      <c r="R2236">
        <f t="shared" si="173"/>
        <v>41.61</v>
      </c>
      <c r="S2236" s="11">
        <f t="shared" si="170"/>
        <v>42710.824618055558</v>
      </c>
      <c r="T2236" s="11">
        <f t="shared" si="171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3" t="s">
        <v>2236</v>
      </c>
      <c r="C2237" s="3" t="s">
        <v>6345</v>
      </c>
      <c r="D2237" s="2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26" t="s">
        <v>8344</v>
      </c>
      <c r="P2237" t="s">
        <v>8346</v>
      </c>
      <c r="Q2237">
        <f t="shared" si="172"/>
        <v>153</v>
      </c>
      <c r="R2237">
        <f t="shared" si="173"/>
        <v>135.59</v>
      </c>
      <c r="S2237" s="11">
        <f t="shared" si="170"/>
        <v>42062.022118055553</v>
      </c>
      <c r="T2237" s="11">
        <f t="shared" si="171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2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26" t="s">
        <v>8344</v>
      </c>
      <c r="P2238" t="s">
        <v>8346</v>
      </c>
      <c r="Q2238">
        <f t="shared" si="172"/>
        <v>537</v>
      </c>
      <c r="R2238">
        <f t="shared" si="173"/>
        <v>22.12</v>
      </c>
      <c r="S2238" s="11">
        <f t="shared" si="170"/>
        <v>42371.617164351846</v>
      </c>
      <c r="T2238" s="11">
        <f t="shared" si="171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3" t="s">
        <v>2238</v>
      </c>
      <c r="C2239" s="3" t="s">
        <v>6347</v>
      </c>
      <c r="D2239" s="2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26" t="s">
        <v>8344</v>
      </c>
      <c r="P2239" t="s">
        <v>8346</v>
      </c>
      <c r="Q2239">
        <f t="shared" si="172"/>
        <v>353</v>
      </c>
      <c r="R2239">
        <f t="shared" si="173"/>
        <v>64.63</v>
      </c>
      <c r="S2239" s="11">
        <f t="shared" si="170"/>
        <v>41915.003275462965</v>
      </c>
      <c r="T2239" s="11">
        <f t="shared" si="171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2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26" t="s">
        <v>8344</v>
      </c>
      <c r="P2240" t="s">
        <v>8346</v>
      </c>
      <c r="Q2240">
        <f t="shared" si="172"/>
        <v>137</v>
      </c>
      <c r="R2240">
        <f t="shared" si="173"/>
        <v>69.569999999999993</v>
      </c>
      <c r="S2240" s="11">
        <f t="shared" si="170"/>
        <v>42774.621712962966</v>
      </c>
      <c r="T2240" s="11">
        <f t="shared" si="171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2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26" t="s">
        <v>8344</v>
      </c>
      <c r="P2241" t="s">
        <v>8346</v>
      </c>
      <c r="Q2241">
        <f t="shared" si="172"/>
        <v>128</v>
      </c>
      <c r="R2241">
        <f t="shared" si="173"/>
        <v>75.13</v>
      </c>
      <c r="S2241" s="11">
        <f t="shared" si="170"/>
        <v>41572.958495370374</v>
      </c>
      <c r="T2241" s="11">
        <f t="shared" si="171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2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26" t="s">
        <v>8344</v>
      </c>
      <c r="P2242" t="s">
        <v>8346</v>
      </c>
      <c r="Q2242">
        <f t="shared" si="172"/>
        <v>271</v>
      </c>
      <c r="R2242">
        <f t="shared" si="173"/>
        <v>140.97999999999999</v>
      </c>
      <c r="S2242" s="11">
        <f t="shared" ref="S2242:S2305" si="175">(((J2242/60)/60)/24)+DATE(1970,1,1)</f>
        <v>42452.825740740736</v>
      </c>
      <c r="T2242" s="11">
        <f t="shared" ref="T2242:T2305" si="176">(((I2242/60)/60)/24)+DATE(1970,1,1)</f>
        <v>42482.825740740736</v>
      </c>
      <c r="U2242">
        <f t="shared" si="174"/>
        <v>2016</v>
      </c>
    </row>
    <row r="2243" spans="1:21" ht="45" x14ac:dyDescent="0.25">
      <c r="A2243">
        <v>2241</v>
      </c>
      <c r="B2243" s="3" t="s">
        <v>2242</v>
      </c>
      <c r="C2243" s="3" t="s">
        <v>6351</v>
      </c>
      <c r="D2243" s="2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26" t="s">
        <v>8344</v>
      </c>
      <c r="P2243" t="s">
        <v>8346</v>
      </c>
      <c r="Q2243">
        <f t="shared" ref="Q2243:Q2306" si="177">ROUND(E2243/D2243*100,0)</f>
        <v>806</v>
      </c>
      <c r="R2243">
        <f t="shared" ref="R2243:R2306" si="178">IFERROR(ROUND(E2243/L2243,2),0)</f>
        <v>49.47</v>
      </c>
      <c r="S2243" s="11">
        <f t="shared" si="175"/>
        <v>42766.827546296292</v>
      </c>
      <c r="T2243" s="11">
        <f t="shared" si="176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2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26" t="s">
        <v>8344</v>
      </c>
      <c r="P2244" t="s">
        <v>8346</v>
      </c>
      <c r="Q2244">
        <f t="shared" si="177"/>
        <v>1360</v>
      </c>
      <c r="R2244">
        <f t="shared" si="178"/>
        <v>53.87</v>
      </c>
      <c r="S2244" s="11">
        <f t="shared" si="175"/>
        <v>41569.575613425928</v>
      </c>
      <c r="T2244" s="11">
        <f t="shared" si="176"/>
        <v>41605.126388888886</v>
      </c>
      <c r="U2244">
        <f t="shared" si="179"/>
        <v>2013</v>
      </c>
    </row>
    <row r="2245" spans="1:21" ht="45" x14ac:dyDescent="0.25">
      <c r="A2245">
        <v>2243</v>
      </c>
      <c r="B2245" s="3" t="s">
        <v>2244</v>
      </c>
      <c r="C2245" s="3" t="s">
        <v>6353</v>
      </c>
      <c r="D2245" s="2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26" t="s">
        <v>8344</v>
      </c>
      <c r="P2245" t="s">
        <v>8346</v>
      </c>
      <c r="Q2245">
        <f t="shared" si="177"/>
        <v>930250</v>
      </c>
      <c r="R2245">
        <f t="shared" si="178"/>
        <v>4.57</v>
      </c>
      <c r="S2245" s="11">
        <f t="shared" si="175"/>
        <v>42800.751041666663</v>
      </c>
      <c r="T2245" s="11">
        <f t="shared" si="176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2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26" t="s">
        <v>8344</v>
      </c>
      <c r="P2246" t="s">
        <v>8346</v>
      </c>
      <c r="Q2246">
        <f t="shared" si="177"/>
        <v>377</v>
      </c>
      <c r="R2246">
        <f t="shared" si="178"/>
        <v>65</v>
      </c>
      <c r="S2246" s="11">
        <f t="shared" si="175"/>
        <v>42647.818819444445</v>
      </c>
      <c r="T2246" s="11">
        <f t="shared" si="176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2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26" t="s">
        <v>8344</v>
      </c>
      <c r="P2247" t="s">
        <v>8346</v>
      </c>
      <c r="Q2247">
        <f t="shared" si="177"/>
        <v>2647</v>
      </c>
      <c r="R2247">
        <f t="shared" si="178"/>
        <v>53.48</v>
      </c>
      <c r="S2247" s="11">
        <f t="shared" si="175"/>
        <v>41660.708530092597</v>
      </c>
      <c r="T2247" s="11">
        <f t="shared" si="176"/>
        <v>41691.75</v>
      </c>
      <c r="U2247">
        <f t="shared" si="179"/>
        <v>2014</v>
      </c>
    </row>
    <row r="2248" spans="1:21" ht="45" x14ac:dyDescent="0.25">
      <c r="A2248">
        <v>2246</v>
      </c>
      <c r="B2248" s="3" t="s">
        <v>2247</v>
      </c>
      <c r="C2248" s="3" t="s">
        <v>6356</v>
      </c>
      <c r="D2248" s="2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26" t="s">
        <v>8344</v>
      </c>
      <c r="P2248" t="s">
        <v>8346</v>
      </c>
      <c r="Q2248">
        <f t="shared" si="177"/>
        <v>100</v>
      </c>
      <c r="R2248">
        <f t="shared" si="178"/>
        <v>43.91</v>
      </c>
      <c r="S2248" s="11">
        <f t="shared" si="175"/>
        <v>42221.79178240741</v>
      </c>
      <c r="T2248" s="11">
        <f t="shared" si="176"/>
        <v>42251.79178240741</v>
      </c>
      <c r="U2248">
        <f t="shared" si="179"/>
        <v>2015</v>
      </c>
    </row>
    <row r="2249" spans="1:21" ht="30" x14ac:dyDescent="0.25">
      <c r="A2249">
        <v>2247</v>
      </c>
      <c r="B2249" s="3" t="s">
        <v>2248</v>
      </c>
      <c r="C2249" s="3" t="s">
        <v>6357</v>
      </c>
      <c r="D2249" s="2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26" t="s">
        <v>8344</v>
      </c>
      <c r="P2249" t="s">
        <v>8346</v>
      </c>
      <c r="Q2249">
        <f t="shared" si="177"/>
        <v>104</v>
      </c>
      <c r="R2249">
        <f t="shared" si="178"/>
        <v>50.85</v>
      </c>
      <c r="S2249" s="11">
        <f t="shared" si="175"/>
        <v>42200.666261574079</v>
      </c>
      <c r="T2249" s="11">
        <f t="shared" si="176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3" t="s">
        <v>2249</v>
      </c>
      <c r="C2250" s="3" t="s">
        <v>6358</v>
      </c>
      <c r="D2250" s="2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26" t="s">
        <v>8344</v>
      </c>
      <c r="P2250" t="s">
        <v>8346</v>
      </c>
      <c r="Q2250">
        <f t="shared" si="177"/>
        <v>107</v>
      </c>
      <c r="R2250">
        <f t="shared" si="178"/>
        <v>58.63</v>
      </c>
      <c r="S2250" s="11">
        <f t="shared" si="175"/>
        <v>42688.875902777778</v>
      </c>
      <c r="T2250" s="11">
        <f t="shared" si="176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2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26" t="s">
        <v>8344</v>
      </c>
      <c r="P2251" t="s">
        <v>8346</v>
      </c>
      <c r="Q2251">
        <f t="shared" si="177"/>
        <v>169</v>
      </c>
      <c r="R2251">
        <f t="shared" si="178"/>
        <v>32.82</v>
      </c>
      <c r="S2251" s="11">
        <f t="shared" si="175"/>
        <v>41336.703298611108</v>
      </c>
      <c r="T2251" s="11">
        <f t="shared" si="176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2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26" t="s">
        <v>8344</v>
      </c>
      <c r="P2252" t="s">
        <v>8346</v>
      </c>
      <c r="Q2252">
        <f t="shared" si="177"/>
        <v>975</v>
      </c>
      <c r="R2252">
        <f t="shared" si="178"/>
        <v>426.93</v>
      </c>
      <c r="S2252" s="11">
        <f t="shared" si="175"/>
        <v>42677.005474537036</v>
      </c>
      <c r="T2252" s="11">
        <f t="shared" si="176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2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26" t="s">
        <v>8344</v>
      </c>
      <c r="P2253" t="s">
        <v>8346</v>
      </c>
      <c r="Q2253">
        <f t="shared" si="177"/>
        <v>134</v>
      </c>
      <c r="R2253">
        <f t="shared" si="178"/>
        <v>23.81</v>
      </c>
      <c r="S2253" s="11">
        <f t="shared" si="175"/>
        <v>41846.34579861111</v>
      </c>
      <c r="T2253" s="11">
        <f t="shared" si="176"/>
        <v>41867.34579861111</v>
      </c>
      <c r="U2253">
        <f t="shared" si="179"/>
        <v>2014</v>
      </c>
    </row>
    <row r="2254" spans="1:21" ht="45" x14ac:dyDescent="0.25">
      <c r="A2254">
        <v>2252</v>
      </c>
      <c r="B2254" s="3" t="s">
        <v>2253</v>
      </c>
      <c r="C2254" s="3" t="s">
        <v>6362</v>
      </c>
      <c r="D2254" s="2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26" t="s">
        <v>8344</v>
      </c>
      <c r="P2254" t="s">
        <v>8346</v>
      </c>
      <c r="Q2254">
        <f t="shared" si="177"/>
        <v>272</v>
      </c>
      <c r="R2254">
        <f t="shared" si="178"/>
        <v>98.41</v>
      </c>
      <c r="S2254" s="11">
        <f t="shared" si="175"/>
        <v>42573.327986111108</v>
      </c>
      <c r="T2254" s="11">
        <f t="shared" si="176"/>
        <v>42588.327986111108</v>
      </c>
      <c r="U2254">
        <f t="shared" si="179"/>
        <v>2016</v>
      </c>
    </row>
    <row r="2255" spans="1:21" ht="45" x14ac:dyDescent="0.25">
      <c r="A2255">
        <v>2253</v>
      </c>
      <c r="B2255" s="3" t="s">
        <v>2254</v>
      </c>
      <c r="C2255" s="3" t="s">
        <v>6363</v>
      </c>
      <c r="D2255" s="2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26" t="s">
        <v>8344</v>
      </c>
      <c r="P2255" t="s">
        <v>8346</v>
      </c>
      <c r="Q2255">
        <f t="shared" si="177"/>
        <v>113</v>
      </c>
      <c r="R2255">
        <f t="shared" si="178"/>
        <v>107.32</v>
      </c>
      <c r="S2255" s="11">
        <f t="shared" si="175"/>
        <v>42296.631331018521</v>
      </c>
      <c r="T2255" s="11">
        <f t="shared" si="176"/>
        <v>42326.672997685186</v>
      </c>
      <c r="U2255">
        <f t="shared" si="179"/>
        <v>2015</v>
      </c>
    </row>
    <row r="2256" spans="1:21" ht="30" x14ac:dyDescent="0.25">
      <c r="A2256">
        <v>2254</v>
      </c>
      <c r="B2256" s="3" t="s">
        <v>2255</v>
      </c>
      <c r="C2256" s="3" t="s">
        <v>6364</v>
      </c>
      <c r="D2256" s="2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26" t="s">
        <v>8344</v>
      </c>
      <c r="P2256" t="s">
        <v>8346</v>
      </c>
      <c r="Q2256">
        <f t="shared" si="177"/>
        <v>460</v>
      </c>
      <c r="R2256">
        <f t="shared" si="178"/>
        <v>11.67</v>
      </c>
      <c r="S2256" s="11">
        <f t="shared" si="175"/>
        <v>42752.647777777776</v>
      </c>
      <c r="T2256" s="11">
        <f t="shared" si="176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2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26" t="s">
        <v>8344</v>
      </c>
      <c r="P2257" t="s">
        <v>8346</v>
      </c>
      <c r="Q2257">
        <f t="shared" si="177"/>
        <v>287</v>
      </c>
      <c r="R2257">
        <f t="shared" si="178"/>
        <v>41.78</v>
      </c>
      <c r="S2257" s="11">
        <f t="shared" si="175"/>
        <v>42467.951979166668</v>
      </c>
      <c r="T2257" s="11">
        <f t="shared" si="176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2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26" t="s">
        <v>8344</v>
      </c>
      <c r="P2258" t="s">
        <v>8346</v>
      </c>
      <c r="Q2258">
        <f t="shared" si="177"/>
        <v>223</v>
      </c>
      <c r="R2258">
        <f t="shared" si="178"/>
        <v>21.38</v>
      </c>
      <c r="S2258" s="11">
        <f t="shared" si="175"/>
        <v>42682.451921296291</v>
      </c>
      <c r="T2258" s="11">
        <f t="shared" si="176"/>
        <v>42696.451921296291</v>
      </c>
      <c r="U2258">
        <f t="shared" si="179"/>
        <v>2016</v>
      </c>
    </row>
    <row r="2259" spans="1:21" ht="45" x14ac:dyDescent="0.25">
      <c r="A2259">
        <v>2257</v>
      </c>
      <c r="B2259" s="3" t="s">
        <v>2258</v>
      </c>
      <c r="C2259" s="3" t="s">
        <v>6367</v>
      </c>
      <c r="D2259" s="2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26" t="s">
        <v>8344</v>
      </c>
      <c r="P2259" t="s">
        <v>8346</v>
      </c>
      <c r="Q2259">
        <f t="shared" si="177"/>
        <v>636</v>
      </c>
      <c r="R2259">
        <f t="shared" si="178"/>
        <v>94.1</v>
      </c>
      <c r="S2259" s="11">
        <f t="shared" si="175"/>
        <v>42505.936678240745</v>
      </c>
      <c r="T2259" s="11">
        <f t="shared" si="176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2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26" t="s">
        <v>8344</v>
      </c>
      <c r="P2260" t="s">
        <v>8346</v>
      </c>
      <c r="Q2260">
        <f t="shared" si="177"/>
        <v>147</v>
      </c>
      <c r="R2260">
        <f t="shared" si="178"/>
        <v>15.72</v>
      </c>
      <c r="S2260" s="11">
        <f t="shared" si="175"/>
        <v>42136.75100694444</v>
      </c>
      <c r="T2260" s="11">
        <f t="shared" si="176"/>
        <v>42166.75100694444</v>
      </c>
      <c r="U2260">
        <f t="shared" si="179"/>
        <v>2015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 s="2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26" t="s">
        <v>8344</v>
      </c>
      <c r="P2261" t="s">
        <v>8346</v>
      </c>
      <c r="Q2261">
        <f t="shared" si="177"/>
        <v>1867</v>
      </c>
      <c r="R2261">
        <f t="shared" si="178"/>
        <v>90.64</v>
      </c>
      <c r="S2261" s="11">
        <f t="shared" si="175"/>
        <v>42702.804814814815</v>
      </c>
      <c r="T2261" s="11">
        <f t="shared" si="176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2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26" t="s">
        <v>8344</v>
      </c>
      <c r="P2262" t="s">
        <v>8346</v>
      </c>
      <c r="Q2262">
        <f t="shared" si="177"/>
        <v>327</v>
      </c>
      <c r="R2262">
        <f t="shared" si="178"/>
        <v>97.3</v>
      </c>
      <c r="S2262" s="11">
        <f t="shared" si="175"/>
        <v>41695.016782407409</v>
      </c>
      <c r="T2262" s="11">
        <f t="shared" si="176"/>
        <v>41724.975115740745</v>
      </c>
      <c r="U2262">
        <f t="shared" si="179"/>
        <v>2014</v>
      </c>
    </row>
    <row r="2263" spans="1:21" ht="45" x14ac:dyDescent="0.25">
      <c r="A2263">
        <v>2261</v>
      </c>
      <c r="B2263" s="3" t="s">
        <v>2262</v>
      </c>
      <c r="C2263" s="3" t="s">
        <v>6371</v>
      </c>
      <c r="D2263" s="2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26" t="s">
        <v>8344</v>
      </c>
      <c r="P2263" t="s">
        <v>8346</v>
      </c>
      <c r="Q2263">
        <f t="shared" si="177"/>
        <v>780</v>
      </c>
      <c r="R2263">
        <f t="shared" si="178"/>
        <v>37.119999999999997</v>
      </c>
      <c r="S2263" s="11">
        <f t="shared" si="175"/>
        <v>42759.724768518514</v>
      </c>
      <c r="T2263" s="11">
        <f t="shared" si="176"/>
        <v>42780.724768518514</v>
      </c>
      <c r="U2263">
        <f t="shared" si="179"/>
        <v>2017</v>
      </c>
    </row>
    <row r="2264" spans="1:21" ht="30" x14ac:dyDescent="0.25">
      <c r="A2264">
        <v>2262</v>
      </c>
      <c r="B2264" s="3" t="s">
        <v>2263</v>
      </c>
      <c r="C2264" s="3" t="s">
        <v>6372</v>
      </c>
      <c r="D2264" s="2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26" t="s">
        <v>8344</v>
      </c>
      <c r="P2264" t="s">
        <v>8346</v>
      </c>
      <c r="Q2264">
        <f t="shared" si="177"/>
        <v>154</v>
      </c>
      <c r="R2264">
        <f t="shared" si="178"/>
        <v>28.1</v>
      </c>
      <c r="S2264" s="11">
        <f t="shared" si="175"/>
        <v>41926.585162037038</v>
      </c>
      <c r="T2264" s="11">
        <f t="shared" si="176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2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26" t="s">
        <v>8344</v>
      </c>
      <c r="P2265" t="s">
        <v>8346</v>
      </c>
      <c r="Q2265">
        <f t="shared" si="177"/>
        <v>116</v>
      </c>
      <c r="R2265">
        <f t="shared" si="178"/>
        <v>144.43</v>
      </c>
      <c r="S2265" s="11">
        <f t="shared" si="175"/>
        <v>42014.832326388889</v>
      </c>
      <c r="T2265" s="11">
        <f t="shared" si="176"/>
        <v>42035.832326388889</v>
      </c>
      <c r="U2265">
        <f t="shared" si="179"/>
        <v>2015</v>
      </c>
    </row>
    <row r="2266" spans="1:21" ht="45" x14ac:dyDescent="0.25">
      <c r="A2266">
        <v>2264</v>
      </c>
      <c r="B2266" s="3" t="s">
        <v>2265</v>
      </c>
      <c r="C2266" s="3" t="s">
        <v>6374</v>
      </c>
      <c r="D2266" s="2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26" t="s">
        <v>8344</v>
      </c>
      <c r="P2266" t="s">
        <v>8346</v>
      </c>
      <c r="Q2266">
        <f t="shared" si="177"/>
        <v>180</v>
      </c>
      <c r="R2266">
        <f t="shared" si="178"/>
        <v>24.27</v>
      </c>
      <c r="S2266" s="11">
        <f t="shared" si="175"/>
        <v>42496.582337962958</v>
      </c>
      <c r="T2266" s="11">
        <f t="shared" si="176"/>
        <v>42513.125</v>
      </c>
      <c r="U2266">
        <f t="shared" si="179"/>
        <v>2016</v>
      </c>
    </row>
    <row r="2267" spans="1:21" ht="45" x14ac:dyDescent="0.25">
      <c r="A2267">
        <v>2265</v>
      </c>
      <c r="B2267" s="3" t="s">
        <v>2266</v>
      </c>
      <c r="C2267" s="3" t="s">
        <v>6375</v>
      </c>
      <c r="D2267" s="2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26" t="s">
        <v>8344</v>
      </c>
      <c r="P2267" t="s">
        <v>8346</v>
      </c>
      <c r="Q2267">
        <f t="shared" si="177"/>
        <v>299</v>
      </c>
      <c r="R2267">
        <f t="shared" si="178"/>
        <v>35.119999999999997</v>
      </c>
      <c r="S2267" s="11">
        <f t="shared" si="175"/>
        <v>42689.853090277778</v>
      </c>
      <c r="T2267" s="11">
        <f t="shared" si="176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2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26" t="s">
        <v>8344</v>
      </c>
      <c r="P2268" t="s">
        <v>8346</v>
      </c>
      <c r="Q2268">
        <f t="shared" si="177"/>
        <v>320</v>
      </c>
      <c r="R2268">
        <f t="shared" si="178"/>
        <v>24.76</v>
      </c>
      <c r="S2268" s="11">
        <f t="shared" si="175"/>
        <v>42469.874907407408</v>
      </c>
      <c r="T2268" s="11">
        <f t="shared" si="176"/>
        <v>42487.083333333328</v>
      </c>
      <c r="U2268">
        <f t="shared" si="179"/>
        <v>2016</v>
      </c>
    </row>
    <row r="2269" spans="1:21" ht="45" x14ac:dyDescent="0.25">
      <c r="A2269">
        <v>2267</v>
      </c>
      <c r="B2269" s="3" t="s">
        <v>2268</v>
      </c>
      <c r="C2269" s="3" t="s">
        <v>6377</v>
      </c>
      <c r="D2269" s="2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26" t="s">
        <v>8344</v>
      </c>
      <c r="P2269" t="s">
        <v>8346</v>
      </c>
      <c r="Q2269">
        <f t="shared" si="177"/>
        <v>381</v>
      </c>
      <c r="R2269">
        <f t="shared" si="178"/>
        <v>188.38</v>
      </c>
      <c r="S2269" s="11">
        <f t="shared" si="175"/>
        <v>41968.829826388886</v>
      </c>
      <c r="T2269" s="11">
        <f t="shared" si="176"/>
        <v>41994.041666666672</v>
      </c>
      <c r="U2269">
        <f t="shared" si="179"/>
        <v>2014</v>
      </c>
    </row>
    <row r="2270" spans="1:21" ht="45" x14ac:dyDescent="0.25">
      <c r="A2270">
        <v>2268</v>
      </c>
      <c r="B2270" s="3" t="s">
        <v>2269</v>
      </c>
      <c r="C2270" s="3" t="s">
        <v>6378</v>
      </c>
      <c r="D2270" s="2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26" t="s">
        <v>8344</v>
      </c>
      <c r="P2270" t="s">
        <v>8346</v>
      </c>
      <c r="Q2270">
        <f t="shared" si="177"/>
        <v>103</v>
      </c>
      <c r="R2270">
        <f t="shared" si="178"/>
        <v>148.08000000000001</v>
      </c>
      <c r="S2270" s="11">
        <f t="shared" si="175"/>
        <v>42776.082349537035</v>
      </c>
      <c r="T2270" s="11">
        <f t="shared" si="176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2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26" t="s">
        <v>8344</v>
      </c>
      <c r="P2271" t="s">
        <v>8346</v>
      </c>
      <c r="Q2271">
        <f t="shared" si="177"/>
        <v>1802</v>
      </c>
      <c r="R2271">
        <f t="shared" si="178"/>
        <v>49.93</v>
      </c>
      <c r="S2271" s="11">
        <f t="shared" si="175"/>
        <v>42776.704432870371</v>
      </c>
      <c r="T2271" s="11">
        <f t="shared" si="176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2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26" t="s">
        <v>8344</v>
      </c>
      <c r="P2272" t="s">
        <v>8346</v>
      </c>
      <c r="Q2272">
        <f t="shared" si="177"/>
        <v>720</v>
      </c>
      <c r="R2272">
        <f t="shared" si="178"/>
        <v>107.82</v>
      </c>
      <c r="S2272" s="11">
        <f t="shared" si="175"/>
        <v>42725.869363425925</v>
      </c>
      <c r="T2272" s="11">
        <f t="shared" si="176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3" t="s">
        <v>2272</v>
      </c>
      <c r="C2273" s="3" t="s">
        <v>6381</v>
      </c>
      <c r="D2273" s="2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26" t="s">
        <v>8344</v>
      </c>
      <c r="P2273" t="s">
        <v>8346</v>
      </c>
      <c r="Q2273">
        <f t="shared" si="177"/>
        <v>283</v>
      </c>
      <c r="R2273">
        <f t="shared" si="178"/>
        <v>42.63</v>
      </c>
      <c r="S2273" s="11">
        <f t="shared" si="175"/>
        <v>42684.000046296293</v>
      </c>
      <c r="T2273" s="11">
        <f t="shared" si="176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2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26" t="s">
        <v>8344</v>
      </c>
      <c r="P2274" t="s">
        <v>8346</v>
      </c>
      <c r="Q2274">
        <f t="shared" si="177"/>
        <v>1357</v>
      </c>
      <c r="R2274">
        <f t="shared" si="178"/>
        <v>14.37</v>
      </c>
      <c r="S2274" s="11">
        <f t="shared" si="175"/>
        <v>42315.699490740735</v>
      </c>
      <c r="T2274" s="11">
        <f t="shared" si="176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3" t="s">
        <v>2274</v>
      </c>
      <c r="C2275" s="3" t="s">
        <v>6383</v>
      </c>
      <c r="D2275" s="2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26" t="s">
        <v>8344</v>
      </c>
      <c r="P2275" t="s">
        <v>8346</v>
      </c>
      <c r="Q2275">
        <f t="shared" si="177"/>
        <v>220</v>
      </c>
      <c r="R2275">
        <f t="shared" si="178"/>
        <v>37.479999999999997</v>
      </c>
      <c r="S2275" s="11">
        <f t="shared" si="175"/>
        <v>42781.549097222218</v>
      </c>
      <c r="T2275" s="11">
        <f t="shared" si="176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2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26" t="s">
        <v>8344</v>
      </c>
      <c r="P2276" t="s">
        <v>8346</v>
      </c>
      <c r="Q2276">
        <f t="shared" si="177"/>
        <v>120</v>
      </c>
      <c r="R2276">
        <f t="shared" si="178"/>
        <v>30.2</v>
      </c>
      <c r="S2276" s="11">
        <f t="shared" si="175"/>
        <v>41663.500659722224</v>
      </c>
      <c r="T2276" s="11">
        <f t="shared" si="176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2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26" t="s">
        <v>8344</v>
      </c>
      <c r="P2277" t="s">
        <v>8346</v>
      </c>
      <c r="Q2277">
        <f t="shared" si="177"/>
        <v>408</v>
      </c>
      <c r="R2277">
        <f t="shared" si="178"/>
        <v>33.549999999999997</v>
      </c>
      <c r="S2277" s="11">
        <f t="shared" si="175"/>
        <v>41965.616655092599</v>
      </c>
      <c r="T2277" s="11">
        <f t="shared" si="176"/>
        <v>41995.616655092599</v>
      </c>
      <c r="U2277">
        <f t="shared" si="179"/>
        <v>2014</v>
      </c>
    </row>
    <row r="2278" spans="1:21" ht="45" x14ac:dyDescent="0.25">
      <c r="A2278">
        <v>2276</v>
      </c>
      <c r="B2278" s="3" t="s">
        <v>2277</v>
      </c>
      <c r="C2278" s="3" t="s">
        <v>6386</v>
      </c>
      <c r="D2278" s="2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26" t="s">
        <v>8344</v>
      </c>
      <c r="P2278" t="s">
        <v>8346</v>
      </c>
      <c r="Q2278">
        <f t="shared" si="177"/>
        <v>106</v>
      </c>
      <c r="R2278">
        <f t="shared" si="178"/>
        <v>64.75</v>
      </c>
      <c r="S2278" s="11">
        <f t="shared" si="175"/>
        <v>41614.651493055557</v>
      </c>
      <c r="T2278" s="11">
        <f t="shared" si="176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3" t="s">
        <v>2278</v>
      </c>
      <c r="C2279" s="3" t="s">
        <v>6387</v>
      </c>
      <c r="D2279" s="2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26" t="s">
        <v>8344</v>
      </c>
      <c r="P2279" t="s">
        <v>8346</v>
      </c>
      <c r="Q2279">
        <f t="shared" si="177"/>
        <v>141</v>
      </c>
      <c r="R2279">
        <f t="shared" si="178"/>
        <v>57.93</v>
      </c>
      <c r="S2279" s="11">
        <f t="shared" si="175"/>
        <v>40936.678506944445</v>
      </c>
      <c r="T2279" s="11">
        <f t="shared" si="176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3" t="s">
        <v>2279</v>
      </c>
      <c r="C2280" s="3" t="s">
        <v>6388</v>
      </c>
      <c r="D2280" s="2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26" t="s">
        <v>8344</v>
      </c>
      <c r="P2280" t="s">
        <v>8346</v>
      </c>
      <c r="Q2280">
        <f t="shared" si="177"/>
        <v>271</v>
      </c>
      <c r="R2280">
        <f t="shared" si="178"/>
        <v>53.08</v>
      </c>
      <c r="S2280" s="11">
        <f t="shared" si="175"/>
        <v>42338.709108796291</v>
      </c>
      <c r="T2280" s="11">
        <f t="shared" si="176"/>
        <v>42372.957638888889</v>
      </c>
      <c r="U2280">
        <f t="shared" si="179"/>
        <v>2015</v>
      </c>
    </row>
    <row r="2281" spans="1:21" ht="45" x14ac:dyDescent="0.25">
      <c r="A2281">
        <v>2279</v>
      </c>
      <c r="B2281" s="3" t="s">
        <v>2280</v>
      </c>
      <c r="C2281" s="3" t="s">
        <v>6389</v>
      </c>
      <c r="D2281" s="2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26" t="s">
        <v>8344</v>
      </c>
      <c r="P2281" t="s">
        <v>8346</v>
      </c>
      <c r="Q2281">
        <f t="shared" si="177"/>
        <v>154</v>
      </c>
      <c r="R2281">
        <f t="shared" si="178"/>
        <v>48.06</v>
      </c>
      <c r="S2281" s="11">
        <f t="shared" si="175"/>
        <v>42020.806701388887</v>
      </c>
      <c r="T2281" s="11">
        <f t="shared" si="176"/>
        <v>42039.166666666672</v>
      </c>
      <c r="U2281">
        <f t="shared" si="179"/>
        <v>2015</v>
      </c>
    </row>
    <row r="2282" spans="1:21" ht="45" x14ac:dyDescent="0.25">
      <c r="A2282">
        <v>2280</v>
      </c>
      <c r="B2282" s="3" t="s">
        <v>2281</v>
      </c>
      <c r="C2282" s="3" t="s">
        <v>6390</v>
      </c>
      <c r="D2282" s="2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26" t="s">
        <v>8344</v>
      </c>
      <c r="P2282" t="s">
        <v>8346</v>
      </c>
      <c r="Q2282">
        <f t="shared" si="177"/>
        <v>404</v>
      </c>
      <c r="R2282">
        <f t="shared" si="178"/>
        <v>82.4</v>
      </c>
      <c r="S2282" s="11">
        <f t="shared" si="175"/>
        <v>42234.624895833331</v>
      </c>
      <c r="T2282" s="11">
        <f t="shared" si="176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3" t="s">
        <v>2282</v>
      </c>
      <c r="C2283" s="3" t="s">
        <v>6391</v>
      </c>
      <c r="D2283" s="2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26" t="s">
        <v>8332</v>
      </c>
      <c r="P2283" t="s">
        <v>8334</v>
      </c>
      <c r="Q2283">
        <f t="shared" si="177"/>
        <v>185</v>
      </c>
      <c r="R2283">
        <f t="shared" si="178"/>
        <v>50.45</v>
      </c>
      <c r="S2283" s="11">
        <f t="shared" si="175"/>
        <v>40687.285844907405</v>
      </c>
      <c r="T2283" s="11">
        <f t="shared" si="176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3" t="s">
        <v>2283</v>
      </c>
      <c r="C2284" s="3" t="s">
        <v>6392</v>
      </c>
      <c r="D2284" s="2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26" t="s">
        <v>8332</v>
      </c>
      <c r="P2284" t="s">
        <v>8334</v>
      </c>
      <c r="Q2284">
        <f t="shared" si="177"/>
        <v>185</v>
      </c>
      <c r="R2284">
        <f t="shared" si="178"/>
        <v>115.83</v>
      </c>
      <c r="S2284" s="11">
        <f t="shared" si="175"/>
        <v>42323.17460648148</v>
      </c>
      <c r="T2284" s="11">
        <f t="shared" si="176"/>
        <v>42383.17460648148</v>
      </c>
      <c r="U2284">
        <f t="shared" si="179"/>
        <v>2015</v>
      </c>
    </row>
    <row r="2285" spans="1:21" ht="45" x14ac:dyDescent="0.25">
      <c r="A2285">
        <v>2283</v>
      </c>
      <c r="B2285" s="3" t="s">
        <v>2284</v>
      </c>
      <c r="C2285" s="3" t="s">
        <v>6393</v>
      </c>
      <c r="D2285" s="2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26" t="s">
        <v>8332</v>
      </c>
      <c r="P2285" t="s">
        <v>8334</v>
      </c>
      <c r="Q2285">
        <f t="shared" si="177"/>
        <v>101</v>
      </c>
      <c r="R2285">
        <f t="shared" si="178"/>
        <v>63.03</v>
      </c>
      <c r="S2285" s="11">
        <f t="shared" si="175"/>
        <v>40978.125046296293</v>
      </c>
      <c r="T2285" s="11">
        <f t="shared" si="176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2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26" t="s">
        <v>8332</v>
      </c>
      <c r="P2286" t="s">
        <v>8334</v>
      </c>
      <c r="Q2286">
        <f t="shared" si="177"/>
        <v>106</v>
      </c>
      <c r="R2286">
        <f t="shared" si="178"/>
        <v>108.02</v>
      </c>
      <c r="S2286" s="11">
        <f t="shared" si="175"/>
        <v>40585.796817129631</v>
      </c>
      <c r="T2286" s="11">
        <f t="shared" si="176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3" t="s">
        <v>2286</v>
      </c>
      <c r="C2287" s="3" t="s">
        <v>6395</v>
      </c>
      <c r="D2287" s="2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26" t="s">
        <v>8332</v>
      </c>
      <c r="P2287" t="s">
        <v>8334</v>
      </c>
      <c r="Q2287">
        <f t="shared" si="177"/>
        <v>121</v>
      </c>
      <c r="R2287">
        <f t="shared" si="178"/>
        <v>46.09</v>
      </c>
      <c r="S2287" s="11">
        <f t="shared" si="175"/>
        <v>41059.185682870368</v>
      </c>
      <c r="T2287" s="11">
        <f t="shared" si="176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2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26" t="s">
        <v>8332</v>
      </c>
      <c r="P2288" t="s">
        <v>8334</v>
      </c>
      <c r="Q2288">
        <f t="shared" si="177"/>
        <v>100</v>
      </c>
      <c r="R2288">
        <f t="shared" si="178"/>
        <v>107.21</v>
      </c>
      <c r="S2288" s="11">
        <f t="shared" si="175"/>
        <v>41494.963587962964</v>
      </c>
      <c r="T2288" s="11">
        <f t="shared" si="176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2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26" t="s">
        <v>8332</v>
      </c>
      <c r="P2289" t="s">
        <v>8334</v>
      </c>
      <c r="Q2289">
        <f t="shared" si="177"/>
        <v>120</v>
      </c>
      <c r="R2289">
        <f t="shared" si="178"/>
        <v>50.93</v>
      </c>
      <c r="S2289" s="11">
        <f t="shared" si="175"/>
        <v>41792.667361111111</v>
      </c>
      <c r="T2289" s="11">
        <f t="shared" si="176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2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26" t="s">
        <v>8332</v>
      </c>
      <c r="P2290" t="s">
        <v>8334</v>
      </c>
      <c r="Q2290">
        <f t="shared" si="177"/>
        <v>100</v>
      </c>
      <c r="R2290">
        <f t="shared" si="178"/>
        <v>40.04</v>
      </c>
      <c r="S2290" s="11">
        <f t="shared" si="175"/>
        <v>41067.827418981484</v>
      </c>
      <c r="T2290" s="11">
        <f t="shared" si="176"/>
        <v>41086.75</v>
      </c>
      <c r="U2290">
        <f t="shared" si="179"/>
        <v>2012</v>
      </c>
    </row>
    <row r="2291" spans="1:21" ht="45" x14ac:dyDescent="0.25">
      <c r="A2291">
        <v>2289</v>
      </c>
      <c r="B2291" s="3" t="s">
        <v>2290</v>
      </c>
      <c r="C2291" s="3" t="s">
        <v>6399</v>
      </c>
      <c r="D2291" s="2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26" t="s">
        <v>8332</v>
      </c>
      <c r="P2291" t="s">
        <v>8334</v>
      </c>
      <c r="Q2291">
        <f t="shared" si="177"/>
        <v>107</v>
      </c>
      <c r="R2291">
        <f t="shared" si="178"/>
        <v>64.44</v>
      </c>
      <c r="S2291" s="11">
        <f t="shared" si="175"/>
        <v>41571.998379629629</v>
      </c>
      <c r="T2291" s="11">
        <f t="shared" si="176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2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26" t="s">
        <v>8332</v>
      </c>
      <c r="P2292" t="s">
        <v>8334</v>
      </c>
      <c r="Q2292">
        <f t="shared" si="177"/>
        <v>104</v>
      </c>
      <c r="R2292">
        <f t="shared" si="178"/>
        <v>53.83</v>
      </c>
      <c r="S2292" s="11">
        <f t="shared" si="175"/>
        <v>40070.253819444442</v>
      </c>
      <c r="T2292" s="11">
        <f t="shared" si="176"/>
        <v>40148.708333333336</v>
      </c>
      <c r="U2292">
        <f t="shared" si="179"/>
        <v>2009</v>
      </c>
    </row>
    <row r="2293" spans="1:21" ht="45" x14ac:dyDescent="0.25">
      <c r="A2293">
        <v>2291</v>
      </c>
      <c r="B2293" s="3" t="s">
        <v>2292</v>
      </c>
      <c r="C2293" s="3" t="s">
        <v>6401</v>
      </c>
      <c r="D2293" s="2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26" t="s">
        <v>8332</v>
      </c>
      <c r="P2293" t="s">
        <v>8334</v>
      </c>
      <c r="Q2293">
        <f t="shared" si="177"/>
        <v>173</v>
      </c>
      <c r="R2293">
        <f t="shared" si="178"/>
        <v>100.47</v>
      </c>
      <c r="S2293" s="11">
        <f t="shared" si="175"/>
        <v>40987.977060185185</v>
      </c>
      <c r="T2293" s="11">
        <f t="shared" si="176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2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26" t="s">
        <v>8332</v>
      </c>
      <c r="P2294" t="s">
        <v>8334</v>
      </c>
      <c r="Q2294">
        <f t="shared" si="177"/>
        <v>107</v>
      </c>
      <c r="R2294">
        <f t="shared" si="178"/>
        <v>46.63</v>
      </c>
      <c r="S2294" s="11">
        <f t="shared" si="175"/>
        <v>40987.697638888887</v>
      </c>
      <c r="T2294" s="11">
        <f t="shared" si="176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2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26" t="s">
        <v>8332</v>
      </c>
      <c r="P2295" t="s">
        <v>8334</v>
      </c>
      <c r="Q2295">
        <f t="shared" si="177"/>
        <v>108</v>
      </c>
      <c r="R2295">
        <f t="shared" si="178"/>
        <v>34.07</v>
      </c>
      <c r="S2295" s="11">
        <f t="shared" si="175"/>
        <v>41151.708321759259</v>
      </c>
      <c r="T2295" s="11">
        <f t="shared" si="176"/>
        <v>41177.165972222225</v>
      </c>
      <c r="U2295">
        <f t="shared" si="179"/>
        <v>2012</v>
      </c>
    </row>
    <row r="2296" spans="1:21" ht="45" x14ac:dyDescent="0.25">
      <c r="A2296">
        <v>2294</v>
      </c>
      <c r="B2296" s="3" t="s">
        <v>2295</v>
      </c>
      <c r="C2296" s="3" t="s">
        <v>6404</v>
      </c>
      <c r="D2296" s="2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26" t="s">
        <v>8332</v>
      </c>
      <c r="P2296" t="s">
        <v>8334</v>
      </c>
      <c r="Q2296">
        <f t="shared" si="177"/>
        <v>146</v>
      </c>
      <c r="R2296">
        <f t="shared" si="178"/>
        <v>65.209999999999994</v>
      </c>
      <c r="S2296" s="11">
        <f t="shared" si="175"/>
        <v>41264.72314814815</v>
      </c>
      <c r="T2296" s="11">
        <f t="shared" si="176"/>
        <v>41294.72314814815</v>
      </c>
      <c r="U2296">
        <f t="shared" si="179"/>
        <v>2012</v>
      </c>
    </row>
    <row r="2297" spans="1:21" ht="45" x14ac:dyDescent="0.25">
      <c r="A2297">
        <v>2295</v>
      </c>
      <c r="B2297" s="3" t="s">
        <v>2296</v>
      </c>
      <c r="C2297" s="3" t="s">
        <v>6405</v>
      </c>
      <c r="D2297" s="2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26" t="s">
        <v>8332</v>
      </c>
      <c r="P2297" t="s">
        <v>8334</v>
      </c>
      <c r="Q2297">
        <f t="shared" si="177"/>
        <v>125</v>
      </c>
      <c r="R2297">
        <f t="shared" si="178"/>
        <v>44.21</v>
      </c>
      <c r="S2297" s="11">
        <f t="shared" si="175"/>
        <v>41270.954351851848</v>
      </c>
      <c r="T2297" s="11">
        <f t="shared" si="176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2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26" t="s">
        <v>8332</v>
      </c>
      <c r="P2298" t="s">
        <v>8334</v>
      </c>
      <c r="Q2298">
        <f t="shared" si="177"/>
        <v>149</v>
      </c>
      <c r="R2298">
        <f t="shared" si="178"/>
        <v>71.97</v>
      </c>
      <c r="S2298" s="11">
        <f t="shared" si="175"/>
        <v>40927.731782407405</v>
      </c>
      <c r="T2298" s="11">
        <f t="shared" si="176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2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26" t="s">
        <v>8332</v>
      </c>
      <c r="P2299" t="s">
        <v>8334</v>
      </c>
      <c r="Q2299">
        <f t="shared" si="177"/>
        <v>101</v>
      </c>
      <c r="R2299">
        <f t="shared" si="178"/>
        <v>52.95</v>
      </c>
      <c r="S2299" s="11">
        <f t="shared" si="175"/>
        <v>40948.042233796295</v>
      </c>
      <c r="T2299" s="11">
        <f t="shared" si="176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2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26" t="s">
        <v>8332</v>
      </c>
      <c r="P2300" t="s">
        <v>8334</v>
      </c>
      <c r="Q2300">
        <f t="shared" si="177"/>
        <v>105</v>
      </c>
      <c r="R2300">
        <f t="shared" si="178"/>
        <v>109.45</v>
      </c>
      <c r="S2300" s="11">
        <f t="shared" si="175"/>
        <v>41694.84065972222</v>
      </c>
      <c r="T2300" s="11">
        <f t="shared" si="176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2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26" t="s">
        <v>8332</v>
      </c>
      <c r="P2301" t="s">
        <v>8334</v>
      </c>
      <c r="Q2301">
        <f t="shared" si="177"/>
        <v>350</v>
      </c>
      <c r="R2301">
        <f t="shared" si="178"/>
        <v>75.040000000000006</v>
      </c>
      <c r="S2301" s="11">
        <f t="shared" si="175"/>
        <v>40565.032511574071</v>
      </c>
      <c r="T2301" s="11">
        <f t="shared" si="176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2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26" t="s">
        <v>8332</v>
      </c>
      <c r="P2302" t="s">
        <v>8334</v>
      </c>
      <c r="Q2302">
        <f t="shared" si="177"/>
        <v>101</v>
      </c>
      <c r="R2302">
        <f t="shared" si="178"/>
        <v>115.71</v>
      </c>
      <c r="S2302" s="11">
        <f t="shared" si="175"/>
        <v>41074.727037037039</v>
      </c>
      <c r="T2302" s="11">
        <f t="shared" si="176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2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26" t="s">
        <v>8332</v>
      </c>
      <c r="P2303" t="s">
        <v>8338</v>
      </c>
      <c r="Q2303">
        <f t="shared" si="177"/>
        <v>134</v>
      </c>
      <c r="R2303">
        <f t="shared" si="178"/>
        <v>31.66</v>
      </c>
      <c r="S2303" s="11">
        <f t="shared" si="175"/>
        <v>41416.146944444445</v>
      </c>
      <c r="T2303" s="11">
        <f t="shared" si="176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2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26" t="s">
        <v>8332</v>
      </c>
      <c r="P2304" t="s">
        <v>8338</v>
      </c>
      <c r="Q2304">
        <f t="shared" si="177"/>
        <v>171</v>
      </c>
      <c r="R2304">
        <f t="shared" si="178"/>
        <v>46.18</v>
      </c>
      <c r="S2304" s="11">
        <f t="shared" si="175"/>
        <v>41605.868449074071</v>
      </c>
      <c r="T2304" s="11">
        <f t="shared" si="176"/>
        <v>41639.291666666664</v>
      </c>
      <c r="U2304">
        <f t="shared" si="179"/>
        <v>2013</v>
      </c>
    </row>
    <row r="2305" spans="1:21" ht="45" x14ac:dyDescent="0.25">
      <c r="A2305">
        <v>2303</v>
      </c>
      <c r="B2305" s="3" t="s">
        <v>2304</v>
      </c>
      <c r="C2305" s="3" t="s">
        <v>6413</v>
      </c>
      <c r="D2305" s="2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26" t="s">
        <v>8332</v>
      </c>
      <c r="P2305" t="s">
        <v>8338</v>
      </c>
      <c r="Q2305">
        <f t="shared" si="177"/>
        <v>109</v>
      </c>
      <c r="R2305">
        <f t="shared" si="178"/>
        <v>68.48</v>
      </c>
      <c r="S2305" s="11">
        <f t="shared" si="175"/>
        <v>40850.111064814817</v>
      </c>
      <c r="T2305" s="11">
        <f t="shared" si="176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2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26" t="s">
        <v>8332</v>
      </c>
      <c r="P2306" t="s">
        <v>8338</v>
      </c>
      <c r="Q2306">
        <f t="shared" si="177"/>
        <v>101</v>
      </c>
      <c r="R2306">
        <f t="shared" si="178"/>
        <v>53.47</v>
      </c>
      <c r="S2306" s="11">
        <f t="shared" ref="S2306:S2369" si="180">(((J2306/60)/60)/24)+DATE(1970,1,1)</f>
        <v>40502.815868055557</v>
      </c>
      <c r="T2306" s="11">
        <f t="shared" ref="T2306:T2369" si="181">(((I2306/60)/60)/24)+DATE(1970,1,1)</f>
        <v>40544.207638888889</v>
      </c>
      <c r="U2306">
        <f t="shared" si="179"/>
        <v>2010</v>
      </c>
    </row>
    <row r="2307" spans="1:21" ht="45" x14ac:dyDescent="0.25">
      <c r="A2307">
        <v>2305</v>
      </c>
      <c r="B2307" s="3" t="s">
        <v>2306</v>
      </c>
      <c r="C2307" s="3" t="s">
        <v>6415</v>
      </c>
      <c r="D2307" s="2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26" t="s">
        <v>8332</v>
      </c>
      <c r="P2307" t="s">
        <v>8338</v>
      </c>
      <c r="Q2307">
        <f t="shared" ref="Q2307:Q2370" si="182">ROUND(E2307/D2307*100,0)</f>
        <v>101</v>
      </c>
      <c r="R2307">
        <f t="shared" ref="R2307:R2370" si="183">IFERROR(ROUND(E2307/L2307,2),0)</f>
        <v>109.11</v>
      </c>
      <c r="S2307" s="11">
        <f t="shared" si="180"/>
        <v>41834.695277777777</v>
      </c>
      <c r="T2307" s="11">
        <f t="shared" si="181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2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26" t="s">
        <v>8332</v>
      </c>
      <c r="P2308" t="s">
        <v>8338</v>
      </c>
      <c r="Q2308">
        <f t="shared" si="182"/>
        <v>107</v>
      </c>
      <c r="R2308">
        <f t="shared" si="183"/>
        <v>51.19</v>
      </c>
      <c r="S2308" s="11">
        <f t="shared" si="180"/>
        <v>40948.16815972222</v>
      </c>
      <c r="T2308" s="11">
        <f t="shared" si="181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2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26" t="s">
        <v>8332</v>
      </c>
      <c r="P2309" t="s">
        <v>8338</v>
      </c>
      <c r="Q2309">
        <f t="shared" si="182"/>
        <v>107</v>
      </c>
      <c r="R2309">
        <f t="shared" si="183"/>
        <v>27.94</v>
      </c>
      <c r="S2309" s="11">
        <f t="shared" si="180"/>
        <v>41004.802465277775</v>
      </c>
      <c r="T2309" s="11">
        <f t="shared" si="181"/>
        <v>41034.802407407406</v>
      </c>
      <c r="U2309">
        <f t="shared" si="184"/>
        <v>2012</v>
      </c>
    </row>
    <row r="2310" spans="1:21" ht="45" x14ac:dyDescent="0.25">
      <c r="A2310">
        <v>2308</v>
      </c>
      <c r="B2310" s="3" t="s">
        <v>2309</v>
      </c>
      <c r="C2310" s="3" t="s">
        <v>6418</v>
      </c>
      <c r="D2310" s="2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26" t="s">
        <v>8332</v>
      </c>
      <c r="P2310" t="s">
        <v>8338</v>
      </c>
      <c r="Q2310">
        <f t="shared" si="182"/>
        <v>101</v>
      </c>
      <c r="R2310">
        <f t="shared" si="183"/>
        <v>82.5</v>
      </c>
      <c r="S2310" s="11">
        <f t="shared" si="180"/>
        <v>41851.962916666671</v>
      </c>
      <c r="T2310" s="11">
        <f t="shared" si="181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2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26" t="s">
        <v>8332</v>
      </c>
      <c r="P2311" t="s">
        <v>8338</v>
      </c>
      <c r="Q2311">
        <f t="shared" si="182"/>
        <v>107</v>
      </c>
      <c r="R2311">
        <f t="shared" si="183"/>
        <v>59.82</v>
      </c>
      <c r="S2311" s="11">
        <f t="shared" si="180"/>
        <v>41307.987696759257</v>
      </c>
      <c r="T2311" s="11">
        <f t="shared" si="181"/>
        <v>41342.987696759257</v>
      </c>
      <c r="U2311">
        <f t="shared" si="184"/>
        <v>2013</v>
      </c>
    </row>
    <row r="2312" spans="1:21" ht="45" x14ac:dyDescent="0.25">
      <c r="A2312">
        <v>2310</v>
      </c>
      <c r="B2312" s="3" t="s">
        <v>2311</v>
      </c>
      <c r="C2312" s="3" t="s">
        <v>6420</v>
      </c>
      <c r="D2312" s="2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26" t="s">
        <v>8332</v>
      </c>
      <c r="P2312" t="s">
        <v>8338</v>
      </c>
      <c r="Q2312">
        <f t="shared" si="182"/>
        <v>429</v>
      </c>
      <c r="R2312">
        <f t="shared" si="183"/>
        <v>64.819999999999993</v>
      </c>
      <c r="S2312" s="11">
        <f t="shared" si="180"/>
        <v>41324.79415509259</v>
      </c>
      <c r="T2312" s="11">
        <f t="shared" si="181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2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26" t="s">
        <v>8332</v>
      </c>
      <c r="P2313" t="s">
        <v>8338</v>
      </c>
      <c r="Q2313">
        <f t="shared" si="182"/>
        <v>104</v>
      </c>
      <c r="R2313">
        <f t="shared" si="183"/>
        <v>90.1</v>
      </c>
      <c r="S2313" s="11">
        <f t="shared" si="180"/>
        <v>41736.004502314812</v>
      </c>
      <c r="T2313" s="11">
        <f t="shared" si="181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2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26" t="s">
        <v>8332</v>
      </c>
      <c r="P2314" t="s">
        <v>8338</v>
      </c>
      <c r="Q2314">
        <f t="shared" si="182"/>
        <v>108</v>
      </c>
      <c r="R2314">
        <f t="shared" si="183"/>
        <v>40.96</v>
      </c>
      <c r="S2314" s="11">
        <f t="shared" si="180"/>
        <v>41716.632847222223</v>
      </c>
      <c r="T2314" s="11">
        <f t="shared" si="181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2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26" t="s">
        <v>8332</v>
      </c>
      <c r="P2315" t="s">
        <v>8338</v>
      </c>
      <c r="Q2315">
        <f t="shared" si="182"/>
        <v>176</v>
      </c>
      <c r="R2315">
        <f t="shared" si="183"/>
        <v>56</v>
      </c>
      <c r="S2315" s="11">
        <f t="shared" si="180"/>
        <v>41002.958634259259</v>
      </c>
      <c r="T2315" s="11">
        <f t="shared" si="181"/>
        <v>41032.958634259259</v>
      </c>
      <c r="U2315">
        <f t="shared" si="184"/>
        <v>2012</v>
      </c>
    </row>
    <row r="2316" spans="1:21" ht="45" x14ac:dyDescent="0.25">
      <c r="A2316">
        <v>2314</v>
      </c>
      <c r="B2316" s="3" t="s">
        <v>2315</v>
      </c>
      <c r="C2316" s="3" t="s">
        <v>6424</v>
      </c>
      <c r="D2316" s="2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26" t="s">
        <v>8332</v>
      </c>
      <c r="P2316" t="s">
        <v>8338</v>
      </c>
      <c r="Q2316">
        <f t="shared" si="182"/>
        <v>157</v>
      </c>
      <c r="R2316">
        <f t="shared" si="183"/>
        <v>37.67</v>
      </c>
      <c r="S2316" s="11">
        <f t="shared" si="180"/>
        <v>41037.551585648151</v>
      </c>
      <c r="T2316" s="11">
        <f t="shared" si="181"/>
        <v>41067.551585648151</v>
      </c>
      <c r="U2316">
        <f t="shared" si="184"/>
        <v>2012</v>
      </c>
    </row>
    <row r="2317" spans="1:21" ht="30" x14ac:dyDescent="0.25">
      <c r="A2317">
        <v>2315</v>
      </c>
      <c r="B2317" s="3" t="s">
        <v>2316</v>
      </c>
      <c r="C2317" s="3" t="s">
        <v>6425</v>
      </c>
      <c r="D2317" s="2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26" t="s">
        <v>8332</v>
      </c>
      <c r="P2317" t="s">
        <v>8338</v>
      </c>
      <c r="Q2317">
        <f t="shared" si="182"/>
        <v>103</v>
      </c>
      <c r="R2317">
        <f t="shared" si="183"/>
        <v>40.08</v>
      </c>
      <c r="S2317" s="11">
        <f t="shared" si="180"/>
        <v>41004.72619212963</v>
      </c>
      <c r="T2317" s="11">
        <f t="shared" si="181"/>
        <v>41034.72619212963</v>
      </c>
      <c r="U2317">
        <f t="shared" si="184"/>
        <v>2012</v>
      </c>
    </row>
    <row r="2318" spans="1:21" ht="45" x14ac:dyDescent="0.25">
      <c r="A2318">
        <v>2316</v>
      </c>
      <c r="B2318" s="3" t="s">
        <v>2317</v>
      </c>
      <c r="C2318" s="3" t="s">
        <v>6426</v>
      </c>
      <c r="D2318" s="2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26" t="s">
        <v>8332</v>
      </c>
      <c r="P2318" t="s">
        <v>8338</v>
      </c>
      <c r="Q2318">
        <f t="shared" si="182"/>
        <v>104</v>
      </c>
      <c r="R2318">
        <f t="shared" si="183"/>
        <v>78.03</v>
      </c>
      <c r="S2318" s="11">
        <f t="shared" si="180"/>
        <v>40079.725115740745</v>
      </c>
      <c r="T2318" s="11">
        <f t="shared" si="181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2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26" t="s">
        <v>8332</v>
      </c>
      <c r="P2319" t="s">
        <v>8338</v>
      </c>
      <c r="Q2319">
        <f t="shared" si="182"/>
        <v>104</v>
      </c>
      <c r="R2319">
        <f t="shared" si="183"/>
        <v>18.91</v>
      </c>
      <c r="S2319" s="11">
        <f t="shared" si="180"/>
        <v>40192.542233796295</v>
      </c>
      <c r="T2319" s="11">
        <f t="shared" si="181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2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26" t="s">
        <v>8332</v>
      </c>
      <c r="P2320" t="s">
        <v>8338</v>
      </c>
      <c r="Q2320">
        <f t="shared" si="182"/>
        <v>121</v>
      </c>
      <c r="R2320">
        <f t="shared" si="183"/>
        <v>37.130000000000003</v>
      </c>
      <c r="S2320" s="11">
        <f t="shared" si="180"/>
        <v>40050.643680555557</v>
      </c>
      <c r="T2320" s="11">
        <f t="shared" si="181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2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26" t="s">
        <v>8332</v>
      </c>
      <c r="P2321" t="s">
        <v>8338</v>
      </c>
      <c r="Q2321">
        <f t="shared" si="182"/>
        <v>108</v>
      </c>
      <c r="R2321">
        <f t="shared" si="183"/>
        <v>41.96</v>
      </c>
      <c r="S2321" s="11">
        <f t="shared" si="180"/>
        <v>41593.082002314812</v>
      </c>
      <c r="T2321" s="11">
        <f t="shared" si="181"/>
        <v>41623.082002314812</v>
      </c>
      <c r="U2321">
        <f t="shared" si="184"/>
        <v>2013</v>
      </c>
    </row>
    <row r="2322" spans="1:21" ht="45" x14ac:dyDescent="0.25">
      <c r="A2322">
        <v>2320</v>
      </c>
      <c r="B2322" s="3" t="s">
        <v>2321</v>
      </c>
      <c r="C2322" s="3" t="s">
        <v>6430</v>
      </c>
      <c r="D2322" s="2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26" t="s">
        <v>8332</v>
      </c>
      <c r="P2322" t="s">
        <v>8338</v>
      </c>
      <c r="Q2322">
        <f t="shared" si="182"/>
        <v>109</v>
      </c>
      <c r="R2322">
        <f t="shared" si="183"/>
        <v>61.04</v>
      </c>
      <c r="S2322" s="11">
        <f t="shared" si="180"/>
        <v>41696.817129629628</v>
      </c>
      <c r="T2322" s="11">
        <f t="shared" si="181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2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26" t="s">
        <v>8348</v>
      </c>
      <c r="P2323" t="s">
        <v>8349</v>
      </c>
      <c r="Q2323">
        <f t="shared" si="182"/>
        <v>39</v>
      </c>
      <c r="R2323">
        <f t="shared" si="183"/>
        <v>64.53</v>
      </c>
      <c r="S2323" s="11">
        <f t="shared" si="180"/>
        <v>42799.260428240741</v>
      </c>
      <c r="T2323" s="11">
        <f t="shared" si="181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2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26" t="s">
        <v>8348</v>
      </c>
      <c r="P2324" t="s">
        <v>8349</v>
      </c>
      <c r="Q2324">
        <f t="shared" si="182"/>
        <v>3</v>
      </c>
      <c r="R2324">
        <f t="shared" si="183"/>
        <v>21.25</v>
      </c>
      <c r="S2324" s="11">
        <f t="shared" si="180"/>
        <v>42804.895474537043</v>
      </c>
      <c r="T2324" s="11">
        <f t="shared" si="181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2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26" t="s">
        <v>8348</v>
      </c>
      <c r="P2325" t="s">
        <v>8349</v>
      </c>
      <c r="Q2325">
        <f t="shared" si="182"/>
        <v>48</v>
      </c>
      <c r="R2325">
        <f t="shared" si="183"/>
        <v>30</v>
      </c>
      <c r="S2325" s="11">
        <f t="shared" si="180"/>
        <v>42807.755173611105</v>
      </c>
      <c r="T2325" s="11">
        <f t="shared" si="181"/>
        <v>42814.755173611105</v>
      </c>
      <c r="U2325">
        <f t="shared" si="184"/>
        <v>2017</v>
      </c>
    </row>
    <row r="2326" spans="1:21" ht="30" x14ac:dyDescent="0.25">
      <c r="A2326">
        <v>2324</v>
      </c>
      <c r="B2326" s="3" t="s">
        <v>2325</v>
      </c>
      <c r="C2326" s="3" t="s">
        <v>6434</v>
      </c>
      <c r="D2326" s="2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26" t="s">
        <v>8348</v>
      </c>
      <c r="P2326" t="s">
        <v>8349</v>
      </c>
      <c r="Q2326">
        <f t="shared" si="182"/>
        <v>21</v>
      </c>
      <c r="R2326">
        <f t="shared" si="183"/>
        <v>25.49</v>
      </c>
      <c r="S2326" s="11">
        <f t="shared" si="180"/>
        <v>42790.885243055556</v>
      </c>
      <c r="T2326" s="11">
        <f t="shared" si="181"/>
        <v>42820.843576388885</v>
      </c>
      <c r="U2326">
        <f t="shared" si="184"/>
        <v>2017</v>
      </c>
    </row>
    <row r="2327" spans="1:21" ht="45" x14ac:dyDescent="0.25">
      <c r="A2327">
        <v>2325</v>
      </c>
      <c r="B2327" s="3" t="s">
        <v>2326</v>
      </c>
      <c r="C2327" s="3" t="s">
        <v>6435</v>
      </c>
      <c r="D2327" s="2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26" t="s">
        <v>8348</v>
      </c>
      <c r="P2327" t="s">
        <v>8349</v>
      </c>
      <c r="Q2327">
        <f t="shared" si="182"/>
        <v>8</v>
      </c>
      <c r="R2327">
        <f t="shared" si="183"/>
        <v>11.43</v>
      </c>
      <c r="S2327" s="11">
        <f t="shared" si="180"/>
        <v>42794.022349537037</v>
      </c>
      <c r="T2327" s="11">
        <f t="shared" si="181"/>
        <v>42823.980682870373</v>
      </c>
      <c r="U2327">
        <f t="shared" si="184"/>
        <v>2017</v>
      </c>
    </row>
    <row r="2328" spans="1:21" ht="45" x14ac:dyDescent="0.25">
      <c r="A2328">
        <v>2326</v>
      </c>
      <c r="B2328" s="3" t="s">
        <v>2327</v>
      </c>
      <c r="C2328" s="3" t="s">
        <v>6436</v>
      </c>
      <c r="D2328" s="2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26" t="s">
        <v>8348</v>
      </c>
      <c r="P2328" t="s">
        <v>8349</v>
      </c>
      <c r="Q2328">
        <f t="shared" si="182"/>
        <v>1</v>
      </c>
      <c r="R2328">
        <f t="shared" si="183"/>
        <v>108</v>
      </c>
      <c r="S2328" s="11">
        <f t="shared" si="180"/>
        <v>42804.034120370372</v>
      </c>
      <c r="T2328" s="11">
        <f t="shared" si="181"/>
        <v>42855.708333333328</v>
      </c>
      <c r="U2328">
        <f t="shared" si="184"/>
        <v>2017</v>
      </c>
    </row>
    <row r="2329" spans="1:21" ht="30" x14ac:dyDescent="0.25">
      <c r="A2329">
        <v>2327</v>
      </c>
      <c r="B2329" s="3" t="s">
        <v>2328</v>
      </c>
      <c r="C2329" s="3" t="s">
        <v>6437</v>
      </c>
      <c r="D2329" s="2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26" t="s">
        <v>8348</v>
      </c>
      <c r="P2329" t="s">
        <v>8349</v>
      </c>
      <c r="Q2329">
        <f t="shared" si="182"/>
        <v>526</v>
      </c>
      <c r="R2329">
        <f t="shared" si="183"/>
        <v>54.88</v>
      </c>
      <c r="S2329" s="11">
        <f t="shared" si="180"/>
        <v>41842.917129629634</v>
      </c>
      <c r="T2329" s="11">
        <f t="shared" si="181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2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26" t="s">
        <v>8348</v>
      </c>
      <c r="P2330" t="s">
        <v>8349</v>
      </c>
      <c r="Q2330">
        <f t="shared" si="182"/>
        <v>254</v>
      </c>
      <c r="R2330">
        <f t="shared" si="183"/>
        <v>47.38</v>
      </c>
      <c r="S2330" s="11">
        <f t="shared" si="180"/>
        <v>42139.781678240746</v>
      </c>
      <c r="T2330" s="11">
        <f t="shared" si="181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2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26" t="s">
        <v>8348</v>
      </c>
      <c r="P2331" t="s">
        <v>8349</v>
      </c>
      <c r="Q2331">
        <f t="shared" si="182"/>
        <v>106</v>
      </c>
      <c r="R2331">
        <f t="shared" si="183"/>
        <v>211.84</v>
      </c>
      <c r="S2331" s="11">
        <f t="shared" si="180"/>
        <v>41807.624374999999</v>
      </c>
      <c r="T2331" s="11">
        <f t="shared" si="181"/>
        <v>41837.624374999999</v>
      </c>
      <c r="U2331">
        <f t="shared" si="184"/>
        <v>2014</v>
      </c>
    </row>
    <row r="2332" spans="1:21" ht="45" x14ac:dyDescent="0.25">
      <c r="A2332">
        <v>2330</v>
      </c>
      <c r="B2332" s="3" t="s">
        <v>2331</v>
      </c>
      <c r="C2332" s="3" t="s">
        <v>6440</v>
      </c>
      <c r="D2332" s="2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26" t="s">
        <v>8348</v>
      </c>
      <c r="P2332" t="s">
        <v>8349</v>
      </c>
      <c r="Q2332">
        <f t="shared" si="182"/>
        <v>102</v>
      </c>
      <c r="R2332">
        <f t="shared" si="183"/>
        <v>219.93</v>
      </c>
      <c r="S2332" s="11">
        <f t="shared" si="180"/>
        <v>42332.89980324074</v>
      </c>
      <c r="T2332" s="11">
        <f t="shared" si="181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2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26" t="s">
        <v>8348</v>
      </c>
      <c r="P2333" t="s">
        <v>8349</v>
      </c>
      <c r="Q2333">
        <f t="shared" si="182"/>
        <v>144</v>
      </c>
      <c r="R2333">
        <f t="shared" si="183"/>
        <v>40.799999999999997</v>
      </c>
      <c r="S2333" s="11">
        <f t="shared" si="180"/>
        <v>41839.005671296298</v>
      </c>
      <c r="T2333" s="11">
        <f t="shared" si="181"/>
        <v>41869.005671296298</v>
      </c>
      <c r="U2333">
        <f t="shared" si="184"/>
        <v>2014</v>
      </c>
    </row>
    <row r="2334" spans="1:21" ht="45" x14ac:dyDescent="0.25">
      <c r="A2334">
        <v>2332</v>
      </c>
      <c r="B2334" s="3" t="s">
        <v>2333</v>
      </c>
      <c r="C2334" s="3" t="s">
        <v>6442</v>
      </c>
      <c r="D2334" s="2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26" t="s">
        <v>8348</v>
      </c>
      <c r="P2334" t="s">
        <v>8349</v>
      </c>
      <c r="Q2334">
        <f t="shared" si="182"/>
        <v>106</v>
      </c>
      <c r="R2334">
        <f t="shared" si="183"/>
        <v>75.5</v>
      </c>
      <c r="S2334" s="11">
        <f t="shared" si="180"/>
        <v>42011.628136574072</v>
      </c>
      <c r="T2334" s="11">
        <f t="shared" si="181"/>
        <v>42041.628136574072</v>
      </c>
      <c r="U2334">
        <f t="shared" si="184"/>
        <v>2015</v>
      </c>
    </row>
    <row r="2335" spans="1:21" ht="45" x14ac:dyDescent="0.25">
      <c r="A2335">
        <v>2333</v>
      </c>
      <c r="B2335" s="3" t="s">
        <v>2334</v>
      </c>
      <c r="C2335" s="3" t="s">
        <v>6443</v>
      </c>
      <c r="D2335" s="2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26" t="s">
        <v>8348</v>
      </c>
      <c r="P2335" t="s">
        <v>8349</v>
      </c>
      <c r="Q2335">
        <f t="shared" si="182"/>
        <v>212</v>
      </c>
      <c r="R2335">
        <f t="shared" si="183"/>
        <v>13.54</v>
      </c>
      <c r="S2335" s="11">
        <f t="shared" si="180"/>
        <v>41767.650347222225</v>
      </c>
      <c r="T2335" s="11">
        <f t="shared" si="181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2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26" t="s">
        <v>8348</v>
      </c>
      <c r="P2336" t="s">
        <v>8349</v>
      </c>
      <c r="Q2336">
        <f t="shared" si="182"/>
        <v>102</v>
      </c>
      <c r="R2336">
        <f t="shared" si="183"/>
        <v>60.87</v>
      </c>
      <c r="S2336" s="11">
        <f t="shared" si="180"/>
        <v>41918.670115740737</v>
      </c>
      <c r="T2336" s="11">
        <f t="shared" si="181"/>
        <v>41948.731944444444</v>
      </c>
      <c r="U2336">
        <f t="shared" si="184"/>
        <v>2014</v>
      </c>
    </row>
    <row r="2337" spans="1:21" ht="45" x14ac:dyDescent="0.25">
      <c r="A2337">
        <v>2335</v>
      </c>
      <c r="B2337" s="3" t="s">
        <v>2336</v>
      </c>
      <c r="C2337" s="3" t="s">
        <v>6445</v>
      </c>
      <c r="D2337" s="2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26" t="s">
        <v>8348</v>
      </c>
      <c r="P2337" t="s">
        <v>8349</v>
      </c>
      <c r="Q2337">
        <f t="shared" si="182"/>
        <v>102</v>
      </c>
      <c r="R2337">
        <f t="shared" si="183"/>
        <v>115.69</v>
      </c>
      <c r="S2337" s="11">
        <f t="shared" si="180"/>
        <v>41771.572256944448</v>
      </c>
      <c r="T2337" s="11">
        <f t="shared" si="181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2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26" t="s">
        <v>8348</v>
      </c>
      <c r="P2338" t="s">
        <v>8349</v>
      </c>
      <c r="Q2338">
        <f t="shared" si="182"/>
        <v>521</v>
      </c>
      <c r="R2338">
        <f t="shared" si="183"/>
        <v>48.1</v>
      </c>
      <c r="S2338" s="11">
        <f t="shared" si="180"/>
        <v>41666.924710648149</v>
      </c>
      <c r="T2338" s="11">
        <f t="shared" si="181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2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26" t="s">
        <v>8348</v>
      </c>
      <c r="P2339" t="s">
        <v>8349</v>
      </c>
      <c r="Q2339">
        <f t="shared" si="182"/>
        <v>111</v>
      </c>
      <c r="R2339">
        <f t="shared" si="183"/>
        <v>74.180000000000007</v>
      </c>
      <c r="S2339" s="11">
        <f t="shared" si="180"/>
        <v>41786.640543981484</v>
      </c>
      <c r="T2339" s="11">
        <f t="shared" si="181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2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26" t="s">
        <v>8348</v>
      </c>
      <c r="P2340" t="s">
        <v>8349</v>
      </c>
      <c r="Q2340">
        <f t="shared" si="182"/>
        <v>101</v>
      </c>
      <c r="R2340">
        <f t="shared" si="183"/>
        <v>123.35</v>
      </c>
      <c r="S2340" s="11">
        <f t="shared" si="180"/>
        <v>41789.896805555552</v>
      </c>
      <c r="T2340" s="11">
        <f t="shared" si="181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3" t="s">
        <v>2340</v>
      </c>
      <c r="C2341" s="3" t="s">
        <v>6449</v>
      </c>
      <c r="D2341" s="2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26" t="s">
        <v>8348</v>
      </c>
      <c r="P2341" t="s">
        <v>8349</v>
      </c>
      <c r="Q2341">
        <f t="shared" si="182"/>
        <v>294</v>
      </c>
      <c r="R2341">
        <f t="shared" si="183"/>
        <v>66.62</v>
      </c>
      <c r="S2341" s="11">
        <f t="shared" si="180"/>
        <v>42692.79987268518</v>
      </c>
      <c r="T2341" s="11">
        <f t="shared" si="181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2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26" t="s">
        <v>8348</v>
      </c>
      <c r="P2342" t="s">
        <v>8349</v>
      </c>
      <c r="Q2342">
        <f t="shared" si="182"/>
        <v>106</v>
      </c>
      <c r="R2342">
        <f t="shared" si="183"/>
        <v>104.99</v>
      </c>
      <c r="S2342" s="11">
        <f t="shared" si="180"/>
        <v>42643.642800925925</v>
      </c>
      <c r="T2342" s="11">
        <f t="shared" si="181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2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26" t="s">
        <v>8313</v>
      </c>
      <c r="P2343" t="s">
        <v>8314</v>
      </c>
      <c r="Q2343">
        <f t="shared" si="182"/>
        <v>0</v>
      </c>
      <c r="R2343">
        <f t="shared" si="183"/>
        <v>0</v>
      </c>
      <c r="S2343" s="11">
        <f t="shared" si="180"/>
        <v>42167.813703703709</v>
      </c>
      <c r="T2343" s="11">
        <f t="shared" si="181"/>
        <v>42197.813703703709</v>
      </c>
      <c r="U2343">
        <f t="shared" si="184"/>
        <v>2015</v>
      </c>
    </row>
    <row r="2344" spans="1:21" ht="45" x14ac:dyDescent="0.25">
      <c r="A2344">
        <v>2342</v>
      </c>
      <c r="B2344" s="3" t="s">
        <v>2343</v>
      </c>
      <c r="C2344" s="3" t="s">
        <v>6452</v>
      </c>
      <c r="D2344" s="2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26" t="s">
        <v>8313</v>
      </c>
      <c r="P2344" t="s">
        <v>8314</v>
      </c>
      <c r="Q2344">
        <f t="shared" si="182"/>
        <v>0</v>
      </c>
      <c r="R2344">
        <f t="shared" si="183"/>
        <v>0</v>
      </c>
      <c r="S2344" s="11">
        <f t="shared" si="180"/>
        <v>41897.702199074076</v>
      </c>
      <c r="T2344" s="11">
        <f t="shared" si="181"/>
        <v>41918.208333333336</v>
      </c>
      <c r="U2344">
        <f t="shared" si="184"/>
        <v>2014</v>
      </c>
    </row>
    <row r="2345" spans="1:21" ht="45" x14ac:dyDescent="0.25">
      <c r="A2345">
        <v>2343</v>
      </c>
      <c r="B2345" s="3" t="s">
        <v>2344</v>
      </c>
      <c r="C2345" s="3" t="s">
        <v>6453</v>
      </c>
      <c r="D2345" s="2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26" t="s">
        <v>8313</v>
      </c>
      <c r="P2345" t="s">
        <v>8314</v>
      </c>
      <c r="Q2345">
        <f t="shared" si="182"/>
        <v>3</v>
      </c>
      <c r="R2345">
        <f t="shared" si="183"/>
        <v>300</v>
      </c>
      <c r="S2345" s="11">
        <f t="shared" si="180"/>
        <v>42327.825289351851</v>
      </c>
      <c r="T2345" s="11">
        <f t="shared" si="181"/>
        <v>42377.82430555555</v>
      </c>
      <c r="U2345">
        <f t="shared" si="184"/>
        <v>2015</v>
      </c>
    </row>
    <row r="2346" spans="1:21" ht="45" x14ac:dyDescent="0.25">
      <c r="A2346">
        <v>2344</v>
      </c>
      <c r="B2346" s="3" t="s">
        <v>2345</v>
      </c>
      <c r="C2346" s="3" t="s">
        <v>6454</v>
      </c>
      <c r="D2346" s="2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26" t="s">
        <v>8313</v>
      </c>
      <c r="P2346" t="s">
        <v>8314</v>
      </c>
      <c r="Q2346">
        <f t="shared" si="182"/>
        <v>0</v>
      </c>
      <c r="R2346">
        <f t="shared" si="183"/>
        <v>1</v>
      </c>
      <c r="S2346" s="11">
        <f t="shared" si="180"/>
        <v>42515.727650462963</v>
      </c>
      <c r="T2346" s="11">
        <f t="shared" si="181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3" t="s">
        <v>2346</v>
      </c>
      <c r="C2347" s="3" t="s">
        <v>6455</v>
      </c>
      <c r="D2347" s="2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26" t="s">
        <v>8313</v>
      </c>
      <c r="P2347" t="s">
        <v>8314</v>
      </c>
      <c r="Q2347">
        <f t="shared" si="182"/>
        <v>0</v>
      </c>
      <c r="R2347">
        <f t="shared" si="183"/>
        <v>0</v>
      </c>
      <c r="S2347" s="11">
        <f t="shared" si="180"/>
        <v>42060.001805555556</v>
      </c>
      <c r="T2347" s="11">
        <f t="shared" si="181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2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26" t="s">
        <v>8313</v>
      </c>
      <c r="P2348" t="s">
        <v>8314</v>
      </c>
      <c r="Q2348">
        <f t="shared" si="182"/>
        <v>0</v>
      </c>
      <c r="R2348">
        <f t="shared" si="183"/>
        <v>13</v>
      </c>
      <c r="S2348" s="11">
        <f t="shared" si="180"/>
        <v>42615.79896990741</v>
      </c>
      <c r="T2348" s="11">
        <f t="shared" si="181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2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26" t="s">
        <v>8313</v>
      </c>
      <c r="P2349" t="s">
        <v>8314</v>
      </c>
      <c r="Q2349">
        <f t="shared" si="182"/>
        <v>2</v>
      </c>
      <c r="R2349">
        <f t="shared" si="183"/>
        <v>15</v>
      </c>
      <c r="S2349" s="11">
        <f t="shared" si="180"/>
        <v>42577.607361111113</v>
      </c>
      <c r="T2349" s="11">
        <f t="shared" si="181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3" t="s">
        <v>2349</v>
      </c>
      <c r="C2350" s="3" t="s">
        <v>6458</v>
      </c>
      <c r="D2350" s="2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26" t="s">
        <v>8313</v>
      </c>
      <c r="P2350" t="s">
        <v>8314</v>
      </c>
      <c r="Q2350">
        <f t="shared" si="182"/>
        <v>0</v>
      </c>
      <c r="R2350">
        <f t="shared" si="183"/>
        <v>54</v>
      </c>
      <c r="S2350" s="11">
        <f t="shared" si="180"/>
        <v>42360.932152777779</v>
      </c>
      <c r="T2350" s="11">
        <f t="shared" si="181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2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26" t="s">
        <v>8313</v>
      </c>
      <c r="P2351" t="s">
        <v>8314</v>
      </c>
      <c r="Q2351">
        <f t="shared" si="182"/>
        <v>0</v>
      </c>
      <c r="R2351">
        <f t="shared" si="183"/>
        <v>0</v>
      </c>
      <c r="S2351" s="11">
        <f t="shared" si="180"/>
        <v>42198.775787037041</v>
      </c>
      <c r="T2351" s="11">
        <f t="shared" si="181"/>
        <v>42227.775787037041</v>
      </c>
      <c r="U2351">
        <f t="shared" si="184"/>
        <v>2015</v>
      </c>
    </row>
    <row r="2352" spans="1:21" ht="30" x14ac:dyDescent="0.25">
      <c r="A2352">
        <v>2350</v>
      </c>
      <c r="B2352" s="3" t="s">
        <v>2351</v>
      </c>
      <c r="C2352" s="3" t="s">
        <v>6460</v>
      </c>
      <c r="D2352" s="2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26" t="s">
        <v>8313</v>
      </c>
      <c r="P2352" t="s">
        <v>8314</v>
      </c>
      <c r="Q2352">
        <f t="shared" si="182"/>
        <v>0</v>
      </c>
      <c r="R2352">
        <f t="shared" si="183"/>
        <v>0</v>
      </c>
      <c r="S2352" s="11">
        <f t="shared" si="180"/>
        <v>42708.842245370368</v>
      </c>
      <c r="T2352" s="11">
        <f t="shared" si="181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2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26" t="s">
        <v>8313</v>
      </c>
      <c r="P2353" t="s">
        <v>8314</v>
      </c>
      <c r="Q2353">
        <f t="shared" si="182"/>
        <v>1</v>
      </c>
      <c r="R2353">
        <f t="shared" si="183"/>
        <v>15.43</v>
      </c>
      <c r="S2353" s="11">
        <f t="shared" si="180"/>
        <v>42094.101145833338</v>
      </c>
      <c r="T2353" s="11">
        <f t="shared" si="181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2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26" t="s">
        <v>8313</v>
      </c>
      <c r="P2354" t="s">
        <v>8314</v>
      </c>
      <c r="Q2354">
        <f t="shared" si="182"/>
        <v>0</v>
      </c>
      <c r="R2354">
        <f t="shared" si="183"/>
        <v>0</v>
      </c>
      <c r="S2354" s="11">
        <f t="shared" si="180"/>
        <v>42101.633703703701</v>
      </c>
      <c r="T2354" s="11">
        <f t="shared" si="181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2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26" t="s">
        <v>8313</v>
      </c>
      <c r="P2355" t="s">
        <v>8314</v>
      </c>
      <c r="Q2355">
        <f t="shared" si="182"/>
        <v>0</v>
      </c>
      <c r="R2355">
        <f t="shared" si="183"/>
        <v>0</v>
      </c>
      <c r="S2355" s="11">
        <f t="shared" si="180"/>
        <v>42103.676180555558</v>
      </c>
      <c r="T2355" s="11">
        <f t="shared" si="181"/>
        <v>42115.676180555558</v>
      </c>
      <c r="U2355">
        <f t="shared" si="184"/>
        <v>2015</v>
      </c>
    </row>
    <row r="2356" spans="1:21" ht="30" x14ac:dyDescent="0.25">
      <c r="A2356">
        <v>2354</v>
      </c>
      <c r="B2356" s="3" t="s">
        <v>2355</v>
      </c>
      <c r="C2356" s="3" t="s">
        <v>6464</v>
      </c>
      <c r="D2356" s="2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26" t="s">
        <v>8313</v>
      </c>
      <c r="P2356" t="s">
        <v>8314</v>
      </c>
      <c r="Q2356">
        <f t="shared" si="182"/>
        <v>0</v>
      </c>
      <c r="R2356">
        <f t="shared" si="183"/>
        <v>25</v>
      </c>
      <c r="S2356" s="11">
        <f t="shared" si="180"/>
        <v>41954.722916666666</v>
      </c>
      <c r="T2356" s="11">
        <f t="shared" si="181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2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26" t="s">
        <v>8313</v>
      </c>
      <c r="P2357" t="s">
        <v>8314</v>
      </c>
      <c r="Q2357">
        <f t="shared" si="182"/>
        <v>1</v>
      </c>
      <c r="R2357">
        <f t="shared" si="183"/>
        <v>27.5</v>
      </c>
      <c r="S2357" s="11">
        <f t="shared" si="180"/>
        <v>42096.918240740735</v>
      </c>
      <c r="T2357" s="11">
        <f t="shared" si="181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2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26" t="s">
        <v>8313</v>
      </c>
      <c r="P2358" t="s">
        <v>8314</v>
      </c>
      <c r="Q2358">
        <f t="shared" si="182"/>
        <v>0</v>
      </c>
      <c r="R2358">
        <f t="shared" si="183"/>
        <v>0</v>
      </c>
      <c r="S2358" s="11">
        <f t="shared" si="180"/>
        <v>42130.78361111111</v>
      </c>
      <c r="T2358" s="11">
        <f t="shared" si="181"/>
        <v>42160.78361111111</v>
      </c>
      <c r="U2358">
        <f t="shared" si="184"/>
        <v>2015</v>
      </c>
    </row>
    <row r="2359" spans="1:21" ht="30" x14ac:dyDescent="0.25">
      <c r="A2359">
        <v>2357</v>
      </c>
      <c r="B2359" s="3" t="s">
        <v>2358</v>
      </c>
      <c r="C2359" s="3" t="s">
        <v>6467</v>
      </c>
      <c r="D2359" s="2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26" t="s">
        <v>8313</v>
      </c>
      <c r="P2359" t="s">
        <v>8314</v>
      </c>
      <c r="Q2359">
        <f t="shared" si="182"/>
        <v>0</v>
      </c>
      <c r="R2359">
        <f t="shared" si="183"/>
        <v>0</v>
      </c>
      <c r="S2359" s="11">
        <f t="shared" si="180"/>
        <v>42264.620115740734</v>
      </c>
      <c r="T2359" s="11">
        <f t="shared" si="181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2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26" t="s">
        <v>8313</v>
      </c>
      <c r="P2360" t="s">
        <v>8314</v>
      </c>
      <c r="Q2360">
        <f t="shared" si="182"/>
        <v>0</v>
      </c>
      <c r="R2360">
        <f t="shared" si="183"/>
        <v>0</v>
      </c>
      <c r="S2360" s="11">
        <f t="shared" si="180"/>
        <v>41978.930972222224</v>
      </c>
      <c r="T2360" s="11">
        <f t="shared" si="181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2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26" t="s">
        <v>8313</v>
      </c>
      <c r="P2361" t="s">
        <v>8314</v>
      </c>
      <c r="Q2361">
        <f t="shared" si="182"/>
        <v>15</v>
      </c>
      <c r="R2361">
        <f t="shared" si="183"/>
        <v>367</v>
      </c>
      <c r="S2361" s="11">
        <f t="shared" si="180"/>
        <v>42159.649583333332</v>
      </c>
      <c r="T2361" s="11">
        <f t="shared" si="181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2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26" t="s">
        <v>8313</v>
      </c>
      <c r="P2362" t="s">
        <v>8314</v>
      </c>
      <c r="Q2362">
        <f t="shared" si="182"/>
        <v>0</v>
      </c>
      <c r="R2362">
        <f t="shared" si="183"/>
        <v>2</v>
      </c>
      <c r="S2362" s="11">
        <f t="shared" si="180"/>
        <v>42377.70694444445</v>
      </c>
      <c r="T2362" s="11">
        <f t="shared" si="181"/>
        <v>42407.70694444445</v>
      </c>
      <c r="U2362">
        <f t="shared" si="184"/>
        <v>2016</v>
      </c>
    </row>
    <row r="2363" spans="1:21" ht="45" x14ac:dyDescent="0.25">
      <c r="A2363">
        <v>2361</v>
      </c>
      <c r="B2363" s="3" t="s">
        <v>2362</v>
      </c>
      <c r="C2363" s="3" t="s">
        <v>6471</v>
      </c>
      <c r="D2363" s="2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26" t="s">
        <v>8313</v>
      </c>
      <c r="P2363" t="s">
        <v>8314</v>
      </c>
      <c r="Q2363">
        <f t="shared" si="182"/>
        <v>0</v>
      </c>
      <c r="R2363">
        <f t="shared" si="183"/>
        <v>0</v>
      </c>
      <c r="S2363" s="11">
        <f t="shared" si="180"/>
        <v>42466.858888888892</v>
      </c>
      <c r="T2363" s="11">
        <f t="shared" si="181"/>
        <v>42490.916666666672</v>
      </c>
      <c r="U2363">
        <f t="shared" si="184"/>
        <v>2016</v>
      </c>
    </row>
    <row r="2364" spans="1:21" ht="30" x14ac:dyDescent="0.25">
      <c r="A2364">
        <v>2362</v>
      </c>
      <c r="B2364" s="3" t="s">
        <v>2363</v>
      </c>
      <c r="C2364" s="3" t="s">
        <v>6472</v>
      </c>
      <c r="D2364" s="2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26" t="s">
        <v>8313</v>
      </c>
      <c r="P2364" t="s">
        <v>8314</v>
      </c>
      <c r="Q2364">
        <f t="shared" si="182"/>
        <v>29</v>
      </c>
      <c r="R2364">
        <f t="shared" si="183"/>
        <v>60</v>
      </c>
      <c r="S2364" s="11">
        <f t="shared" si="180"/>
        <v>41954.688310185185</v>
      </c>
      <c r="T2364" s="11">
        <f t="shared" si="181"/>
        <v>41984.688310185185</v>
      </c>
      <c r="U2364">
        <f t="shared" si="184"/>
        <v>2014</v>
      </c>
    </row>
    <row r="2365" spans="1:21" ht="45" x14ac:dyDescent="0.25">
      <c r="A2365">
        <v>2363</v>
      </c>
      <c r="B2365" s="3" t="s">
        <v>2364</v>
      </c>
      <c r="C2365" s="3" t="s">
        <v>6473</v>
      </c>
      <c r="D2365" s="2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26" t="s">
        <v>8313</v>
      </c>
      <c r="P2365" t="s">
        <v>8314</v>
      </c>
      <c r="Q2365">
        <f t="shared" si="182"/>
        <v>0</v>
      </c>
      <c r="R2365">
        <f t="shared" si="183"/>
        <v>0</v>
      </c>
      <c r="S2365" s="11">
        <f t="shared" si="180"/>
        <v>42322.011574074073</v>
      </c>
      <c r="T2365" s="11">
        <f t="shared" si="181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 s="2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26" t="s">
        <v>8313</v>
      </c>
      <c r="P2366" t="s">
        <v>8314</v>
      </c>
      <c r="Q2366">
        <f t="shared" si="182"/>
        <v>0</v>
      </c>
      <c r="R2366">
        <f t="shared" si="183"/>
        <v>0</v>
      </c>
      <c r="S2366" s="11">
        <f t="shared" si="180"/>
        <v>42248.934675925921</v>
      </c>
      <c r="T2366" s="11">
        <f t="shared" si="181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3" t="s">
        <v>2366</v>
      </c>
      <c r="C2367" s="3" t="s">
        <v>6475</v>
      </c>
      <c r="D2367" s="2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26" t="s">
        <v>8313</v>
      </c>
      <c r="P2367" t="s">
        <v>8314</v>
      </c>
      <c r="Q2367">
        <f t="shared" si="182"/>
        <v>0</v>
      </c>
      <c r="R2367">
        <f t="shared" si="183"/>
        <v>0</v>
      </c>
      <c r="S2367" s="11">
        <f t="shared" si="180"/>
        <v>42346.736400462964</v>
      </c>
      <c r="T2367" s="11">
        <f t="shared" si="181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2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26" t="s">
        <v>8313</v>
      </c>
      <c r="P2368" t="s">
        <v>8314</v>
      </c>
      <c r="Q2368">
        <f t="shared" si="182"/>
        <v>11</v>
      </c>
      <c r="R2368">
        <f t="shared" si="183"/>
        <v>97.41</v>
      </c>
      <c r="S2368" s="11">
        <f t="shared" si="180"/>
        <v>42268.531631944439</v>
      </c>
      <c r="T2368" s="11">
        <f t="shared" si="181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2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26" t="s">
        <v>8313</v>
      </c>
      <c r="P2369" t="s">
        <v>8314</v>
      </c>
      <c r="Q2369">
        <f t="shared" si="182"/>
        <v>1</v>
      </c>
      <c r="R2369">
        <f t="shared" si="183"/>
        <v>47.86</v>
      </c>
      <c r="S2369" s="11">
        <f t="shared" si="180"/>
        <v>42425.970092592594</v>
      </c>
      <c r="T2369" s="11">
        <f t="shared" si="181"/>
        <v>42485.928425925929</v>
      </c>
      <c r="U2369">
        <f t="shared" si="184"/>
        <v>2016</v>
      </c>
    </row>
    <row r="2370" spans="1:21" ht="45" x14ac:dyDescent="0.25">
      <c r="A2370">
        <v>2368</v>
      </c>
      <c r="B2370" s="3" t="s">
        <v>2369</v>
      </c>
      <c r="C2370" s="3" t="s">
        <v>6478</v>
      </c>
      <c r="D2370" s="2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26" t="s">
        <v>8313</v>
      </c>
      <c r="P2370" t="s">
        <v>8314</v>
      </c>
      <c r="Q2370">
        <f t="shared" si="182"/>
        <v>0</v>
      </c>
      <c r="R2370">
        <f t="shared" si="183"/>
        <v>50</v>
      </c>
      <c r="S2370" s="11">
        <f t="shared" ref="S2370:S2433" si="185">(((J2370/60)/60)/24)+DATE(1970,1,1)</f>
        <v>42063.721817129626</v>
      </c>
      <c r="T2370" s="11">
        <f t="shared" ref="T2370:T2433" si="186">(((I2370/60)/60)/24)+DATE(1970,1,1)</f>
        <v>42108.680150462969</v>
      </c>
      <c r="U2370">
        <f t="shared" si="184"/>
        <v>2015</v>
      </c>
    </row>
    <row r="2371" spans="1:21" ht="45" x14ac:dyDescent="0.25">
      <c r="A2371">
        <v>2369</v>
      </c>
      <c r="B2371" s="3" t="s">
        <v>2370</v>
      </c>
      <c r="C2371" s="3" t="s">
        <v>6479</v>
      </c>
      <c r="D2371" s="2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26" t="s">
        <v>8313</v>
      </c>
      <c r="P2371" t="s">
        <v>8314</v>
      </c>
      <c r="Q2371">
        <f t="shared" ref="Q2371:Q2434" si="187">ROUND(E2371/D2371*100,0)</f>
        <v>0</v>
      </c>
      <c r="R2371">
        <f t="shared" ref="R2371:R2434" si="188">IFERROR(ROUND(E2371/L2371,2),0)</f>
        <v>0</v>
      </c>
      <c r="S2371" s="11">
        <f t="shared" si="185"/>
        <v>42380.812627314815</v>
      </c>
      <c r="T2371" s="11">
        <f t="shared" si="186"/>
        <v>42410.812627314815</v>
      </c>
      <c r="U2371">
        <f t="shared" ref="U2371:U2434" si="189">YEAR(S2371)</f>
        <v>2016</v>
      </c>
    </row>
    <row r="2372" spans="1:21" ht="45" x14ac:dyDescent="0.25">
      <c r="A2372">
        <v>2370</v>
      </c>
      <c r="B2372" s="3" t="s">
        <v>2371</v>
      </c>
      <c r="C2372" s="3" t="s">
        <v>6480</v>
      </c>
      <c r="D2372" s="2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26" t="s">
        <v>8313</v>
      </c>
      <c r="P2372" t="s">
        <v>8314</v>
      </c>
      <c r="Q2372">
        <f t="shared" si="187"/>
        <v>0</v>
      </c>
      <c r="R2372">
        <f t="shared" si="188"/>
        <v>20.5</v>
      </c>
      <c r="S2372" s="11">
        <f t="shared" si="185"/>
        <v>41961.18913194444</v>
      </c>
      <c r="T2372" s="11">
        <f t="shared" si="186"/>
        <v>41991.18913194444</v>
      </c>
      <c r="U2372">
        <f t="shared" si="189"/>
        <v>2014</v>
      </c>
    </row>
    <row r="2373" spans="1:21" ht="45" x14ac:dyDescent="0.25">
      <c r="A2373">
        <v>2371</v>
      </c>
      <c r="B2373" s="3" t="s">
        <v>2372</v>
      </c>
      <c r="C2373" s="3" t="s">
        <v>6481</v>
      </c>
      <c r="D2373" s="2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26" t="s">
        <v>8313</v>
      </c>
      <c r="P2373" t="s">
        <v>8314</v>
      </c>
      <c r="Q2373">
        <f t="shared" si="187"/>
        <v>0</v>
      </c>
      <c r="R2373">
        <f t="shared" si="188"/>
        <v>0</v>
      </c>
      <c r="S2373" s="11">
        <f t="shared" si="185"/>
        <v>42150.777731481481</v>
      </c>
      <c r="T2373" s="11">
        <f t="shared" si="186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2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26" t="s">
        <v>8313</v>
      </c>
      <c r="P2374" t="s">
        <v>8314</v>
      </c>
      <c r="Q2374">
        <f t="shared" si="187"/>
        <v>3</v>
      </c>
      <c r="R2374">
        <f t="shared" si="188"/>
        <v>30</v>
      </c>
      <c r="S2374" s="11">
        <f t="shared" si="185"/>
        <v>42088.069108796291</v>
      </c>
      <c r="T2374" s="11">
        <f t="shared" si="186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2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26" t="s">
        <v>8313</v>
      </c>
      <c r="P2375" t="s">
        <v>8314</v>
      </c>
      <c r="Q2375">
        <f t="shared" si="187"/>
        <v>0</v>
      </c>
      <c r="R2375">
        <f t="shared" si="188"/>
        <v>50</v>
      </c>
      <c r="S2375" s="11">
        <f t="shared" si="185"/>
        <v>42215.662314814821</v>
      </c>
      <c r="T2375" s="11">
        <f t="shared" si="186"/>
        <v>42245.662314814821</v>
      </c>
      <c r="U2375">
        <f t="shared" si="189"/>
        <v>2015</v>
      </c>
    </row>
    <row r="2376" spans="1:21" ht="45" x14ac:dyDescent="0.25">
      <c r="A2376">
        <v>2374</v>
      </c>
      <c r="B2376" s="3" t="s">
        <v>2375</v>
      </c>
      <c r="C2376" s="3" t="s">
        <v>6484</v>
      </c>
      <c r="D2376" s="2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26" t="s">
        <v>8313</v>
      </c>
      <c r="P2376" t="s">
        <v>8314</v>
      </c>
      <c r="Q2376">
        <f t="shared" si="187"/>
        <v>0</v>
      </c>
      <c r="R2376">
        <f t="shared" si="188"/>
        <v>10</v>
      </c>
      <c r="S2376" s="11">
        <f t="shared" si="185"/>
        <v>42017.843287037031</v>
      </c>
      <c r="T2376" s="11">
        <f t="shared" si="186"/>
        <v>42047.843287037031</v>
      </c>
      <c r="U2376">
        <f t="shared" si="189"/>
        <v>2015</v>
      </c>
    </row>
    <row r="2377" spans="1:21" ht="45" x14ac:dyDescent="0.25">
      <c r="A2377">
        <v>2375</v>
      </c>
      <c r="B2377" s="3" t="s">
        <v>2376</v>
      </c>
      <c r="C2377" s="3" t="s">
        <v>6485</v>
      </c>
      <c r="D2377" s="2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26" t="s">
        <v>8313</v>
      </c>
      <c r="P2377" t="s">
        <v>8314</v>
      </c>
      <c r="Q2377">
        <f t="shared" si="187"/>
        <v>0</v>
      </c>
      <c r="R2377">
        <f t="shared" si="188"/>
        <v>0</v>
      </c>
      <c r="S2377" s="11">
        <f t="shared" si="185"/>
        <v>42592.836076388892</v>
      </c>
      <c r="T2377" s="11">
        <f t="shared" si="186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2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26" t="s">
        <v>8313</v>
      </c>
      <c r="P2378" t="s">
        <v>8314</v>
      </c>
      <c r="Q2378">
        <f t="shared" si="187"/>
        <v>11</v>
      </c>
      <c r="R2378">
        <f t="shared" si="188"/>
        <v>81.58</v>
      </c>
      <c r="S2378" s="11">
        <f t="shared" si="185"/>
        <v>42318.925532407404</v>
      </c>
      <c r="T2378" s="11">
        <f t="shared" si="186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2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26" t="s">
        <v>8313</v>
      </c>
      <c r="P2379" t="s">
        <v>8314</v>
      </c>
      <c r="Q2379">
        <f t="shared" si="187"/>
        <v>0</v>
      </c>
      <c r="R2379">
        <f t="shared" si="188"/>
        <v>0</v>
      </c>
      <c r="S2379" s="11">
        <f t="shared" si="185"/>
        <v>42669.870173611111</v>
      </c>
      <c r="T2379" s="11">
        <f t="shared" si="186"/>
        <v>42699.911840277782</v>
      </c>
      <c r="U2379">
        <f t="shared" si="189"/>
        <v>2016</v>
      </c>
    </row>
    <row r="2380" spans="1:21" ht="30" x14ac:dyDescent="0.25">
      <c r="A2380">
        <v>2378</v>
      </c>
      <c r="B2380" s="3" t="s">
        <v>2379</v>
      </c>
      <c r="C2380" s="3" t="s">
        <v>6488</v>
      </c>
      <c r="D2380" s="2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26" t="s">
        <v>8313</v>
      </c>
      <c r="P2380" t="s">
        <v>8314</v>
      </c>
      <c r="Q2380">
        <f t="shared" si="187"/>
        <v>0</v>
      </c>
      <c r="R2380">
        <f t="shared" si="188"/>
        <v>0</v>
      </c>
      <c r="S2380" s="11">
        <f t="shared" si="185"/>
        <v>42213.013078703705</v>
      </c>
      <c r="T2380" s="11">
        <f t="shared" si="186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3" t="s">
        <v>2380</v>
      </c>
      <c r="C2381" s="3" t="s">
        <v>6489</v>
      </c>
      <c r="D2381" s="2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26" t="s">
        <v>8313</v>
      </c>
      <c r="P2381" t="s">
        <v>8314</v>
      </c>
      <c r="Q2381">
        <f t="shared" si="187"/>
        <v>0</v>
      </c>
      <c r="R2381">
        <f t="shared" si="188"/>
        <v>0</v>
      </c>
      <c r="S2381" s="11">
        <f t="shared" si="185"/>
        <v>42237.016388888893</v>
      </c>
      <c r="T2381" s="11">
        <f t="shared" si="186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2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26" t="s">
        <v>8313</v>
      </c>
      <c r="P2382" t="s">
        <v>8314</v>
      </c>
      <c r="Q2382">
        <f t="shared" si="187"/>
        <v>0</v>
      </c>
      <c r="R2382">
        <f t="shared" si="188"/>
        <v>18.329999999999998</v>
      </c>
      <c r="S2382" s="11">
        <f t="shared" si="185"/>
        <v>42248.793310185181</v>
      </c>
      <c r="T2382" s="11">
        <f t="shared" si="186"/>
        <v>42278.793310185181</v>
      </c>
      <c r="U2382">
        <f t="shared" si="189"/>
        <v>2015</v>
      </c>
    </row>
    <row r="2383" spans="1:21" ht="30" x14ac:dyDescent="0.25">
      <c r="A2383">
        <v>2381</v>
      </c>
      <c r="B2383" s="3" t="s">
        <v>2382</v>
      </c>
      <c r="C2383" s="3" t="s">
        <v>6491</v>
      </c>
      <c r="D2383" s="2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26" t="s">
        <v>8313</v>
      </c>
      <c r="P2383" t="s">
        <v>8314</v>
      </c>
      <c r="Q2383">
        <f t="shared" si="187"/>
        <v>2</v>
      </c>
      <c r="R2383">
        <f t="shared" si="188"/>
        <v>224.43</v>
      </c>
      <c r="S2383" s="11">
        <f t="shared" si="185"/>
        <v>42074.935740740737</v>
      </c>
      <c r="T2383" s="11">
        <f t="shared" si="186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2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26" t="s">
        <v>8313</v>
      </c>
      <c r="P2384" t="s">
        <v>8314</v>
      </c>
      <c r="Q2384">
        <f t="shared" si="187"/>
        <v>3</v>
      </c>
      <c r="R2384">
        <f t="shared" si="188"/>
        <v>37.5</v>
      </c>
      <c r="S2384" s="11">
        <f t="shared" si="185"/>
        <v>42195.187534722223</v>
      </c>
      <c r="T2384" s="11">
        <f t="shared" si="186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3" t="s">
        <v>2384</v>
      </c>
      <c r="C2385" s="3" t="s">
        <v>6493</v>
      </c>
      <c r="D2385" s="2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26" t="s">
        <v>8313</v>
      </c>
      <c r="P2385" t="s">
        <v>8314</v>
      </c>
      <c r="Q2385">
        <f t="shared" si="187"/>
        <v>4</v>
      </c>
      <c r="R2385">
        <f t="shared" si="188"/>
        <v>145</v>
      </c>
      <c r="S2385" s="11">
        <f t="shared" si="185"/>
        <v>42027.056793981479</v>
      </c>
      <c r="T2385" s="11">
        <f t="shared" si="186"/>
        <v>42057.056793981479</v>
      </c>
      <c r="U2385">
        <f t="shared" si="189"/>
        <v>2015</v>
      </c>
    </row>
    <row r="2386" spans="1:21" ht="45" x14ac:dyDescent="0.25">
      <c r="A2386">
        <v>2384</v>
      </c>
      <c r="B2386" s="3" t="s">
        <v>2385</v>
      </c>
      <c r="C2386" s="3" t="s">
        <v>6494</v>
      </c>
      <c r="D2386" s="2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26" t="s">
        <v>8313</v>
      </c>
      <c r="P2386" t="s">
        <v>8314</v>
      </c>
      <c r="Q2386">
        <f t="shared" si="187"/>
        <v>1</v>
      </c>
      <c r="R2386">
        <f t="shared" si="188"/>
        <v>1</v>
      </c>
      <c r="S2386" s="11">
        <f t="shared" si="185"/>
        <v>41927.067627314813</v>
      </c>
      <c r="T2386" s="11">
        <f t="shared" si="186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3" t="s">
        <v>2386</v>
      </c>
      <c r="C2387" s="3" t="s">
        <v>6495</v>
      </c>
      <c r="D2387" s="2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26" t="s">
        <v>8313</v>
      </c>
      <c r="P2387" t="s">
        <v>8314</v>
      </c>
      <c r="Q2387">
        <f t="shared" si="187"/>
        <v>1</v>
      </c>
      <c r="R2387">
        <f t="shared" si="188"/>
        <v>112.57</v>
      </c>
      <c r="S2387" s="11">
        <f t="shared" si="185"/>
        <v>42191.70175925926</v>
      </c>
      <c r="T2387" s="11">
        <f t="shared" si="186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2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26" t="s">
        <v>8313</v>
      </c>
      <c r="P2388" t="s">
        <v>8314</v>
      </c>
      <c r="Q2388">
        <f t="shared" si="187"/>
        <v>0</v>
      </c>
      <c r="R2388">
        <f t="shared" si="188"/>
        <v>0</v>
      </c>
      <c r="S2388" s="11">
        <f t="shared" si="185"/>
        <v>41954.838240740741</v>
      </c>
      <c r="T2388" s="11">
        <f t="shared" si="186"/>
        <v>42014.838240740741</v>
      </c>
      <c r="U2388">
        <f t="shared" si="189"/>
        <v>2014</v>
      </c>
    </row>
    <row r="2389" spans="1:21" ht="45" x14ac:dyDescent="0.25">
      <c r="A2389">
        <v>2387</v>
      </c>
      <c r="B2389" s="3" t="s">
        <v>2388</v>
      </c>
      <c r="C2389" s="3" t="s">
        <v>6497</v>
      </c>
      <c r="D2389" s="2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26" t="s">
        <v>8313</v>
      </c>
      <c r="P2389" t="s">
        <v>8314</v>
      </c>
      <c r="Q2389">
        <f t="shared" si="187"/>
        <v>1</v>
      </c>
      <c r="R2389">
        <f t="shared" si="188"/>
        <v>342</v>
      </c>
      <c r="S2389" s="11">
        <f t="shared" si="185"/>
        <v>42528.626620370371</v>
      </c>
      <c r="T2389" s="11">
        <f t="shared" si="186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3" t="s">
        <v>2389</v>
      </c>
      <c r="C2390" s="3" t="s">
        <v>6498</v>
      </c>
      <c r="D2390" s="2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26" t="s">
        <v>8313</v>
      </c>
      <c r="P2390" t="s">
        <v>8314</v>
      </c>
      <c r="Q2390">
        <f t="shared" si="187"/>
        <v>1</v>
      </c>
      <c r="R2390">
        <f t="shared" si="188"/>
        <v>57.88</v>
      </c>
      <c r="S2390" s="11">
        <f t="shared" si="185"/>
        <v>41989.853692129633</v>
      </c>
      <c r="T2390" s="11">
        <f t="shared" si="186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2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26" t="s">
        <v>8313</v>
      </c>
      <c r="P2391" t="s">
        <v>8314</v>
      </c>
      <c r="Q2391">
        <f t="shared" si="187"/>
        <v>0</v>
      </c>
      <c r="R2391">
        <f t="shared" si="188"/>
        <v>30</v>
      </c>
      <c r="S2391" s="11">
        <f t="shared" si="185"/>
        <v>42179.653379629628</v>
      </c>
      <c r="T2391" s="11">
        <f t="shared" si="186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3" t="s">
        <v>2391</v>
      </c>
      <c r="C2392" s="3" t="s">
        <v>6500</v>
      </c>
      <c r="D2392" s="2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26" t="s">
        <v>8313</v>
      </c>
      <c r="P2392" t="s">
        <v>8314</v>
      </c>
      <c r="Q2392">
        <f t="shared" si="187"/>
        <v>0</v>
      </c>
      <c r="R2392">
        <f t="shared" si="188"/>
        <v>0</v>
      </c>
      <c r="S2392" s="11">
        <f t="shared" si="185"/>
        <v>41968.262314814812</v>
      </c>
      <c r="T2392" s="11">
        <f t="shared" si="186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2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26" t="s">
        <v>8313</v>
      </c>
      <c r="P2393" t="s">
        <v>8314</v>
      </c>
      <c r="Q2393">
        <f t="shared" si="187"/>
        <v>0</v>
      </c>
      <c r="R2393">
        <f t="shared" si="188"/>
        <v>25</v>
      </c>
      <c r="S2393" s="11">
        <f t="shared" si="185"/>
        <v>42064.794490740736</v>
      </c>
      <c r="T2393" s="11">
        <f t="shared" si="186"/>
        <v>42094.752824074079</v>
      </c>
      <c r="U2393">
        <f t="shared" si="189"/>
        <v>2015</v>
      </c>
    </row>
    <row r="2394" spans="1:21" ht="45" x14ac:dyDescent="0.25">
      <c r="A2394">
        <v>2392</v>
      </c>
      <c r="B2394" s="3" t="s">
        <v>2393</v>
      </c>
      <c r="C2394" s="3" t="s">
        <v>6502</v>
      </c>
      <c r="D2394" s="2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26" t="s">
        <v>8313</v>
      </c>
      <c r="P2394" t="s">
        <v>8314</v>
      </c>
      <c r="Q2394">
        <f t="shared" si="187"/>
        <v>0</v>
      </c>
      <c r="R2394">
        <f t="shared" si="188"/>
        <v>0</v>
      </c>
      <c r="S2394" s="11">
        <f t="shared" si="185"/>
        <v>42276.120636574073</v>
      </c>
      <c r="T2394" s="11">
        <f t="shared" si="186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3" t="s">
        <v>2394</v>
      </c>
      <c r="C2395" s="3" t="s">
        <v>6503</v>
      </c>
      <c r="D2395" s="2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26" t="s">
        <v>8313</v>
      </c>
      <c r="P2395" t="s">
        <v>8314</v>
      </c>
      <c r="Q2395">
        <f t="shared" si="187"/>
        <v>0</v>
      </c>
      <c r="R2395">
        <f t="shared" si="188"/>
        <v>50</v>
      </c>
      <c r="S2395" s="11">
        <f t="shared" si="185"/>
        <v>42194.648344907408</v>
      </c>
      <c r="T2395" s="11">
        <f t="shared" si="186"/>
        <v>42224.648344907408</v>
      </c>
      <c r="U2395">
        <f t="shared" si="189"/>
        <v>2015</v>
      </c>
    </row>
    <row r="2396" spans="1:21" ht="45" x14ac:dyDescent="0.25">
      <c r="A2396">
        <v>2394</v>
      </c>
      <c r="B2396" s="3" t="s">
        <v>2395</v>
      </c>
      <c r="C2396" s="3" t="s">
        <v>6504</v>
      </c>
      <c r="D2396" s="2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26" t="s">
        <v>8313</v>
      </c>
      <c r="P2396" t="s">
        <v>8314</v>
      </c>
      <c r="Q2396">
        <f t="shared" si="187"/>
        <v>0</v>
      </c>
      <c r="R2396">
        <f t="shared" si="188"/>
        <v>1.5</v>
      </c>
      <c r="S2396" s="11">
        <f t="shared" si="185"/>
        <v>42031.362187499995</v>
      </c>
      <c r="T2396" s="11">
        <f t="shared" si="186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2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26" t="s">
        <v>8313</v>
      </c>
      <c r="P2397" t="s">
        <v>8314</v>
      </c>
      <c r="Q2397">
        <f t="shared" si="187"/>
        <v>0</v>
      </c>
      <c r="R2397">
        <f t="shared" si="188"/>
        <v>0</v>
      </c>
      <c r="S2397" s="11">
        <f t="shared" si="185"/>
        <v>42717.121377314819</v>
      </c>
      <c r="T2397" s="11">
        <f t="shared" si="186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2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26" t="s">
        <v>8313</v>
      </c>
      <c r="P2398" t="s">
        <v>8314</v>
      </c>
      <c r="Q2398">
        <f t="shared" si="187"/>
        <v>0</v>
      </c>
      <c r="R2398">
        <f t="shared" si="188"/>
        <v>10</v>
      </c>
      <c r="S2398" s="11">
        <f t="shared" si="185"/>
        <v>42262.849050925928</v>
      </c>
      <c r="T2398" s="11">
        <f t="shared" si="186"/>
        <v>42292.849050925928</v>
      </c>
      <c r="U2398">
        <f t="shared" si="189"/>
        <v>2015</v>
      </c>
    </row>
    <row r="2399" spans="1:21" ht="45" x14ac:dyDescent="0.25">
      <c r="A2399">
        <v>2397</v>
      </c>
      <c r="B2399" s="3" t="s">
        <v>2398</v>
      </c>
      <c r="C2399" s="3" t="s">
        <v>6507</v>
      </c>
      <c r="D2399" s="2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26" t="s">
        <v>8313</v>
      </c>
      <c r="P2399" t="s">
        <v>8314</v>
      </c>
      <c r="Q2399">
        <f t="shared" si="187"/>
        <v>0</v>
      </c>
      <c r="R2399">
        <f t="shared" si="188"/>
        <v>0</v>
      </c>
      <c r="S2399" s="11">
        <f t="shared" si="185"/>
        <v>41976.88490740741</v>
      </c>
      <c r="T2399" s="11">
        <f t="shared" si="186"/>
        <v>42006.88490740741</v>
      </c>
      <c r="U2399">
        <f t="shared" si="189"/>
        <v>2014</v>
      </c>
    </row>
    <row r="2400" spans="1:21" ht="45" x14ac:dyDescent="0.25">
      <c r="A2400">
        <v>2398</v>
      </c>
      <c r="B2400" s="3" t="s">
        <v>2399</v>
      </c>
      <c r="C2400" s="3" t="s">
        <v>6508</v>
      </c>
      <c r="D2400" s="2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26" t="s">
        <v>8313</v>
      </c>
      <c r="P2400" t="s">
        <v>8314</v>
      </c>
      <c r="Q2400">
        <f t="shared" si="187"/>
        <v>0</v>
      </c>
      <c r="R2400">
        <f t="shared" si="188"/>
        <v>0</v>
      </c>
      <c r="S2400" s="11">
        <f t="shared" si="185"/>
        <v>42157.916481481487</v>
      </c>
      <c r="T2400" s="11">
        <f t="shared" si="186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2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26" t="s">
        <v>8313</v>
      </c>
      <c r="P2401" t="s">
        <v>8314</v>
      </c>
      <c r="Q2401">
        <f t="shared" si="187"/>
        <v>0</v>
      </c>
      <c r="R2401">
        <f t="shared" si="188"/>
        <v>0</v>
      </c>
      <c r="S2401" s="11">
        <f t="shared" si="185"/>
        <v>41956.853078703702</v>
      </c>
      <c r="T2401" s="11">
        <f t="shared" si="186"/>
        <v>41991.853078703702</v>
      </c>
      <c r="U2401">
        <f t="shared" si="189"/>
        <v>2014</v>
      </c>
    </row>
    <row r="2402" spans="1:21" ht="45" x14ac:dyDescent="0.25">
      <c r="A2402">
        <v>2400</v>
      </c>
      <c r="B2402" s="3" t="s">
        <v>2401</v>
      </c>
      <c r="C2402" s="3" t="s">
        <v>6510</v>
      </c>
      <c r="D2402" s="2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26" t="s">
        <v>8313</v>
      </c>
      <c r="P2402" t="s">
        <v>8314</v>
      </c>
      <c r="Q2402">
        <f t="shared" si="187"/>
        <v>0</v>
      </c>
      <c r="R2402">
        <f t="shared" si="188"/>
        <v>0</v>
      </c>
      <c r="S2402" s="11">
        <f t="shared" si="185"/>
        <v>42444.268101851849</v>
      </c>
      <c r="T2402" s="11">
        <f t="shared" si="186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3" t="s">
        <v>2402</v>
      </c>
      <c r="C2403" s="3" t="s">
        <v>6511</v>
      </c>
      <c r="D2403" s="2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26" t="s">
        <v>8348</v>
      </c>
      <c r="P2403" t="s">
        <v>8351</v>
      </c>
      <c r="Q2403">
        <f t="shared" si="187"/>
        <v>1</v>
      </c>
      <c r="R2403">
        <f t="shared" si="188"/>
        <v>22.33</v>
      </c>
      <c r="S2403" s="11">
        <f t="shared" si="185"/>
        <v>42374.822870370372</v>
      </c>
      <c r="T2403" s="11">
        <f t="shared" si="186"/>
        <v>42434.822870370372</v>
      </c>
      <c r="U2403">
        <f t="shared" si="189"/>
        <v>2016</v>
      </c>
    </row>
    <row r="2404" spans="1:21" x14ac:dyDescent="0.25">
      <c r="A2404">
        <v>2402</v>
      </c>
      <c r="B2404" s="3" t="s">
        <v>2403</v>
      </c>
      <c r="C2404" s="3" t="s">
        <v>6512</v>
      </c>
      <c r="D2404" s="2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26" t="s">
        <v>8348</v>
      </c>
      <c r="P2404" t="s">
        <v>8351</v>
      </c>
      <c r="Q2404">
        <f t="shared" si="187"/>
        <v>0</v>
      </c>
      <c r="R2404">
        <f t="shared" si="188"/>
        <v>52</v>
      </c>
      <c r="S2404" s="11">
        <f t="shared" si="185"/>
        <v>42107.679756944446</v>
      </c>
      <c r="T2404" s="11">
        <f t="shared" si="186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2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26" t="s">
        <v>8348</v>
      </c>
      <c r="P2405" t="s">
        <v>8351</v>
      </c>
      <c r="Q2405">
        <f t="shared" si="187"/>
        <v>17</v>
      </c>
      <c r="R2405">
        <f t="shared" si="188"/>
        <v>16.829999999999998</v>
      </c>
      <c r="S2405" s="11">
        <f t="shared" si="185"/>
        <v>42399.882615740738</v>
      </c>
      <c r="T2405" s="11">
        <f t="shared" si="186"/>
        <v>42459.840949074074</v>
      </c>
      <c r="U2405">
        <f t="shared" si="189"/>
        <v>2016</v>
      </c>
    </row>
    <row r="2406" spans="1:21" ht="45" x14ac:dyDescent="0.25">
      <c r="A2406">
        <v>2404</v>
      </c>
      <c r="B2406" s="3" t="s">
        <v>2405</v>
      </c>
      <c r="C2406" s="3" t="s">
        <v>6514</v>
      </c>
      <c r="D2406" s="2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26" t="s">
        <v>8348</v>
      </c>
      <c r="P2406" t="s">
        <v>8351</v>
      </c>
      <c r="Q2406">
        <f t="shared" si="187"/>
        <v>0</v>
      </c>
      <c r="R2406">
        <f t="shared" si="188"/>
        <v>0</v>
      </c>
      <c r="S2406" s="11">
        <f t="shared" si="185"/>
        <v>42342.03943287037</v>
      </c>
      <c r="T2406" s="11">
        <f t="shared" si="186"/>
        <v>42372.03943287037</v>
      </c>
      <c r="U2406">
        <f t="shared" si="189"/>
        <v>2015</v>
      </c>
    </row>
    <row r="2407" spans="1:21" ht="30" x14ac:dyDescent="0.25">
      <c r="A2407">
        <v>2405</v>
      </c>
      <c r="B2407" s="3" t="s">
        <v>2406</v>
      </c>
      <c r="C2407" s="3" t="s">
        <v>6515</v>
      </c>
      <c r="D2407" s="2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26" t="s">
        <v>8348</v>
      </c>
      <c r="P2407" t="s">
        <v>8351</v>
      </c>
      <c r="Q2407">
        <f t="shared" si="187"/>
        <v>23</v>
      </c>
      <c r="R2407">
        <f t="shared" si="188"/>
        <v>56.3</v>
      </c>
      <c r="S2407" s="11">
        <f t="shared" si="185"/>
        <v>42595.585358796292</v>
      </c>
      <c r="T2407" s="11">
        <f t="shared" si="186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2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26" t="s">
        <v>8348</v>
      </c>
      <c r="P2408" t="s">
        <v>8351</v>
      </c>
      <c r="Q2408">
        <f t="shared" si="187"/>
        <v>41</v>
      </c>
      <c r="R2408">
        <f t="shared" si="188"/>
        <v>84.06</v>
      </c>
      <c r="S2408" s="11">
        <f t="shared" si="185"/>
        <v>41983.110995370371</v>
      </c>
      <c r="T2408" s="11">
        <f t="shared" si="186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2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26" t="s">
        <v>8348</v>
      </c>
      <c r="P2409" t="s">
        <v>8351</v>
      </c>
      <c r="Q2409">
        <f t="shared" si="187"/>
        <v>25</v>
      </c>
      <c r="R2409">
        <f t="shared" si="188"/>
        <v>168.39</v>
      </c>
      <c r="S2409" s="11">
        <f t="shared" si="185"/>
        <v>42082.575555555552</v>
      </c>
      <c r="T2409" s="11">
        <f t="shared" si="186"/>
        <v>42105.25</v>
      </c>
      <c r="U2409">
        <f t="shared" si="189"/>
        <v>2015</v>
      </c>
    </row>
    <row r="2410" spans="1:21" ht="30" x14ac:dyDescent="0.25">
      <c r="A2410">
        <v>2408</v>
      </c>
      <c r="B2410" s="3" t="s">
        <v>2409</v>
      </c>
      <c r="C2410" s="3" t="s">
        <v>6518</v>
      </c>
      <c r="D2410" s="2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26" t="s">
        <v>8348</v>
      </c>
      <c r="P2410" t="s">
        <v>8351</v>
      </c>
      <c r="Q2410">
        <f t="shared" si="187"/>
        <v>0</v>
      </c>
      <c r="R2410">
        <f t="shared" si="188"/>
        <v>15</v>
      </c>
      <c r="S2410" s="11">
        <f t="shared" si="185"/>
        <v>41919.140706018516</v>
      </c>
      <c r="T2410" s="11">
        <f t="shared" si="186"/>
        <v>41949.182372685187</v>
      </c>
      <c r="U2410">
        <f t="shared" si="189"/>
        <v>2014</v>
      </c>
    </row>
    <row r="2411" spans="1:21" ht="30" x14ac:dyDescent="0.25">
      <c r="A2411">
        <v>2409</v>
      </c>
      <c r="B2411" s="3" t="s">
        <v>2410</v>
      </c>
      <c r="C2411" s="3" t="s">
        <v>6519</v>
      </c>
      <c r="D2411" s="2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26" t="s">
        <v>8348</v>
      </c>
      <c r="P2411" t="s">
        <v>8351</v>
      </c>
      <c r="Q2411">
        <f t="shared" si="187"/>
        <v>2</v>
      </c>
      <c r="R2411">
        <f t="shared" si="188"/>
        <v>76.67</v>
      </c>
      <c r="S2411" s="11">
        <f t="shared" si="185"/>
        <v>42204.875868055555</v>
      </c>
      <c r="T2411" s="11">
        <f t="shared" si="186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2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26" t="s">
        <v>8348</v>
      </c>
      <c r="P2412" t="s">
        <v>8351</v>
      </c>
      <c r="Q2412">
        <f t="shared" si="187"/>
        <v>0</v>
      </c>
      <c r="R2412">
        <f t="shared" si="188"/>
        <v>0</v>
      </c>
      <c r="S2412" s="11">
        <f t="shared" si="185"/>
        <v>42224.408275462964</v>
      </c>
      <c r="T2412" s="11">
        <f t="shared" si="186"/>
        <v>42254.408275462964</v>
      </c>
      <c r="U2412">
        <f t="shared" si="189"/>
        <v>2015</v>
      </c>
    </row>
    <row r="2413" spans="1:21" ht="45" x14ac:dyDescent="0.25">
      <c r="A2413">
        <v>2411</v>
      </c>
      <c r="B2413" s="3" t="s">
        <v>2412</v>
      </c>
      <c r="C2413" s="3" t="s">
        <v>6521</v>
      </c>
      <c r="D2413" s="2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26" t="s">
        <v>8348</v>
      </c>
      <c r="P2413" t="s">
        <v>8351</v>
      </c>
      <c r="Q2413">
        <f t="shared" si="187"/>
        <v>1</v>
      </c>
      <c r="R2413">
        <f t="shared" si="188"/>
        <v>50.33</v>
      </c>
      <c r="S2413" s="11">
        <f t="shared" si="185"/>
        <v>42211.732430555552</v>
      </c>
      <c r="T2413" s="11">
        <f t="shared" si="186"/>
        <v>42241.732430555552</v>
      </c>
      <c r="U2413">
        <f t="shared" si="189"/>
        <v>2015</v>
      </c>
    </row>
    <row r="2414" spans="1:21" ht="45" x14ac:dyDescent="0.25">
      <c r="A2414">
        <v>2412</v>
      </c>
      <c r="B2414" s="3" t="s">
        <v>2413</v>
      </c>
      <c r="C2414" s="3" t="s">
        <v>6522</v>
      </c>
      <c r="D2414" s="2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26" t="s">
        <v>8348</v>
      </c>
      <c r="P2414" t="s">
        <v>8351</v>
      </c>
      <c r="Q2414">
        <f t="shared" si="187"/>
        <v>0</v>
      </c>
      <c r="R2414">
        <f t="shared" si="188"/>
        <v>0</v>
      </c>
      <c r="S2414" s="11">
        <f t="shared" si="185"/>
        <v>42655.736956018518</v>
      </c>
      <c r="T2414" s="11">
        <f t="shared" si="186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2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26" t="s">
        <v>8348</v>
      </c>
      <c r="P2415" t="s">
        <v>8351</v>
      </c>
      <c r="Q2415">
        <f t="shared" si="187"/>
        <v>1</v>
      </c>
      <c r="R2415">
        <f t="shared" si="188"/>
        <v>8.33</v>
      </c>
      <c r="S2415" s="11">
        <f t="shared" si="185"/>
        <v>41760.10974537037</v>
      </c>
      <c r="T2415" s="11">
        <f t="shared" si="186"/>
        <v>41790.979166666664</v>
      </c>
      <c r="U2415">
        <f t="shared" si="189"/>
        <v>2014</v>
      </c>
    </row>
    <row r="2416" spans="1:21" ht="45" x14ac:dyDescent="0.25">
      <c r="A2416">
        <v>2414</v>
      </c>
      <c r="B2416" s="3" t="s">
        <v>2415</v>
      </c>
      <c r="C2416" s="3" t="s">
        <v>6524</v>
      </c>
      <c r="D2416" s="2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26" t="s">
        <v>8348</v>
      </c>
      <c r="P2416" t="s">
        <v>8351</v>
      </c>
      <c r="Q2416">
        <f t="shared" si="187"/>
        <v>3</v>
      </c>
      <c r="R2416">
        <f t="shared" si="188"/>
        <v>35.380000000000003</v>
      </c>
      <c r="S2416" s="11">
        <f t="shared" si="185"/>
        <v>42198.695138888885</v>
      </c>
      <c r="T2416" s="11">
        <f t="shared" si="186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2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26" t="s">
        <v>8348</v>
      </c>
      <c r="P2417" t="s">
        <v>8351</v>
      </c>
      <c r="Q2417">
        <f t="shared" si="187"/>
        <v>1</v>
      </c>
      <c r="R2417">
        <f t="shared" si="188"/>
        <v>55.83</v>
      </c>
      <c r="S2417" s="11">
        <f t="shared" si="185"/>
        <v>42536.862800925926</v>
      </c>
      <c r="T2417" s="11">
        <f t="shared" si="186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3" t="s">
        <v>2417</v>
      </c>
      <c r="C2418" s="3" t="s">
        <v>6526</v>
      </c>
      <c r="D2418" s="2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26" t="s">
        <v>8348</v>
      </c>
      <c r="P2418" t="s">
        <v>8351</v>
      </c>
      <c r="Q2418">
        <f t="shared" si="187"/>
        <v>0</v>
      </c>
      <c r="R2418">
        <f t="shared" si="188"/>
        <v>5</v>
      </c>
      <c r="S2418" s="11">
        <f t="shared" si="185"/>
        <v>42019.737766203703</v>
      </c>
      <c r="T2418" s="11">
        <f t="shared" si="186"/>
        <v>42077.625</v>
      </c>
      <c r="U2418">
        <f t="shared" si="189"/>
        <v>2015</v>
      </c>
    </row>
    <row r="2419" spans="1:21" ht="45" x14ac:dyDescent="0.25">
      <c r="A2419">
        <v>2417</v>
      </c>
      <c r="B2419" s="3" t="s">
        <v>2418</v>
      </c>
      <c r="C2419" s="3" t="s">
        <v>6527</v>
      </c>
      <c r="D2419" s="2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26" t="s">
        <v>8348</v>
      </c>
      <c r="P2419" t="s">
        <v>8351</v>
      </c>
      <c r="Q2419">
        <f t="shared" si="187"/>
        <v>0</v>
      </c>
      <c r="R2419">
        <f t="shared" si="188"/>
        <v>0</v>
      </c>
      <c r="S2419" s="11">
        <f t="shared" si="185"/>
        <v>41831.884108796294</v>
      </c>
      <c r="T2419" s="11">
        <f t="shared" si="186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2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26" t="s">
        <v>8348</v>
      </c>
      <c r="P2420" t="s">
        <v>8351</v>
      </c>
      <c r="Q2420">
        <f t="shared" si="187"/>
        <v>0</v>
      </c>
      <c r="R2420">
        <f t="shared" si="188"/>
        <v>1</v>
      </c>
      <c r="S2420" s="11">
        <f t="shared" si="185"/>
        <v>42027.856990740736</v>
      </c>
      <c r="T2420" s="11">
        <f t="shared" si="186"/>
        <v>42087.815324074079</v>
      </c>
      <c r="U2420">
        <f t="shared" si="189"/>
        <v>2015</v>
      </c>
    </row>
    <row r="2421" spans="1:21" ht="45" x14ac:dyDescent="0.25">
      <c r="A2421">
        <v>2419</v>
      </c>
      <c r="B2421" s="3" t="s">
        <v>2420</v>
      </c>
      <c r="C2421" s="3" t="s">
        <v>6529</v>
      </c>
      <c r="D2421" s="2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26" t="s">
        <v>8348</v>
      </c>
      <c r="P2421" t="s">
        <v>8351</v>
      </c>
      <c r="Q2421">
        <f t="shared" si="187"/>
        <v>0</v>
      </c>
      <c r="R2421">
        <f t="shared" si="188"/>
        <v>0</v>
      </c>
      <c r="S2421" s="11">
        <f t="shared" si="185"/>
        <v>41993.738298611104</v>
      </c>
      <c r="T2421" s="11">
        <f t="shared" si="186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2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26" t="s">
        <v>8348</v>
      </c>
      <c r="P2422" t="s">
        <v>8351</v>
      </c>
      <c r="Q2422">
        <f t="shared" si="187"/>
        <v>15</v>
      </c>
      <c r="R2422">
        <f t="shared" si="188"/>
        <v>69.47</v>
      </c>
      <c r="S2422" s="11">
        <f t="shared" si="185"/>
        <v>41893.028877314813</v>
      </c>
      <c r="T2422" s="11">
        <f t="shared" si="186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2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26" t="s">
        <v>8348</v>
      </c>
      <c r="P2423" t="s">
        <v>8351</v>
      </c>
      <c r="Q2423">
        <f t="shared" si="187"/>
        <v>0</v>
      </c>
      <c r="R2423">
        <f t="shared" si="188"/>
        <v>1</v>
      </c>
      <c r="S2423" s="11">
        <f t="shared" si="185"/>
        <v>42026.687453703707</v>
      </c>
      <c r="T2423" s="11">
        <f t="shared" si="186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2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26" t="s">
        <v>8348</v>
      </c>
      <c r="P2424" t="s">
        <v>8351</v>
      </c>
      <c r="Q2424">
        <f t="shared" si="187"/>
        <v>0</v>
      </c>
      <c r="R2424">
        <f t="shared" si="188"/>
        <v>1</v>
      </c>
      <c r="S2424" s="11">
        <f t="shared" si="185"/>
        <v>42044.724953703699</v>
      </c>
      <c r="T2424" s="11">
        <f t="shared" si="186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2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26" t="s">
        <v>8348</v>
      </c>
      <c r="P2425" t="s">
        <v>8351</v>
      </c>
      <c r="Q2425">
        <f t="shared" si="187"/>
        <v>0</v>
      </c>
      <c r="R2425">
        <f t="shared" si="188"/>
        <v>8</v>
      </c>
      <c r="S2425" s="11">
        <f t="shared" si="185"/>
        <v>41974.704745370371</v>
      </c>
      <c r="T2425" s="11">
        <f t="shared" si="186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2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26" t="s">
        <v>8348</v>
      </c>
      <c r="P2426" t="s">
        <v>8351</v>
      </c>
      <c r="Q2426">
        <f t="shared" si="187"/>
        <v>1</v>
      </c>
      <c r="R2426">
        <f t="shared" si="188"/>
        <v>34.44</v>
      </c>
      <c r="S2426" s="11">
        <f t="shared" si="185"/>
        <v>41909.892453703702</v>
      </c>
      <c r="T2426" s="11">
        <f t="shared" si="186"/>
        <v>41939.892453703702</v>
      </c>
      <c r="U2426">
        <f t="shared" si="189"/>
        <v>2014</v>
      </c>
    </row>
    <row r="2427" spans="1:21" ht="45" x14ac:dyDescent="0.25">
      <c r="A2427">
        <v>2425</v>
      </c>
      <c r="B2427" s="3" t="s">
        <v>2426</v>
      </c>
      <c r="C2427" s="3" t="s">
        <v>6535</v>
      </c>
      <c r="D2427" s="2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26" t="s">
        <v>8348</v>
      </c>
      <c r="P2427" t="s">
        <v>8351</v>
      </c>
      <c r="Q2427">
        <f t="shared" si="187"/>
        <v>0</v>
      </c>
      <c r="R2427">
        <f t="shared" si="188"/>
        <v>1</v>
      </c>
      <c r="S2427" s="11">
        <f t="shared" si="185"/>
        <v>42502.913761574076</v>
      </c>
      <c r="T2427" s="11">
        <f t="shared" si="186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2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26" t="s">
        <v>8348</v>
      </c>
      <c r="P2428" t="s">
        <v>8351</v>
      </c>
      <c r="Q2428">
        <f t="shared" si="187"/>
        <v>0</v>
      </c>
      <c r="R2428">
        <f t="shared" si="188"/>
        <v>0</v>
      </c>
      <c r="S2428" s="11">
        <f t="shared" si="185"/>
        <v>42164.170046296291</v>
      </c>
      <c r="T2428" s="11">
        <f t="shared" si="186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2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26" t="s">
        <v>8348</v>
      </c>
      <c r="P2429" t="s">
        <v>8351</v>
      </c>
      <c r="Q2429">
        <f t="shared" si="187"/>
        <v>0</v>
      </c>
      <c r="R2429">
        <f t="shared" si="188"/>
        <v>1</v>
      </c>
      <c r="S2429" s="11">
        <f t="shared" si="185"/>
        <v>42412.318668981476</v>
      </c>
      <c r="T2429" s="11">
        <f t="shared" si="186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3" t="s">
        <v>2429</v>
      </c>
      <c r="C2430" s="3" t="s">
        <v>6538</v>
      </c>
      <c r="D2430" s="2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26" t="s">
        <v>8348</v>
      </c>
      <c r="P2430" t="s">
        <v>8351</v>
      </c>
      <c r="Q2430">
        <f t="shared" si="187"/>
        <v>0</v>
      </c>
      <c r="R2430">
        <f t="shared" si="188"/>
        <v>1</v>
      </c>
      <c r="S2430" s="11">
        <f t="shared" si="185"/>
        <v>42045.784155092595</v>
      </c>
      <c r="T2430" s="11">
        <f t="shared" si="186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2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26" t="s">
        <v>8348</v>
      </c>
      <c r="P2431" t="s">
        <v>8351</v>
      </c>
      <c r="Q2431">
        <f t="shared" si="187"/>
        <v>1</v>
      </c>
      <c r="R2431">
        <f t="shared" si="188"/>
        <v>501.25</v>
      </c>
      <c r="S2431" s="11">
        <f t="shared" si="185"/>
        <v>42734.879236111112</v>
      </c>
      <c r="T2431" s="11">
        <f t="shared" si="186"/>
        <v>42771.697222222225</v>
      </c>
      <c r="U2431">
        <f t="shared" si="189"/>
        <v>2016</v>
      </c>
    </row>
    <row r="2432" spans="1:21" ht="45" x14ac:dyDescent="0.25">
      <c r="A2432">
        <v>2430</v>
      </c>
      <c r="B2432" s="3" t="s">
        <v>2431</v>
      </c>
      <c r="C2432" s="3" t="s">
        <v>6540</v>
      </c>
      <c r="D2432" s="2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26" t="s">
        <v>8348</v>
      </c>
      <c r="P2432" t="s">
        <v>8351</v>
      </c>
      <c r="Q2432">
        <f t="shared" si="187"/>
        <v>1</v>
      </c>
      <c r="R2432">
        <f t="shared" si="188"/>
        <v>10.5</v>
      </c>
      <c r="S2432" s="11">
        <f t="shared" si="185"/>
        <v>42382.130833333329</v>
      </c>
      <c r="T2432" s="11">
        <f t="shared" si="186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2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26" t="s">
        <v>8348</v>
      </c>
      <c r="P2433" t="s">
        <v>8351</v>
      </c>
      <c r="Q2433">
        <f t="shared" si="187"/>
        <v>0</v>
      </c>
      <c r="R2433">
        <f t="shared" si="188"/>
        <v>1</v>
      </c>
      <c r="S2433" s="11">
        <f t="shared" si="185"/>
        <v>42489.099687499998</v>
      </c>
      <c r="T2433" s="11">
        <f t="shared" si="186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2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26" t="s">
        <v>8348</v>
      </c>
      <c r="P2434" t="s">
        <v>8351</v>
      </c>
      <c r="Q2434">
        <f t="shared" si="187"/>
        <v>0</v>
      </c>
      <c r="R2434">
        <f t="shared" si="188"/>
        <v>1</v>
      </c>
      <c r="S2434" s="11">
        <f t="shared" ref="S2434:S2497" si="190">(((J2434/60)/60)/24)+DATE(1970,1,1)</f>
        <v>42041.218715277777</v>
      </c>
      <c r="T2434" s="11">
        <f t="shared" ref="T2434:T2497" si="191">(((I2434/60)/60)/24)+DATE(1970,1,1)</f>
        <v>42071.218715277777</v>
      </c>
      <c r="U2434">
        <f t="shared" si="189"/>
        <v>2015</v>
      </c>
    </row>
    <row r="2435" spans="1:21" ht="45" x14ac:dyDescent="0.25">
      <c r="A2435">
        <v>2433</v>
      </c>
      <c r="B2435" s="3" t="s">
        <v>2434</v>
      </c>
      <c r="C2435" s="3" t="s">
        <v>6543</v>
      </c>
      <c r="D2435" s="2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26" t="s">
        <v>8348</v>
      </c>
      <c r="P2435" t="s">
        <v>8351</v>
      </c>
      <c r="Q2435">
        <f t="shared" ref="Q2435:Q2498" si="192">ROUND(E2435/D2435*100,0)</f>
        <v>0</v>
      </c>
      <c r="R2435">
        <f t="shared" ref="R2435:R2498" si="193">IFERROR(ROUND(E2435/L2435,2),0)</f>
        <v>0</v>
      </c>
      <c r="S2435" s="11">
        <f t="shared" si="190"/>
        <v>42397.89980324074</v>
      </c>
      <c r="T2435" s="11">
        <f t="shared" si="191"/>
        <v>42427.89980324074</v>
      </c>
      <c r="U2435">
        <f t="shared" ref="U2435:U2498" si="194">YEAR(S2435)</f>
        <v>2016</v>
      </c>
    </row>
    <row r="2436" spans="1:21" ht="45" x14ac:dyDescent="0.25">
      <c r="A2436">
        <v>2434</v>
      </c>
      <c r="B2436" s="3" t="s">
        <v>2435</v>
      </c>
      <c r="C2436" s="3" t="s">
        <v>6544</v>
      </c>
      <c r="D2436" s="2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26" t="s">
        <v>8348</v>
      </c>
      <c r="P2436" t="s">
        <v>8351</v>
      </c>
      <c r="Q2436">
        <f t="shared" si="192"/>
        <v>0</v>
      </c>
      <c r="R2436">
        <f t="shared" si="193"/>
        <v>13</v>
      </c>
      <c r="S2436" s="11">
        <f t="shared" si="190"/>
        <v>42180.18604166666</v>
      </c>
      <c r="T2436" s="11">
        <f t="shared" si="191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2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26" t="s">
        <v>8348</v>
      </c>
      <c r="P2437" t="s">
        <v>8351</v>
      </c>
      <c r="Q2437">
        <f t="shared" si="192"/>
        <v>0</v>
      </c>
      <c r="R2437">
        <f t="shared" si="193"/>
        <v>306</v>
      </c>
      <c r="S2437" s="11">
        <f t="shared" si="190"/>
        <v>42252.277615740735</v>
      </c>
      <c r="T2437" s="11">
        <f t="shared" si="191"/>
        <v>42282.277615740735</v>
      </c>
      <c r="U2437">
        <f t="shared" si="194"/>
        <v>2015</v>
      </c>
    </row>
    <row r="2438" spans="1:21" ht="45" x14ac:dyDescent="0.25">
      <c r="A2438">
        <v>2436</v>
      </c>
      <c r="B2438" s="3" t="s">
        <v>2437</v>
      </c>
      <c r="C2438" s="3" t="s">
        <v>6546</v>
      </c>
      <c r="D2438" s="2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26" t="s">
        <v>8348</v>
      </c>
      <c r="P2438" t="s">
        <v>8351</v>
      </c>
      <c r="Q2438">
        <f t="shared" si="192"/>
        <v>0</v>
      </c>
      <c r="R2438">
        <f t="shared" si="193"/>
        <v>22.5</v>
      </c>
      <c r="S2438" s="11">
        <f t="shared" si="190"/>
        <v>42338.615393518514</v>
      </c>
      <c r="T2438" s="11">
        <f t="shared" si="191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2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26" t="s">
        <v>8348</v>
      </c>
      <c r="P2439" t="s">
        <v>8351</v>
      </c>
      <c r="Q2439">
        <f t="shared" si="192"/>
        <v>0</v>
      </c>
      <c r="R2439">
        <f t="shared" si="193"/>
        <v>0</v>
      </c>
      <c r="S2439" s="11">
        <f t="shared" si="190"/>
        <v>42031.965138888889</v>
      </c>
      <c r="T2439" s="11">
        <f t="shared" si="191"/>
        <v>42080.75</v>
      </c>
      <c r="U2439">
        <f t="shared" si="194"/>
        <v>2015</v>
      </c>
    </row>
    <row r="2440" spans="1:21" ht="45" x14ac:dyDescent="0.25">
      <c r="A2440">
        <v>2438</v>
      </c>
      <c r="B2440" s="3" t="s">
        <v>2439</v>
      </c>
      <c r="C2440" s="3" t="s">
        <v>6548</v>
      </c>
      <c r="D2440" s="2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26" t="s">
        <v>8348</v>
      </c>
      <c r="P2440" t="s">
        <v>8351</v>
      </c>
      <c r="Q2440">
        <f t="shared" si="192"/>
        <v>0</v>
      </c>
      <c r="R2440">
        <f t="shared" si="193"/>
        <v>50</v>
      </c>
      <c r="S2440" s="11">
        <f t="shared" si="190"/>
        <v>42285.91506944444</v>
      </c>
      <c r="T2440" s="11">
        <f t="shared" si="191"/>
        <v>42345.956736111111</v>
      </c>
      <c r="U2440">
        <f t="shared" si="194"/>
        <v>2015</v>
      </c>
    </row>
    <row r="2441" spans="1:21" ht="45" x14ac:dyDescent="0.25">
      <c r="A2441">
        <v>2439</v>
      </c>
      <c r="B2441" s="3" t="s">
        <v>2440</v>
      </c>
      <c r="C2441" s="3" t="s">
        <v>6549</v>
      </c>
      <c r="D2441" s="2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26" t="s">
        <v>8348</v>
      </c>
      <c r="P2441" t="s">
        <v>8351</v>
      </c>
      <c r="Q2441">
        <f t="shared" si="192"/>
        <v>0</v>
      </c>
      <c r="R2441">
        <f t="shared" si="193"/>
        <v>0</v>
      </c>
      <c r="S2441" s="11">
        <f t="shared" si="190"/>
        <v>42265.818622685183</v>
      </c>
      <c r="T2441" s="11">
        <f t="shared" si="191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2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26" t="s">
        <v>8348</v>
      </c>
      <c r="P2442" t="s">
        <v>8351</v>
      </c>
      <c r="Q2442">
        <f t="shared" si="192"/>
        <v>0</v>
      </c>
      <c r="R2442">
        <f t="shared" si="193"/>
        <v>5</v>
      </c>
      <c r="S2442" s="11">
        <f t="shared" si="190"/>
        <v>42383.899456018517</v>
      </c>
      <c r="T2442" s="11">
        <f t="shared" si="191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2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26" t="s">
        <v>8348</v>
      </c>
      <c r="P2443" t="s">
        <v>8349</v>
      </c>
      <c r="Q2443">
        <f t="shared" si="192"/>
        <v>108</v>
      </c>
      <c r="R2443">
        <f t="shared" si="193"/>
        <v>74.23</v>
      </c>
      <c r="S2443" s="11">
        <f t="shared" si="190"/>
        <v>42187.125625000001</v>
      </c>
      <c r="T2443" s="11">
        <f t="shared" si="191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2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26" t="s">
        <v>8348</v>
      </c>
      <c r="P2444" t="s">
        <v>8349</v>
      </c>
      <c r="Q2444">
        <f t="shared" si="192"/>
        <v>126</v>
      </c>
      <c r="R2444">
        <f t="shared" si="193"/>
        <v>81.25</v>
      </c>
      <c r="S2444" s="11">
        <f t="shared" si="190"/>
        <v>42052.666990740734</v>
      </c>
      <c r="T2444" s="11">
        <f t="shared" si="191"/>
        <v>42082.625324074077</v>
      </c>
      <c r="U2444">
        <f t="shared" si="194"/>
        <v>2015</v>
      </c>
    </row>
    <row r="2445" spans="1:21" ht="45" x14ac:dyDescent="0.25">
      <c r="A2445">
        <v>2443</v>
      </c>
      <c r="B2445" s="3" t="s">
        <v>2444</v>
      </c>
      <c r="C2445" s="3" t="s">
        <v>6553</v>
      </c>
      <c r="D2445" s="2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26" t="s">
        <v>8348</v>
      </c>
      <c r="P2445" t="s">
        <v>8349</v>
      </c>
      <c r="Q2445">
        <f t="shared" si="192"/>
        <v>203</v>
      </c>
      <c r="R2445">
        <f t="shared" si="193"/>
        <v>130.22999999999999</v>
      </c>
      <c r="S2445" s="11">
        <f t="shared" si="190"/>
        <v>41836.625254629631</v>
      </c>
      <c r="T2445" s="11">
        <f t="shared" si="191"/>
        <v>41866.625254629631</v>
      </c>
      <c r="U2445">
        <f t="shared" si="194"/>
        <v>2014</v>
      </c>
    </row>
    <row r="2446" spans="1:21" ht="45" x14ac:dyDescent="0.25">
      <c r="A2446">
        <v>2444</v>
      </c>
      <c r="B2446" s="3" t="s">
        <v>2445</v>
      </c>
      <c r="C2446" s="3" t="s">
        <v>6554</v>
      </c>
      <c r="D2446" s="2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26" t="s">
        <v>8348</v>
      </c>
      <c r="P2446" t="s">
        <v>8349</v>
      </c>
      <c r="Q2446">
        <f t="shared" si="192"/>
        <v>109</v>
      </c>
      <c r="R2446">
        <f t="shared" si="193"/>
        <v>53.41</v>
      </c>
      <c r="S2446" s="11">
        <f t="shared" si="190"/>
        <v>42485.754525462966</v>
      </c>
      <c r="T2446" s="11">
        <f t="shared" si="191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2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26" t="s">
        <v>8348</v>
      </c>
      <c r="P2447" t="s">
        <v>8349</v>
      </c>
      <c r="Q2447">
        <f t="shared" si="192"/>
        <v>173</v>
      </c>
      <c r="R2447">
        <f t="shared" si="193"/>
        <v>75.13</v>
      </c>
      <c r="S2447" s="11">
        <f t="shared" si="190"/>
        <v>42243.190057870372</v>
      </c>
      <c r="T2447" s="11">
        <f t="shared" si="191"/>
        <v>42273.190057870372</v>
      </c>
      <c r="U2447">
        <f t="shared" si="194"/>
        <v>2015</v>
      </c>
    </row>
    <row r="2448" spans="1:21" ht="45" x14ac:dyDescent="0.25">
      <c r="A2448">
        <v>2446</v>
      </c>
      <c r="B2448" s="3" t="s">
        <v>2447</v>
      </c>
      <c r="C2448" s="3" t="s">
        <v>6556</v>
      </c>
      <c r="D2448" s="2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26" t="s">
        <v>8348</v>
      </c>
      <c r="P2448" t="s">
        <v>8349</v>
      </c>
      <c r="Q2448">
        <f t="shared" si="192"/>
        <v>168</v>
      </c>
      <c r="R2448">
        <f t="shared" si="193"/>
        <v>75.67</v>
      </c>
      <c r="S2448" s="11">
        <f t="shared" si="190"/>
        <v>42670.602673611109</v>
      </c>
      <c r="T2448" s="11">
        <f t="shared" si="191"/>
        <v>42700.64434027778</v>
      </c>
      <c r="U2448">
        <f t="shared" si="194"/>
        <v>2016</v>
      </c>
    </row>
    <row r="2449" spans="1:21" ht="45" x14ac:dyDescent="0.25">
      <c r="A2449">
        <v>2447</v>
      </c>
      <c r="B2449" s="3" t="s">
        <v>2448</v>
      </c>
      <c r="C2449" s="3" t="s">
        <v>6557</v>
      </c>
      <c r="D2449" s="2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26" t="s">
        <v>8348</v>
      </c>
      <c r="P2449" t="s">
        <v>8349</v>
      </c>
      <c r="Q2449">
        <f t="shared" si="192"/>
        <v>427</v>
      </c>
      <c r="R2449">
        <f t="shared" si="193"/>
        <v>31.69</v>
      </c>
      <c r="S2449" s="11">
        <f t="shared" si="190"/>
        <v>42654.469826388886</v>
      </c>
      <c r="T2449" s="11">
        <f t="shared" si="191"/>
        <v>42686.166666666672</v>
      </c>
      <c r="U2449">
        <f t="shared" si="194"/>
        <v>2016</v>
      </c>
    </row>
    <row r="2450" spans="1:21" ht="45" x14ac:dyDescent="0.25">
      <c r="A2450">
        <v>2448</v>
      </c>
      <c r="B2450" s="3" t="s">
        <v>2449</v>
      </c>
      <c r="C2450" s="3" t="s">
        <v>6558</v>
      </c>
      <c r="D2450" s="2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26" t="s">
        <v>8348</v>
      </c>
      <c r="P2450" t="s">
        <v>8349</v>
      </c>
      <c r="Q2450">
        <f t="shared" si="192"/>
        <v>108</v>
      </c>
      <c r="R2450">
        <f t="shared" si="193"/>
        <v>47.78</v>
      </c>
      <c r="S2450" s="11">
        <f t="shared" si="190"/>
        <v>42607.316122685181</v>
      </c>
      <c r="T2450" s="11">
        <f t="shared" si="191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2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26" t="s">
        <v>8348</v>
      </c>
      <c r="P2451" t="s">
        <v>8349</v>
      </c>
      <c r="Q2451">
        <f t="shared" si="192"/>
        <v>108</v>
      </c>
      <c r="R2451">
        <f t="shared" si="193"/>
        <v>90</v>
      </c>
      <c r="S2451" s="11">
        <f t="shared" si="190"/>
        <v>41943.142534722225</v>
      </c>
      <c r="T2451" s="11">
        <f t="shared" si="191"/>
        <v>41973.184201388889</v>
      </c>
      <c r="U2451">
        <f t="shared" si="194"/>
        <v>2014</v>
      </c>
    </row>
    <row r="2452" spans="1:21" ht="45" x14ac:dyDescent="0.25">
      <c r="A2452">
        <v>2450</v>
      </c>
      <c r="B2452" s="3" t="s">
        <v>2451</v>
      </c>
      <c r="C2452" s="3" t="s">
        <v>6560</v>
      </c>
      <c r="D2452" s="2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26" t="s">
        <v>8348</v>
      </c>
      <c r="P2452" t="s">
        <v>8349</v>
      </c>
      <c r="Q2452">
        <f t="shared" si="192"/>
        <v>102</v>
      </c>
      <c r="R2452">
        <f t="shared" si="193"/>
        <v>149.31</v>
      </c>
      <c r="S2452" s="11">
        <f t="shared" si="190"/>
        <v>41902.07240740741</v>
      </c>
      <c r="T2452" s="11">
        <f t="shared" si="191"/>
        <v>41940.132638888892</v>
      </c>
      <c r="U2452">
        <f t="shared" si="194"/>
        <v>2014</v>
      </c>
    </row>
    <row r="2453" spans="1:21" ht="45" x14ac:dyDescent="0.25">
      <c r="A2453">
        <v>2451</v>
      </c>
      <c r="B2453" s="3" t="s">
        <v>2452</v>
      </c>
      <c r="C2453" s="3" t="s">
        <v>6561</v>
      </c>
      <c r="D2453" s="2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26" t="s">
        <v>8348</v>
      </c>
      <c r="P2453" t="s">
        <v>8349</v>
      </c>
      <c r="Q2453">
        <f t="shared" si="192"/>
        <v>115</v>
      </c>
      <c r="R2453">
        <f t="shared" si="193"/>
        <v>62.07</v>
      </c>
      <c r="S2453" s="11">
        <f t="shared" si="190"/>
        <v>42779.908449074079</v>
      </c>
      <c r="T2453" s="11">
        <f t="shared" si="191"/>
        <v>42799.908449074079</v>
      </c>
      <c r="U2453">
        <f t="shared" si="194"/>
        <v>2017</v>
      </c>
    </row>
    <row r="2454" spans="1:21" ht="45" x14ac:dyDescent="0.25">
      <c r="A2454">
        <v>2452</v>
      </c>
      <c r="B2454" s="3" t="s">
        <v>2453</v>
      </c>
      <c r="C2454" s="3" t="s">
        <v>6562</v>
      </c>
      <c r="D2454" s="2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26" t="s">
        <v>8348</v>
      </c>
      <c r="P2454" t="s">
        <v>8349</v>
      </c>
      <c r="Q2454">
        <f t="shared" si="192"/>
        <v>134</v>
      </c>
      <c r="R2454">
        <f t="shared" si="193"/>
        <v>53.4</v>
      </c>
      <c r="S2454" s="11">
        <f t="shared" si="190"/>
        <v>42338.84375</v>
      </c>
      <c r="T2454" s="11">
        <f t="shared" si="191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3" t="s">
        <v>2454</v>
      </c>
      <c r="C2455" s="3" t="s">
        <v>6563</v>
      </c>
      <c r="D2455" s="2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26" t="s">
        <v>8348</v>
      </c>
      <c r="P2455" t="s">
        <v>8349</v>
      </c>
      <c r="Q2455">
        <f t="shared" si="192"/>
        <v>155</v>
      </c>
      <c r="R2455">
        <f t="shared" si="193"/>
        <v>69.27</v>
      </c>
      <c r="S2455" s="11">
        <f t="shared" si="190"/>
        <v>42738.692233796297</v>
      </c>
      <c r="T2455" s="11">
        <f t="shared" si="191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2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26" t="s">
        <v>8348</v>
      </c>
      <c r="P2456" t="s">
        <v>8349</v>
      </c>
      <c r="Q2456">
        <f t="shared" si="192"/>
        <v>101</v>
      </c>
      <c r="R2456">
        <f t="shared" si="193"/>
        <v>271.51</v>
      </c>
      <c r="S2456" s="11">
        <f t="shared" si="190"/>
        <v>42770.201481481476</v>
      </c>
      <c r="T2456" s="11">
        <f t="shared" si="191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2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26" t="s">
        <v>8348</v>
      </c>
      <c r="P2457" t="s">
        <v>8349</v>
      </c>
      <c r="Q2457">
        <f t="shared" si="192"/>
        <v>182</v>
      </c>
      <c r="R2457">
        <f t="shared" si="193"/>
        <v>34.130000000000003</v>
      </c>
      <c r="S2457" s="11">
        <f t="shared" si="190"/>
        <v>42452.781828703708</v>
      </c>
      <c r="T2457" s="11">
        <f t="shared" si="191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2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26" t="s">
        <v>8348</v>
      </c>
      <c r="P2458" t="s">
        <v>8349</v>
      </c>
      <c r="Q2458">
        <f t="shared" si="192"/>
        <v>181</v>
      </c>
      <c r="R2458">
        <f t="shared" si="193"/>
        <v>40.49</v>
      </c>
      <c r="S2458" s="11">
        <f t="shared" si="190"/>
        <v>42761.961099537039</v>
      </c>
      <c r="T2458" s="11">
        <f t="shared" si="191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2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26" t="s">
        <v>8348</v>
      </c>
      <c r="P2459" t="s">
        <v>8349</v>
      </c>
      <c r="Q2459">
        <f t="shared" si="192"/>
        <v>102</v>
      </c>
      <c r="R2459">
        <f t="shared" si="193"/>
        <v>189.76</v>
      </c>
      <c r="S2459" s="11">
        <f t="shared" si="190"/>
        <v>42423.602500000001</v>
      </c>
      <c r="T2459" s="11">
        <f t="shared" si="191"/>
        <v>42453.560833333337</v>
      </c>
      <c r="U2459">
        <f t="shared" si="194"/>
        <v>2016</v>
      </c>
    </row>
    <row r="2460" spans="1:21" ht="45" x14ac:dyDescent="0.25">
      <c r="A2460">
        <v>2458</v>
      </c>
      <c r="B2460" s="3" t="s">
        <v>2459</v>
      </c>
      <c r="C2460" s="3" t="s">
        <v>6568</v>
      </c>
      <c r="D2460" s="2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26" t="s">
        <v>8348</v>
      </c>
      <c r="P2460" t="s">
        <v>8349</v>
      </c>
      <c r="Q2460">
        <f t="shared" si="192"/>
        <v>110</v>
      </c>
      <c r="R2460">
        <f t="shared" si="193"/>
        <v>68.86</v>
      </c>
      <c r="S2460" s="11">
        <f t="shared" si="190"/>
        <v>42495.871736111112</v>
      </c>
      <c r="T2460" s="11">
        <f t="shared" si="191"/>
        <v>42530.791666666672</v>
      </c>
      <c r="U2460">
        <f t="shared" si="194"/>
        <v>2016</v>
      </c>
    </row>
    <row r="2461" spans="1:21" ht="45" x14ac:dyDescent="0.25">
      <c r="A2461">
        <v>2459</v>
      </c>
      <c r="B2461" s="3" t="s">
        <v>2460</v>
      </c>
      <c r="C2461" s="3" t="s">
        <v>6569</v>
      </c>
      <c r="D2461" s="2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26" t="s">
        <v>8348</v>
      </c>
      <c r="P2461" t="s">
        <v>8349</v>
      </c>
      <c r="Q2461">
        <f t="shared" si="192"/>
        <v>102</v>
      </c>
      <c r="R2461">
        <f t="shared" si="193"/>
        <v>108.78</v>
      </c>
      <c r="S2461" s="11">
        <f t="shared" si="190"/>
        <v>42407.637557870374</v>
      </c>
      <c r="T2461" s="11">
        <f t="shared" si="191"/>
        <v>42452.595891203702</v>
      </c>
      <c r="U2461">
        <f t="shared" si="194"/>
        <v>2016</v>
      </c>
    </row>
    <row r="2462" spans="1:21" ht="45" x14ac:dyDescent="0.25">
      <c r="A2462">
        <v>2460</v>
      </c>
      <c r="B2462" s="3" t="s">
        <v>2461</v>
      </c>
      <c r="C2462" s="3" t="s">
        <v>6570</v>
      </c>
      <c r="D2462" s="2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26" t="s">
        <v>8348</v>
      </c>
      <c r="P2462" t="s">
        <v>8349</v>
      </c>
      <c r="Q2462">
        <f t="shared" si="192"/>
        <v>101</v>
      </c>
      <c r="R2462">
        <f t="shared" si="193"/>
        <v>125.99</v>
      </c>
      <c r="S2462" s="11">
        <f t="shared" si="190"/>
        <v>42704.187118055561</v>
      </c>
      <c r="T2462" s="11">
        <f t="shared" si="191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3" t="s">
        <v>2462</v>
      </c>
      <c r="C2463" s="3" t="s">
        <v>6571</v>
      </c>
      <c r="D2463" s="2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26" t="s">
        <v>8332</v>
      </c>
      <c r="P2463" t="s">
        <v>8338</v>
      </c>
      <c r="Q2463">
        <f t="shared" si="192"/>
        <v>104</v>
      </c>
      <c r="R2463">
        <f t="shared" si="193"/>
        <v>90.52</v>
      </c>
      <c r="S2463" s="11">
        <f t="shared" si="190"/>
        <v>40784.012696759259</v>
      </c>
      <c r="T2463" s="11">
        <f t="shared" si="191"/>
        <v>40817.125</v>
      </c>
      <c r="U2463">
        <f t="shared" si="194"/>
        <v>2011</v>
      </c>
    </row>
    <row r="2464" spans="1:21" ht="45" x14ac:dyDescent="0.25">
      <c r="A2464">
        <v>2462</v>
      </c>
      <c r="B2464" s="3" t="s">
        <v>2463</v>
      </c>
      <c r="C2464" s="3" t="s">
        <v>6572</v>
      </c>
      <c r="D2464" s="2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26" t="s">
        <v>8332</v>
      </c>
      <c r="P2464" t="s">
        <v>8338</v>
      </c>
      <c r="Q2464">
        <f t="shared" si="192"/>
        <v>111</v>
      </c>
      <c r="R2464">
        <f t="shared" si="193"/>
        <v>28.88</v>
      </c>
      <c r="S2464" s="11">
        <f t="shared" si="190"/>
        <v>41089.186296296299</v>
      </c>
      <c r="T2464" s="11">
        <f t="shared" si="191"/>
        <v>41109.186296296299</v>
      </c>
      <c r="U2464">
        <f t="shared" si="194"/>
        <v>2012</v>
      </c>
    </row>
    <row r="2465" spans="1:21" x14ac:dyDescent="0.25">
      <c r="A2465">
        <v>2463</v>
      </c>
      <c r="B2465" s="3" t="s">
        <v>2464</v>
      </c>
      <c r="C2465" s="3" t="s">
        <v>6573</v>
      </c>
      <c r="D2465" s="2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26" t="s">
        <v>8332</v>
      </c>
      <c r="P2465" t="s">
        <v>8338</v>
      </c>
      <c r="Q2465">
        <f t="shared" si="192"/>
        <v>116</v>
      </c>
      <c r="R2465">
        <f t="shared" si="193"/>
        <v>31</v>
      </c>
      <c r="S2465" s="11">
        <f t="shared" si="190"/>
        <v>41341.111400462964</v>
      </c>
      <c r="T2465" s="11">
        <f t="shared" si="191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2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26" t="s">
        <v>8332</v>
      </c>
      <c r="P2466" t="s">
        <v>8338</v>
      </c>
      <c r="Q2466">
        <f t="shared" si="192"/>
        <v>111</v>
      </c>
      <c r="R2466">
        <f t="shared" si="193"/>
        <v>51.67</v>
      </c>
      <c r="S2466" s="11">
        <f t="shared" si="190"/>
        <v>42248.90042824074</v>
      </c>
      <c r="T2466" s="11">
        <f t="shared" si="191"/>
        <v>42277.811805555553</v>
      </c>
      <c r="U2466">
        <f t="shared" si="194"/>
        <v>2015</v>
      </c>
    </row>
    <row r="2467" spans="1:21" ht="30" x14ac:dyDescent="0.25">
      <c r="A2467">
        <v>2465</v>
      </c>
      <c r="B2467" s="3" t="s">
        <v>2466</v>
      </c>
      <c r="C2467" s="3" t="s">
        <v>6575</v>
      </c>
      <c r="D2467" s="2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26" t="s">
        <v>8332</v>
      </c>
      <c r="P2467" t="s">
        <v>8338</v>
      </c>
      <c r="Q2467">
        <f t="shared" si="192"/>
        <v>180</v>
      </c>
      <c r="R2467">
        <f t="shared" si="193"/>
        <v>26.27</v>
      </c>
      <c r="S2467" s="11">
        <f t="shared" si="190"/>
        <v>41145.719305555554</v>
      </c>
      <c r="T2467" s="11">
        <f t="shared" si="191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2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26" t="s">
        <v>8332</v>
      </c>
      <c r="P2468" t="s">
        <v>8338</v>
      </c>
      <c r="Q2468">
        <f t="shared" si="192"/>
        <v>100</v>
      </c>
      <c r="R2468">
        <f t="shared" si="193"/>
        <v>48.08</v>
      </c>
      <c r="S2468" s="11">
        <f t="shared" si="190"/>
        <v>41373.102465277778</v>
      </c>
      <c r="T2468" s="11">
        <f t="shared" si="191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2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26" t="s">
        <v>8332</v>
      </c>
      <c r="P2469" t="s">
        <v>8338</v>
      </c>
      <c r="Q2469">
        <f t="shared" si="192"/>
        <v>119</v>
      </c>
      <c r="R2469">
        <f t="shared" si="193"/>
        <v>27.56</v>
      </c>
      <c r="S2469" s="11">
        <f t="shared" si="190"/>
        <v>41025.874201388891</v>
      </c>
      <c r="T2469" s="11">
        <f t="shared" si="191"/>
        <v>41039.708333333336</v>
      </c>
      <c r="U2469">
        <f t="shared" si="194"/>
        <v>2012</v>
      </c>
    </row>
    <row r="2470" spans="1:21" ht="30" x14ac:dyDescent="0.25">
      <c r="A2470">
        <v>2468</v>
      </c>
      <c r="B2470" s="3" t="s">
        <v>2469</v>
      </c>
      <c r="C2470" s="3" t="s">
        <v>6578</v>
      </c>
      <c r="D2470" s="2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26" t="s">
        <v>8332</v>
      </c>
      <c r="P2470" t="s">
        <v>8338</v>
      </c>
      <c r="Q2470">
        <f t="shared" si="192"/>
        <v>107</v>
      </c>
      <c r="R2470">
        <f t="shared" si="193"/>
        <v>36.97</v>
      </c>
      <c r="S2470" s="11">
        <f t="shared" si="190"/>
        <v>41174.154178240737</v>
      </c>
      <c r="T2470" s="11">
        <f t="shared" si="191"/>
        <v>41210.208333333336</v>
      </c>
      <c r="U2470">
        <f t="shared" si="194"/>
        <v>2012</v>
      </c>
    </row>
    <row r="2471" spans="1:21" ht="45" x14ac:dyDescent="0.25">
      <c r="A2471">
        <v>2469</v>
      </c>
      <c r="B2471" s="3" t="s">
        <v>2470</v>
      </c>
      <c r="C2471" s="3" t="s">
        <v>6579</v>
      </c>
      <c r="D2471" s="2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26" t="s">
        <v>8332</v>
      </c>
      <c r="P2471" t="s">
        <v>8338</v>
      </c>
      <c r="Q2471">
        <f t="shared" si="192"/>
        <v>114</v>
      </c>
      <c r="R2471">
        <f t="shared" si="193"/>
        <v>29.02</v>
      </c>
      <c r="S2471" s="11">
        <f t="shared" si="190"/>
        <v>40557.429733796293</v>
      </c>
      <c r="T2471" s="11">
        <f t="shared" si="191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2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26" t="s">
        <v>8332</v>
      </c>
      <c r="P2472" t="s">
        <v>8338</v>
      </c>
      <c r="Q2472">
        <f t="shared" si="192"/>
        <v>103</v>
      </c>
      <c r="R2472">
        <f t="shared" si="193"/>
        <v>28.66</v>
      </c>
      <c r="S2472" s="11">
        <f t="shared" si="190"/>
        <v>41023.07471064815</v>
      </c>
      <c r="T2472" s="11">
        <f t="shared" si="191"/>
        <v>41053.07471064815</v>
      </c>
      <c r="U2472">
        <f t="shared" si="194"/>
        <v>2012</v>
      </c>
    </row>
    <row r="2473" spans="1:21" ht="45" x14ac:dyDescent="0.25">
      <c r="A2473">
        <v>2471</v>
      </c>
      <c r="B2473" s="3" t="s">
        <v>2472</v>
      </c>
      <c r="C2473" s="3" t="s">
        <v>6581</v>
      </c>
      <c r="D2473" s="2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26" t="s">
        <v>8332</v>
      </c>
      <c r="P2473" t="s">
        <v>8338</v>
      </c>
      <c r="Q2473">
        <f t="shared" si="192"/>
        <v>128</v>
      </c>
      <c r="R2473">
        <f t="shared" si="193"/>
        <v>37.65</v>
      </c>
      <c r="S2473" s="11">
        <f t="shared" si="190"/>
        <v>40893.992962962962</v>
      </c>
      <c r="T2473" s="11">
        <f t="shared" si="191"/>
        <v>40933.992962962962</v>
      </c>
      <c r="U2473">
        <f t="shared" si="194"/>
        <v>2011</v>
      </c>
    </row>
    <row r="2474" spans="1:21" ht="45" x14ac:dyDescent="0.25">
      <c r="A2474">
        <v>2472</v>
      </c>
      <c r="B2474" s="3" t="s">
        <v>2473</v>
      </c>
      <c r="C2474" s="3" t="s">
        <v>6582</v>
      </c>
      <c r="D2474" s="2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26" t="s">
        <v>8332</v>
      </c>
      <c r="P2474" t="s">
        <v>8338</v>
      </c>
      <c r="Q2474">
        <f t="shared" si="192"/>
        <v>136</v>
      </c>
      <c r="R2474">
        <f t="shared" si="193"/>
        <v>97.9</v>
      </c>
      <c r="S2474" s="11">
        <f t="shared" si="190"/>
        <v>40354.11550925926</v>
      </c>
      <c r="T2474" s="11">
        <f t="shared" si="191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2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26" t="s">
        <v>8332</v>
      </c>
      <c r="P2475" t="s">
        <v>8338</v>
      </c>
      <c r="Q2475">
        <f t="shared" si="192"/>
        <v>100</v>
      </c>
      <c r="R2475">
        <f t="shared" si="193"/>
        <v>42.55</v>
      </c>
      <c r="S2475" s="11">
        <f t="shared" si="190"/>
        <v>41193.748483796298</v>
      </c>
      <c r="T2475" s="11">
        <f t="shared" si="191"/>
        <v>41223.790150462963</v>
      </c>
      <c r="U2475">
        <f t="shared" si="194"/>
        <v>2012</v>
      </c>
    </row>
    <row r="2476" spans="1:21" ht="45" x14ac:dyDescent="0.25">
      <c r="A2476">
        <v>2474</v>
      </c>
      <c r="B2476" s="3" t="s">
        <v>2475</v>
      </c>
      <c r="C2476" s="3" t="s">
        <v>6584</v>
      </c>
      <c r="D2476" s="2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26" t="s">
        <v>8332</v>
      </c>
      <c r="P2476" t="s">
        <v>8338</v>
      </c>
      <c r="Q2476">
        <f t="shared" si="192"/>
        <v>100</v>
      </c>
      <c r="R2476">
        <f t="shared" si="193"/>
        <v>131.58000000000001</v>
      </c>
      <c r="S2476" s="11">
        <f t="shared" si="190"/>
        <v>40417.011296296296</v>
      </c>
      <c r="T2476" s="11">
        <f t="shared" si="191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2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26" t="s">
        <v>8332</v>
      </c>
      <c r="P2477" t="s">
        <v>8338</v>
      </c>
      <c r="Q2477">
        <f t="shared" si="192"/>
        <v>105</v>
      </c>
      <c r="R2477">
        <f t="shared" si="193"/>
        <v>32.32</v>
      </c>
      <c r="S2477" s="11">
        <f t="shared" si="190"/>
        <v>40310.287673611114</v>
      </c>
      <c r="T2477" s="11">
        <f t="shared" si="191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2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26" t="s">
        <v>8332</v>
      </c>
      <c r="P2478" t="s">
        <v>8338</v>
      </c>
      <c r="Q2478">
        <f t="shared" si="192"/>
        <v>105</v>
      </c>
      <c r="R2478">
        <f t="shared" si="193"/>
        <v>61.1</v>
      </c>
      <c r="S2478" s="11">
        <f t="shared" si="190"/>
        <v>41913.328356481477</v>
      </c>
      <c r="T2478" s="11">
        <f t="shared" si="191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2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26" t="s">
        <v>8332</v>
      </c>
      <c r="P2479" t="s">
        <v>8338</v>
      </c>
      <c r="Q2479">
        <f t="shared" si="192"/>
        <v>171</v>
      </c>
      <c r="R2479">
        <f t="shared" si="193"/>
        <v>31.34</v>
      </c>
      <c r="S2479" s="11">
        <f t="shared" si="190"/>
        <v>41088.691493055558</v>
      </c>
      <c r="T2479" s="11">
        <f t="shared" si="191"/>
        <v>41133.691493055558</v>
      </c>
      <c r="U2479">
        <f t="shared" si="194"/>
        <v>2012</v>
      </c>
    </row>
    <row r="2480" spans="1:21" ht="45" x14ac:dyDescent="0.25">
      <c r="A2480">
        <v>2478</v>
      </c>
      <c r="B2480" s="3" t="s">
        <v>2478</v>
      </c>
      <c r="C2480" s="3" t="s">
        <v>6588</v>
      </c>
      <c r="D2480" s="2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26" t="s">
        <v>8332</v>
      </c>
      <c r="P2480" t="s">
        <v>8338</v>
      </c>
      <c r="Q2480">
        <f t="shared" si="192"/>
        <v>128</v>
      </c>
      <c r="R2480">
        <f t="shared" si="193"/>
        <v>129.11000000000001</v>
      </c>
      <c r="S2480" s="11">
        <f t="shared" si="190"/>
        <v>41257.950381944444</v>
      </c>
      <c r="T2480" s="11">
        <f t="shared" si="191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3" t="s">
        <v>2479</v>
      </c>
      <c r="C2481" s="3" t="s">
        <v>6589</v>
      </c>
      <c r="D2481" s="2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26" t="s">
        <v>8332</v>
      </c>
      <c r="P2481" t="s">
        <v>8338</v>
      </c>
      <c r="Q2481">
        <f t="shared" si="192"/>
        <v>133</v>
      </c>
      <c r="R2481">
        <f t="shared" si="193"/>
        <v>25.02</v>
      </c>
      <c r="S2481" s="11">
        <f t="shared" si="190"/>
        <v>41107.726782407408</v>
      </c>
      <c r="T2481" s="11">
        <f t="shared" si="191"/>
        <v>41118.083333333336</v>
      </c>
      <c r="U2481">
        <f t="shared" si="194"/>
        <v>2012</v>
      </c>
    </row>
    <row r="2482" spans="1:21" ht="45" x14ac:dyDescent="0.25">
      <c r="A2482">
        <v>2480</v>
      </c>
      <c r="B2482" s="3" t="s">
        <v>2480</v>
      </c>
      <c r="C2482" s="3" t="s">
        <v>6590</v>
      </c>
      <c r="D2482" s="2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26" t="s">
        <v>8332</v>
      </c>
      <c r="P2482" t="s">
        <v>8338</v>
      </c>
      <c r="Q2482">
        <f t="shared" si="192"/>
        <v>100</v>
      </c>
      <c r="R2482">
        <f t="shared" si="193"/>
        <v>250</v>
      </c>
      <c r="S2482" s="11">
        <f t="shared" si="190"/>
        <v>42227.936157407406</v>
      </c>
      <c r="T2482" s="11">
        <f t="shared" si="191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3" t="s">
        <v>2481</v>
      </c>
      <c r="C2483" s="3" t="s">
        <v>6591</v>
      </c>
      <c r="D2483" s="2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26" t="s">
        <v>8332</v>
      </c>
      <c r="P2483" t="s">
        <v>8338</v>
      </c>
      <c r="Q2483">
        <f t="shared" si="192"/>
        <v>113</v>
      </c>
      <c r="R2483">
        <f t="shared" si="193"/>
        <v>47.54</v>
      </c>
      <c r="S2483" s="11">
        <f t="shared" si="190"/>
        <v>40999.645925925928</v>
      </c>
      <c r="T2483" s="11">
        <f t="shared" si="191"/>
        <v>41029.645925925928</v>
      </c>
      <c r="U2483">
        <f t="shared" si="194"/>
        <v>2012</v>
      </c>
    </row>
    <row r="2484" spans="1:21" ht="45" x14ac:dyDescent="0.25">
      <c r="A2484">
        <v>2482</v>
      </c>
      <c r="B2484" s="3" t="s">
        <v>2482</v>
      </c>
      <c r="C2484" s="3" t="s">
        <v>6592</v>
      </c>
      <c r="D2484" s="2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26" t="s">
        <v>8332</v>
      </c>
      <c r="P2484" t="s">
        <v>8338</v>
      </c>
      <c r="Q2484">
        <f t="shared" si="192"/>
        <v>100</v>
      </c>
      <c r="R2484">
        <f t="shared" si="193"/>
        <v>40.04</v>
      </c>
      <c r="S2484" s="11">
        <f t="shared" si="190"/>
        <v>40711.782210648147</v>
      </c>
      <c r="T2484" s="11">
        <f t="shared" si="191"/>
        <v>40756.782210648147</v>
      </c>
      <c r="U2484">
        <f t="shared" si="194"/>
        <v>2011</v>
      </c>
    </row>
    <row r="2485" spans="1:21" ht="30" x14ac:dyDescent="0.25">
      <c r="A2485">
        <v>2483</v>
      </c>
      <c r="B2485" s="3" t="s">
        <v>2483</v>
      </c>
      <c r="C2485" s="3" t="s">
        <v>6593</v>
      </c>
      <c r="D2485" s="2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26" t="s">
        <v>8332</v>
      </c>
      <c r="P2485" t="s">
        <v>8338</v>
      </c>
      <c r="Q2485">
        <f t="shared" si="192"/>
        <v>114</v>
      </c>
      <c r="R2485">
        <f t="shared" si="193"/>
        <v>65.84</v>
      </c>
      <c r="S2485" s="11">
        <f t="shared" si="190"/>
        <v>40970.750034722223</v>
      </c>
      <c r="T2485" s="11">
        <f t="shared" si="191"/>
        <v>41030.708368055559</v>
      </c>
      <c r="U2485">
        <f t="shared" si="194"/>
        <v>2012</v>
      </c>
    </row>
    <row r="2486" spans="1:21" ht="45" x14ac:dyDescent="0.25">
      <c r="A2486">
        <v>2484</v>
      </c>
      <c r="B2486" s="3" t="s">
        <v>2484</v>
      </c>
      <c r="C2486" s="3" t="s">
        <v>6594</v>
      </c>
      <c r="D2486" s="2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26" t="s">
        <v>8332</v>
      </c>
      <c r="P2486" t="s">
        <v>8338</v>
      </c>
      <c r="Q2486">
        <f t="shared" si="192"/>
        <v>119</v>
      </c>
      <c r="R2486">
        <f t="shared" si="193"/>
        <v>46.4</v>
      </c>
      <c r="S2486" s="11">
        <f t="shared" si="190"/>
        <v>40771.916701388887</v>
      </c>
      <c r="T2486" s="11">
        <f t="shared" si="191"/>
        <v>40801.916701388887</v>
      </c>
      <c r="U2486">
        <f t="shared" si="194"/>
        <v>2011</v>
      </c>
    </row>
    <row r="2487" spans="1:21" ht="45" x14ac:dyDescent="0.25">
      <c r="A2487">
        <v>2485</v>
      </c>
      <c r="B2487" s="3" t="s">
        <v>2485</v>
      </c>
      <c r="C2487" s="3" t="s">
        <v>6595</v>
      </c>
      <c r="D2487" s="2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26" t="s">
        <v>8332</v>
      </c>
      <c r="P2487" t="s">
        <v>8338</v>
      </c>
      <c r="Q2487">
        <f t="shared" si="192"/>
        <v>103</v>
      </c>
      <c r="R2487">
        <f t="shared" si="193"/>
        <v>50.37</v>
      </c>
      <c r="S2487" s="11">
        <f t="shared" si="190"/>
        <v>40793.998599537037</v>
      </c>
      <c r="T2487" s="11">
        <f t="shared" si="191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3" t="s">
        <v>2486</v>
      </c>
      <c r="C2488" s="3" t="s">
        <v>6596</v>
      </c>
      <c r="D2488" s="2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26" t="s">
        <v>8332</v>
      </c>
      <c r="P2488" t="s">
        <v>8338</v>
      </c>
      <c r="Q2488">
        <f t="shared" si="192"/>
        <v>266</v>
      </c>
      <c r="R2488">
        <f t="shared" si="193"/>
        <v>26.57</v>
      </c>
      <c r="S2488" s="11">
        <f t="shared" si="190"/>
        <v>40991.708055555559</v>
      </c>
      <c r="T2488" s="11">
        <f t="shared" si="191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2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26" t="s">
        <v>8332</v>
      </c>
      <c r="P2489" t="s">
        <v>8338</v>
      </c>
      <c r="Q2489">
        <f t="shared" si="192"/>
        <v>100</v>
      </c>
      <c r="R2489">
        <f t="shared" si="193"/>
        <v>39.49</v>
      </c>
      <c r="S2489" s="11">
        <f t="shared" si="190"/>
        <v>41026.083298611113</v>
      </c>
      <c r="T2489" s="11">
        <f t="shared" si="191"/>
        <v>41056.083298611113</v>
      </c>
      <c r="U2489">
        <f t="shared" si="194"/>
        <v>2012</v>
      </c>
    </row>
    <row r="2490" spans="1:21" ht="45" x14ac:dyDescent="0.25">
      <c r="A2490">
        <v>2488</v>
      </c>
      <c r="B2490" s="3" t="s">
        <v>2488</v>
      </c>
      <c r="C2490" s="3" t="s">
        <v>6598</v>
      </c>
      <c r="D2490" s="2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26" t="s">
        <v>8332</v>
      </c>
      <c r="P2490" t="s">
        <v>8338</v>
      </c>
      <c r="Q2490">
        <f t="shared" si="192"/>
        <v>107</v>
      </c>
      <c r="R2490">
        <f t="shared" si="193"/>
        <v>49.25</v>
      </c>
      <c r="S2490" s="11">
        <f t="shared" si="190"/>
        <v>40833.633194444446</v>
      </c>
      <c r="T2490" s="11">
        <f t="shared" si="191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3" t="s">
        <v>2489</v>
      </c>
      <c r="C2491" s="3" t="s">
        <v>6599</v>
      </c>
      <c r="D2491" s="2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26" t="s">
        <v>8332</v>
      </c>
      <c r="P2491" t="s">
        <v>8338</v>
      </c>
      <c r="Q2491">
        <f t="shared" si="192"/>
        <v>134</v>
      </c>
      <c r="R2491">
        <f t="shared" si="193"/>
        <v>62.38</v>
      </c>
      <c r="S2491" s="11">
        <f t="shared" si="190"/>
        <v>41373.690266203703</v>
      </c>
      <c r="T2491" s="11">
        <f t="shared" si="191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2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26" t="s">
        <v>8332</v>
      </c>
      <c r="P2492" t="s">
        <v>8338</v>
      </c>
      <c r="Q2492">
        <f t="shared" si="192"/>
        <v>121</v>
      </c>
      <c r="R2492">
        <f t="shared" si="193"/>
        <v>37.94</v>
      </c>
      <c r="S2492" s="11">
        <f t="shared" si="190"/>
        <v>41023.227731481478</v>
      </c>
      <c r="T2492" s="11">
        <f t="shared" si="191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3" t="s">
        <v>2491</v>
      </c>
      <c r="C2493" s="3" t="s">
        <v>6601</v>
      </c>
      <c r="D2493" s="2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26" t="s">
        <v>8332</v>
      </c>
      <c r="P2493" t="s">
        <v>8338</v>
      </c>
      <c r="Q2493">
        <f t="shared" si="192"/>
        <v>103</v>
      </c>
      <c r="R2493">
        <f t="shared" si="193"/>
        <v>51.6</v>
      </c>
      <c r="S2493" s="11">
        <f t="shared" si="190"/>
        <v>40542.839282407411</v>
      </c>
      <c r="T2493" s="11">
        <f t="shared" si="191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2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26" t="s">
        <v>8332</v>
      </c>
      <c r="P2494" t="s">
        <v>8338</v>
      </c>
      <c r="Q2494">
        <f t="shared" si="192"/>
        <v>125</v>
      </c>
      <c r="R2494">
        <f t="shared" si="193"/>
        <v>27.78</v>
      </c>
      <c r="S2494" s="11">
        <f t="shared" si="190"/>
        <v>41024.985972222225</v>
      </c>
      <c r="T2494" s="11">
        <f t="shared" si="191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3" t="s">
        <v>2493</v>
      </c>
      <c r="C2495" s="3" t="s">
        <v>6603</v>
      </c>
      <c r="D2495" s="2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26" t="s">
        <v>8332</v>
      </c>
      <c r="P2495" t="s">
        <v>8338</v>
      </c>
      <c r="Q2495">
        <f t="shared" si="192"/>
        <v>129</v>
      </c>
      <c r="R2495">
        <f t="shared" si="193"/>
        <v>99.38</v>
      </c>
      <c r="S2495" s="11">
        <f t="shared" si="190"/>
        <v>41348.168287037035</v>
      </c>
      <c r="T2495" s="11">
        <f t="shared" si="191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2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26" t="s">
        <v>8332</v>
      </c>
      <c r="P2496" t="s">
        <v>8338</v>
      </c>
      <c r="Q2496">
        <f t="shared" si="192"/>
        <v>101</v>
      </c>
      <c r="R2496">
        <f t="shared" si="193"/>
        <v>38.85</v>
      </c>
      <c r="S2496" s="11">
        <f t="shared" si="190"/>
        <v>41022.645185185182</v>
      </c>
      <c r="T2496" s="11">
        <f t="shared" si="191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2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26" t="s">
        <v>8332</v>
      </c>
      <c r="P2497" t="s">
        <v>8338</v>
      </c>
      <c r="Q2497">
        <f t="shared" si="192"/>
        <v>128</v>
      </c>
      <c r="R2497">
        <f t="shared" si="193"/>
        <v>45.55</v>
      </c>
      <c r="S2497" s="11">
        <f t="shared" si="190"/>
        <v>41036.946469907409</v>
      </c>
      <c r="T2497" s="11">
        <f t="shared" si="191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2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26" t="s">
        <v>8332</v>
      </c>
      <c r="P2498" t="s">
        <v>8338</v>
      </c>
      <c r="Q2498">
        <f t="shared" si="192"/>
        <v>100</v>
      </c>
      <c r="R2498">
        <f t="shared" si="193"/>
        <v>600</v>
      </c>
      <c r="S2498" s="11">
        <f t="shared" ref="S2498:S2561" si="195">(((J2498/60)/60)/24)+DATE(1970,1,1)</f>
        <v>41327.996435185189</v>
      </c>
      <c r="T2498" s="11">
        <f t="shared" ref="T2498:T2561" si="196">(((I2498/60)/60)/24)+DATE(1970,1,1)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2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26" t="s">
        <v>8332</v>
      </c>
      <c r="P2499" t="s">
        <v>8338</v>
      </c>
      <c r="Q2499">
        <f t="shared" ref="Q2499:Q2562" si="197">ROUND(E2499/D2499*100,0)</f>
        <v>113</v>
      </c>
      <c r="R2499">
        <f t="shared" ref="R2499:R2562" si="198">IFERROR(ROUND(E2499/L2499,2),0)</f>
        <v>80.55</v>
      </c>
      <c r="S2499" s="11">
        <f t="shared" si="195"/>
        <v>40730.878912037035</v>
      </c>
      <c r="T2499" s="11">
        <f t="shared" si="196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2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26" t="s">
        <v>8332</v>
      </c>
      <c r="P2500" t="s">
        <v>8338</v>
      </c>
      <c r="Q2500">
        <f t="shared" si="197"/>
        <v>106</v>
      </c>
      <c r="R2500">
        <f t="shared" si="198"/>
        <v>52.8</v>
      </c>
      <c r="S2500" s="11">
        <f t="shared" si="195"/>
        <v>42017.967442129629</v>
      </c>
      <c r="T2500" s="11">
        <f t="shared" si="196"/>
        <v>42031.967442129629</v>
      </c>
      <c r="U2500">
        <f t="shared" si="199"/>
        <v>2015</v>
      </c>
    </row>
    <row r="2501" spans="1:21" ht="45" x14ac:dyDescent="0.25">
      <c r="A2501">
        <v>2499</v>
      </c>
      <c r="B2501" s="3" t="s">
        <v>2499</v>
      </c>
      <c r="C2501" s="3" t="s">
        <v>6609</v>
      </c>
      <c r="D2501" s="2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26" t="s">
        <v>8332</v>
      </c>
      <c r="P2501" t="s">
        <v>8338</v>
      </c>
      <c r="Q2501">
        <f t="shared" si="197"/>
        <v>203</v>
      </c>
      <c r="R2501">
        <f t="shared" si="198"/>
        <v>47.68</v>
      </c>
      <c r="S2501" s="11">
        <f t="shared" si="195"/>
        <v>41226.648576388885</v>
      </c>
      <c r="T2501" s="11">
        <f t="shared" si="196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2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26" t="s">
        <v>8332</v>
      </c>
      <c r="P2502" t="s">
        <v>8338</v>
      </c>
      <c r="Q2502">
        <f t="shared" si="197"/>
        <v>113</v>
      </c>
      <c r="R2502">
        <f t="shared" si="198"/>
        <v>23.45</v>
      </c>
      <c r="S2502" s="11">
        <f t="shared" si="195"/>
        <v>41053.772858796299</v>
      </c>
      <c r="T2502" s="11">
        <f t="shared" si="196"/>
        <v>41083.772858796299</v>
      </c>
      <c r="U2502">
        <f t="shared" si="199"/>
        <v>2012</v>
      </c>
    </row>
    <row r="2503" spans="1:21" ht="45" x14ac:dyDescent="0.25">
      <c r="A2503">
        <v>2501</v>
      </c>
      <c r="B2503" s="3" t="s">
        <v>2501</v>
      </c>
      <c r="C2503" s="3" t="s">
        <v>6611</v>
      </c>
      <c r="D2503" s="2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26" t="s">
        <v>8348</v>
      </c>
      <c r="P2503" t="s">
        <v>8350</v>
      </c>
      <c r="Q2503">
        <f t="shared" si="197"/>
        <v>3</v>
      </c>
      <c r="R2503">
        <f t="shared" si="198"/>
        <v>40.14</v>
      </c>
      <c r="S2503" s="11">
        <f t="shared" si="195"/>
        <v>42244.776666666665</v>
      </c>
      <c r="T2503" s="11">
        <f t="shared" si="196"/>
        <v>42274.776666666665</v>
      </c>
      <c r="U2503">
        <f t="shared" si="199"/>
        <v>2015</v>
      </c>
    </row>
    <row r="2504" spans="1:21" ht="45" x14ac:dyDescent="0.25">
      <c r="A2504">
        <v>2502</v>
      </c>
      <c r="B2504" s="3" t="s">
        <v>2502</v>
      </c>
      <c r="C2504" s="3" t="s">
        <v>6612</v>
      </c>
      <c r="D2504" s="2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26" t="s">
        <v>8348</v>
      </c>
      <c r="P2504" t="s">
        <v>8350</v>
      </c>
      <c r="Q2504">
        <f t="shared" si="197"/>
        <v>0</v>
      </c>
      <c r="R2504">
        <f t="shared" si="198"/>
        <v>17.2</v>
      </c>
      <c r="S2504" s="11">
        <f t="shared" si="195"/>
        <v>41858.825439814813</v>
      </c>
      <c r="T2504" s="11">
        <f t="shared" si="196"/>
        <v>41903.825439814813</v>
      </c>
      <c r="U2504">
        <f t="shared" si="199"/>
        <v>2014</v>
      </c>
    </row>
    <row r="2505" spans="1:21" ht="45" x14ac:dyDescent="0.25">
      <c r="A2505">
        <v>2503</v>
      </c>
      <c r="B2505" s="3" t="s">
        <v>2503</v>
      </c>
      <c r="C2505" s="3" t="s">
        <v>6613</v>
      </c>
      <c r="D2505" s="2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26" t="s">
        <v>8348</v>
      </c>
      <c r="P2505" t="s">
        <v>8350</v>
      </c>
      <c r="Q2505">
        <f t="shared" si="197"/>
        <v>0</v>
      </c>
      <c r="R2505">
        <f t="shared" si="198"/>
        <v>0</v>
      </c>
      <c r="S2505" s="11">
        <f t="shared" si="195"/>
        <v>42498.899398148147</v>
      </c>
      <c r="T2505" s="11">
        <f t="shared" si="196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3" t="s">
        <v>2504</v>
      </c>
      <c r="C2506" s="3" t="s">
        <v>6614</v>
      </c>
      <c r="D2506" s="2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26" t="s">
        <v>8348</v>
      </c>
      <c r="P2506" t="s">
        <v>8350</v>
      </c>
      <c r="Q2506">
        <f t="shared" si="197"/>
        <v>0</v>
      </c>
      <c r="R2506">
        <f t="shared" si="198"/>
        <v>0</v>
      </c>
      <c r="S2506" s="11">
        <f t="shared" si="195"/>
        <v>41928.015439814815</v>
      </c>
      <c r="T2506" s="11">
        <f t="shared" si="196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2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26" t="s">
        <v>8348</v>
      </c>
      <c r="P2507" t="s">
        <v>8350</v>
      </c>
      <c r="Q2507">
        <f t="shared" si="197"/>
        <v>0</v>
      </c>
      <c r="R2507">
        <f t="shared" si="198"/>
        <v>0</v>
      </c>
      <c r="S2507" s="11">
        <f t="shared" si="195"/>
        <v>42047.05574074074</v>
      </c>
      <c r="T2507" s="11">
        <f t="shared" si="196"/>
        <v>42077.014074074075</v>
      </c>
      <c r="U2507">
        <f t="shared" si="199"/>
        <v>2015</v>
      </c>
    </row>
    <row r="2508" spans="1:21" ht="45" x14ac:dyDescent="0.25">
      <c r="A2508">
        <v>2506</v>
      </c>
      <c r="B2508" s="3" t="s">
        <v>2506</v>
      </c>
      <c r="C2508" s="3" t="s">
        <v>6616</v>
      </c>
      <c r="D2508" s="2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26" t="s">
        <v>8348</v>
      </c>
      <c r="P2508" t="s">
        <v>8350</v>
      </c>
      <c r="Q2508">
        <f t="shared" si="197"/>
        <v>1</v>
      </c>
      <c r="R2508">
        <f t="shared" si="198"/>
        <v>15</v>
      </c>
      <c r="S2508" s="11">
        <f t="shared" si="195"/>
        <v>42258.297094907408</v>
      </c>
      <c r="T2508" s="11">
        <f t="shared" si="196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2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26" t="s">
        <v>8348</v>
      </c>
      <c r="P2509" t="s">
        <v>8350</v>
      </c>
      <c r="Q2509">
        <f t="shared" si="197"/>
        <v>0</v>
      </c>
      <c r="R2509">
        <f t="shared" si="198"/>
        <v>0</v>
      </c>
      <c r="S2509" s="11">
        <f t="shared" si="195"/>
        <v>42105.072962962964</v>
      </c>
      <c r="T2509" s="11">
        <f t="shared" si="196"/>
        <v>42135.072962962964</v>
      </c>
      <c r="U2509">
        <f t="shared" si="199"/>
        <v>2015</v>
      </c>
    </row>
    <row r="2510" spans="1:21" ht="45" x14ac:dyDescent="0.25">
      <c r="A2510">
        <v>2508</v>
      </c>
      <c r="B2510" s="3" t="s">
        <v>2508</v>
      </c>
      <c r="C2510" s="3" t="s">
        <v>6618</v>
      </c>
      <c r="D2510" s="2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26" t="s">
        <v>8348</v>
      </c>
      <c r="P2510" t="s">
        <v>8350</v>
      </c>
      <c r="Q2510">
        <f t="shared" si="197"/>
        <v>0</v>
      </c>
      <c r="R2510">
        <f t="shared" si="198"/>
        <v>0</v>
      </c>
      <c r="S2510" s="11">
        <f t="shared" si="195"/>
        <v>41835.951782407406</v>
      </c>
      <c r="T2510" s="11">
        <f t="shared" si="196"/>
        <v>41865.951782407406</v>
      </c>
      <c r="U2510">
        <f t="shared" si="199"/>
        <v>2014</v>
      </c>
    </row>
    <row r="2511" spans="1:21" ht="45" x14ac:dyDescent="0.25">
      <c r="A2511">
        <v>2509</v>
      </c>
      <c r="B2511" s="3" t="s">
        <v>2509</v>
      </c>
      <c r="C2511" s="3" t="s">
        <v>6619</v>
      </c>
      <c r="D2511" s="2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26" t="s">
        <v>8348</v>
      </c>
      <c r="P2511" t="s">
        <v>8350</v>
      </c>
      <c r="Q2511">
        <f t="shared" si="197"/>
        <v>1</v>
      </c>
      <c r="R2511">
        <f t="shared" si="198"/>
        <v>35.71</v>
      </c>
      <c r="S2511" s="11">
        <f t="shared" si="195"/>
        <v>42058.809594907405</v>
      </c>
      <c r="T2511" s="11">
        <f t="shared" si="196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3" t="s">
        <v>2510</v>
      </c>
      <c r="C2512" s="3" t="s">
        <v>6620</v>
      </c>
      <c r="D2512" s="2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26" t="s">
        <v>8348</v>
      </c>
      <c r="P2512" t="s">
        <v>8350</v>
      </c>
      <c r="Q2512">
        <f t="shared" si="197"/>
        <v>0</v>
      </c>
      <c r="R2512">
        <f t="shared" si="198"/>
        <v>37.5</v>
      </c>
      <c r="S2512" s="11">
        <f t="shared" si="195"/>
        <v>42078.997361111105</v>
      </c>
      <c r="T2512" s="11">
        <f t="shared" si="196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2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26" t="s">
        <v>8348</v>
      </c>
      <c r="P2513" t="s">
        <v>8350</v>
      </c>
      <c r="Q2513">
        <f t="shared" si="197"/>
        <v>0</v>
      </c>
      <c r="R2513">
        <f t="shared" si="198"/>
        <v>0</v>
      </c>
      <c r="S2513" s="11">
        <f t="shared" si="195"/>
        <v>42371.446909722217</v>
      </c>
      <c r="T2513" s="11">
        <f t="shared" si="196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2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26" t="s">
        <v>8348</v>
      </c>
      <c r="P2514" t="s">
        <v>8350</v>
      </c>
      <c r="Q2514">
        <f t="shared" si="197"/>
        <v>0</v>
      </c>
      <c r="R2514">
        <f t="shared" si="198"/>
        <v>0</v>
      </c>
      <c r="S2514" s="11">
        <f t="shared" si="195"/>
        <v>41971.876863425925</v>
      </c>
      <c r="T2514" s="11">
        <f t="shared" si="196"/>
        <v>41986.876863425925</v>
      </c>
      <c r="U2514">
        <f t="shared" si="199"/>
        <v>2014</v>
      </c>
    </row>
    <row r="2515" spans="1:21" ht="45" x14ac:dyDescent="0.25">
      <c r="A2515">
        <v>2513</v>
      </c>
      <c r="B2515" s="3" t="s">
        <v>2513</v>
      </c>
      <c r="C2515" s="3" t="s">
        <v>6623</v>
      </c>
      <c r="D2515" s="2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26" t="s">
        <v>8348</v>
      </c>
      <c r="P2515" t="s">
        <v>8350</v>
      </c>
      <c r="Q2515">
        <f t="shared" si="197"/>
        <v>0</v>
      </c>
      <c r="R2515">
        <f t="shared" si="198"/>
        <v>0</v>
      </c>
      <c r="S2515" s="11">
        <f t="shared" si="195"/>
        <v>42732.00681712963</v>
      </c>
      <c r="T2515" s="11">
        <f t="shared" si="196"/>
        <v>42792.00681712963</v>
      </c>
      <c r="U2515">
        <f t="shared" si="199"/>
        <v>2016</v>
      </c>
    </row>
    <row r="2516" spans="1:21" ht="45" x14ac:dyDescent="0.25">
      <c r="A2516">
        <v>2514</v>
      </c>
      <c r="B2516" s="3" t="s">
        <v>2514</v>
      </c>
      <c r="C2516" s="3" t="s">
        <v>6624</v>
      </c>
      <c r="D2516" s="2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26" t="s">
        <v>8348</v>
      </c>
      <c r="P2516" t="s">
        <v>8350</v>
      </c>
      <c r="Q2516">
        <f t="shared" si="197"/>
        <v>2</v>
      </c>
      <c r="R2516">
        <f t="shared" si="198"/>
        <v>52.5</v>
      </c>
      <c r="S2516" s="11">
        <f t="shared" si="195"/>
        <v>41854.389780092592</v>
      </c>
      <c r="T2516" s="11">
        <f t="shared" si="196"/>
        <v>41871.389780092592</v>
      </c>
      <c r="U2516">
        <f t="shared" si="199"/>
        <v>2014</v>
      </c>
    </row>
    <row r="2517" spans="1:21" ht="45" x14ac:dyDescent="0.25">
      <c r="A2517">
        <v>2515</v>
      </c>
      <c r="B2517" s="3" t="s">
        <v>2515</v>
      </c>
      <c r="C2517" s="3" t="s">
        <v>6625</v>
      </c>
      <c r="D2517" s="2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26" t="s">
        <v>8348</v>
      </c>
      <c r="P2517" t="s">
        <v>8350</v>
      </c>
      <c r="Q2517">
        <f t="shared" si="197"/>
        <v>19</v>
      </c>
      <c r="R2517">
        <f t="shared" si="198"/>
        <v>77.5</v>
      </c>
      <c r="S2517" s="11">
        <f t="shared" si="195"/>
        <v>42027.839733796296</v>
      </c>
      <c r="T2517" s="11">
        <f t="shared" si="196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 s="2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26" t="s">
        <v>8348</v>
      </c>
      <c r="P2518" t="s">
        <v>8350</v>
      </c>
      <c r="Q2518">
        <f t="shared" si="197"/>
        <v>0</v>
      </c>
      <c r="R2518">
        <f t="shared" si="198"/>
        <v>0</v>
      </c>
      <c r="S2518" s="11">
        <f t="shared" si="195"/>
        <v>41942.653379629628</v>
      </c>
      <c r="T2518" s="11">
        <f t="shared" si="196"/>
        <v>41972.6950462963</v>
      </c>
      <c r="U2518">
        <f t="shared" si="199"/>
        <v>2014</v>
      </c>
    </row>
    <row r="2519" spans="1:21" ht="45" x14ac:dyDescent="0.25">
      <c r="A2519">
        <v>2517</v>
      </c>
      <c r="B2519" s="3" t="s">
        <v>2517</v>
      </c>
      <c r="C2519" s="3" t="s">
        <v>6627</v>
      </c>
      <c r="D2519" s="2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26" t="s">
        <v>8348</v>
      </c>
      <c r="P2519" t="s">
        <v>8350</v>
      </c>
      <c r="Q2519">
        <f t="shared" si="197"/>
        <v>10</v>
      </c>
      <c r="R2519">
        <f t="shared" si="198"/>
        <v>53.55</v>
      </c>
      <c r="S2519" s="11">
        <f t="shared" si="195"/>
        <v>42052.802430555559</v>
      </c>
      <c r="T2519" s="11">
        <f t="shared" si="196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2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26" t="s">
        <v>8348</v>
      </c>
      <c r="P2520" t="s">
        <v>8350</v>
      </c>
      <c r="Q2520">
        <f t="shared" si="197"/>
        <v>0</v>
      </c>
      <c r="R2520">
        <f t="shared" si="198"/>
        <v>0</v>
      </c>
      <c r="S2520" s="11">
        <f t="shared" si="195"/>
        <v>41926.680879629632</v>
      </c>
      <c r="T2520" s="11">
        <f t="shared" si="196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3" t="s">
        <v>2519</v>
      </c>
      <c r="C2521" s="3" t="s">
        <v>6629</v>
      </c>
      <c r="D2521" s="2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26" t="s">
        <v>8348</v>
      </c>
      <c r="P2521" t="s">
        <v>8350</v>
      </c>
      <c r="Q2521">
        <f t="shared" si="197"/>
        <v>0</v>
      </c>
      <c r="R2521">
        <f t="shared" si="198"/>
        <v>16.25</v>
      </c>
      <c r="S2521" s="11">
        <f t="shared" si="195"/>
        <v>41809.155138888891</v>
      </c>
      <c r="T2521" s="11">
        <f t="shared" si="196"/>
        <v>41839.155138888891</v>
      </c>
      <c r="U2521">
        <f t="shared" si="199"/>
        <v>2014</v>
      </c>
    </row>
    <row r="2522" spans="1:21" ht="45" x14ac:dyDescent="0.25">
      <c r="A2522">
        <v>2520</v>
      </c>
      <c r="B2522" s="3" t="s">
        <v>2520</v>
      </c>
      <c r="C2522" s="3" t="s">
        <v>6630</v>
      </c>
      <c r="D2522" s="2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26" t="s">
        <v>8348</v>
      </c>
      <c r="P2522" t="s">
        <v>8350</v>
      </c>
      <c r="Q2522">
        <f t="shared" si="197"/>
        <v>0</v>
      </c>
      <c r="R2522">
        <f t="shared" si="198"/>
        <v>0</v>
      </c>
      <c r="S2522" s="11">
        <f t="shared" si="195"/>
        <v>42612.600520833337</v>
      </c>
      <c r="T2522" s="11">
        <f t="shared" si="196"/>
        <v>42658.806249999994</v>
      </c>
      <c r="U2522">
        <f t="shared" si="199"/>
        <v>2016</v>
      </c>
    </row>
    <row r="2523" spans="1:21" ht="45" x14ac:dyDescent="0.25">
      <c r="A2523">
        <v>2521</v>
      </c>
      <c r="B2523" s="3" t="s">
        <v>2521</v>
      </c>
      <c r="C2523" s="3" t="s">
        <v>6631</v>
      </c>
      <c r="D2523" s="2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26" t="s">
        <v>8332</v>
      </c>
      <c r="P2523" t="s">
        <v>8341</v>
      </c>
      <c r="Q2523">
        <f t="shared" si="197"/>
        <v>109</v>
      </c>
      <c r="R2523">
        <f t="shared" si="198"/>
        <v>103.68</v>
      </c>
      <c r="S2523" s="11">
        <f t="shared" si="195"/>
        <v>42269.967835648145</v>
      </c>
      <c r="T2523" s="11">
        <f t="shared" si="196"/>
        <v>42290.967835648145</v>
      </c>
      <c r="U2523">
        <f t="shared" si="199"/>
        <v>2015</v>
      </c>
    </row>
    <row r="2524" spans="1:21" ht="45" x14ac:dyDescent="0.25">
      <c r="A2524">
        <v>2522</v>
      </c>
      <c r="B2524" s="3" t="s">
        <v>2522</v>
      </c>
      <c r="C2524" s="3" t="s">
        <v>6632</v>
      </c>
      <c r="D2524" s="2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26" t="s">
        <v>8332</v>
      </c>
      <c r="P2524" t="s">
        <v>8341</v>
      </c>
      <c r="Q2524">
        <f t="shared" si="197"/>
        <v>100</v>
      </c>
      <c r="R2524">
        <f t="shared" si="198"/>
        <v>185.19</v>
      </c>
      <c r="S2524" s="11">
        <f t="shared" si="195"/>
        <v>42460.573611111111</v>
      </c>
      <c r="T2524" s="11">
        <f t="shared" si="196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2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26" t="s">
        <v>8332</v>
      </c>
      <c r="P2525" t="s">
        <v>8341</v>
      </c>
      <c r="Q2525">
        <f t="shared" si="197"/>
        <v>156</v>
      </c>
      <c r="R2525">
        <f t="shared" si="198"/>
        <v>54.15</v>
      </c>
      <c r="S2525" s="11">
        <f t="shared" si="195"/>
        <v>41930.975601851853</v>
      </c>
      <c r="T2525" s="11">
        <f t="shared" si="196"/>
        <v>41961.017268518524</v>
      </c>
      <c r="U2525">
        <f t="shared" si="199"/>
        <v>2014</v>
      </c>
    </row>
    <row r="2526" spans="1:21" ht="30" x14ac:dyDescent="0.25">
      <c r="A2526">
        <v>2524</v>
      </c>
      <c r="B2526" s="3" t="s">
        <v>2524</v>
      </c>
      <c r="C2526" s="3" t="s">
        <v>6634</v>
      </c>
      <c r="D2526" s="2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26" t="s">
        <v>8332</v>
      </c>
      <c r="P2526" t="s">
        <v>8341</v>
      </c>
      <c r="Q2526">
        <f t="shared" si="197"/>
        <v>102</v>
      </c>
      <c r="R2526">
        <f t="shared" si="198"/>
        <v>177.21</v>
      </c>
      <c r="S2526" s="11">
        <f t="shared" si="195"/>
        <v>41961.807372685187</v>
      </c>
      <c r="T2526" s="11">
        <f t="shared" si="196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2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26" t="s">
        <v>8332</v>
      </c>
      <c r="P2527" t="s">
        <v>8341</v>
      </c>
      <c r="Q2527">
        <f t="shared" si="197"/>
        <v>100</v>
      </c>
      <c r="R2527">
        <f t="shared" si="198"/>
        <v>100.33</v>
      </c>
      <c r="S2527" s="11">
        <f t="shared" si="195"/>
        <v>41058.844571759262</v>
      </c>
      <c r="T2527" s="11">
        <f t="shared" si="196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2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26" t="s">
        <v>8332</v>
      </c>
      <c r="P2528" t="s">
        <v>8341</v>
      </c>
      <c r="Q2528">
        <f t="shared" si="197"/>
        <v>113</v>
      </c>
      <c r="R2528">
        <f t="shared" si="198"/>
        <v>136.91</v>
      </c>
      <c r="S2528" s="11">
        <f t="shared" si="195"/>
        <v>41953.091134259259</v>
      </c>
      <c r="T2528" s="11">
        <f t="shared" si="196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2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26" t="s">
        <v>8332</v>
      </c>
      <c r="P2529" t="s">
        <v>8341</v>
      </c>
      <c r="Q2529">
        <f t="shared" si="197"/>
        <v>102</v>
      </c>
      <c r="R2529">
        <f t="shared" si="198"/>
        <v>57.54</v>
      </c>
      <c r="S2529" s="11">
        <f t="shared" si="195"/>
        <v>41546.75105324074</v>
      </c>
      <c r="T2529" s="11">
        <f t="shared" si="196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3" t="s">
        <v>2528</v>
      </c>
      <c r="C2530" s="3" t="s">
        <v>6638</v>
      </c>
      <c r="D2530" s="2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26" t="s">
        <v>8332</v>
      </c>
      <c r="P2530" t="s">
        <v>8341</v>
      </c>
      <c r="Q2530">
        <f t="shared" si="197"/>
        <v>107</v>
      </c>
      <c r="R2530">
        <f t="shared" si="198"/>
        <v>52.96</v>
      </c>
      <c r="S2530" s="11">
        <f t="shared" si="195"/>
        <v>42217.834525462968</v>
      </c>
      <c r="T2530" s="11">
        <f t="shared" si="196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2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26" t="s">
        <v>8332</v>
      </c>
      <c r="P2531" t="s">
        <v>8341</v>
      </c>
      <c r="Q2531">
        <f t="shared" si="197"/>
        <v>104</v>
      </c>
      <c r="R2531">
        <f t="shared" si="198"/>
        <v>82.33</v>
      </c>
      <c r="S2531" s="11">
        <f t="shared" si="195"/>
        <v>40948.080729166664</v>
      </c>
      <c r="T2531" s="11">
        <f t="shared" si="196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2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26" t="s">
        <v>8332</v>
      </c>
      <c r="P2532" t="s">
        <v>8341</v>
      </c>
      <c r="Q2532">
        <f t="shared" si="197"/>
        <v>100</v>
      </c>
      <c r="R2532">
        <f t="shared" si="198"/>
        <v>135.41999999999999</v>
      </c>
      <c r="S2532" s="11">
        <f t="shared" si="195"/>
        <v>42081.864641203705</v>
      </c>
      <c r="T2532" s="11">
        <f t="shared" si="196"/>
        <v>42114.201388888891</v>
      </c>
      <c r="U2532">
        <f t="shared" si="199"/>
        <v>2015</v>
      </c>
    </row>
    <row r="2533" spans="1:21" ht="45" x14ac:dyDescent="0.25">
      <c r="A2533">
        <v>2531</v>
      </c>
      <c r="B2533" s="3" t="s">
        <v>2531</v>
      </c>
      <c r="C2533" s="3" t="s">
        <v>6641</v>
      </c>
      <c r="D2533" s="2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26" t="s">
        <v>8332</v>
      </c>
      <c r="P2533" t="s">
        <v>8341</v>
      </c>
      <c r="Q2533">
        <f t="shared" si="197"/>
        <v>100</v>
      </c>
      <c r="R2533">
        <f t="shared" si="198"/>
        <v>74.069999999999993</v>
      </c>
      <c r="S2533" s="11">
        <f t="shared" si="195"/>
        <v>42208.680023148147</v>
      </c>
      <c r="T2533" s="11">
        <f t="shared" si="196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 s="2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26" t="s">
        <v>8332</v>
      </c>
      <c r="P2534" t="s">
        <v>8341</v>
      </c>
      <c r="Q2534">
        <f t="shared" si="197"/>
        <v>126</v>
      </c>
      <c r="R2534">
        <f t="shared" si="198"/>
        <v>84.08</v>
      </c>
      <c r="S2534" s="11">
        <f t="shared" si="195"/>
        <v>41107.849143518521</v>
      </c>
      <c r="T2534" s="11">
        <f t="shared" si="196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2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26" t="s">
        <v>8332</v>
      </c>
      <c r="P2535" t="s">
        <v>8341</v>
      </c>
      <c r="Q2535">
        <f t="shared" si="197"/>
        <v>111</v>
      </c>
      <c r="R2535">
        <f t="shared" si="198"/>
        <v>61.03</v>
      </c>
      <c r="S2535" s="11">
        <f t="shared" si="195"/>
        <v>41304.751284722224</v>
      </c>
      <c r="T2535" s="11">
        <f t="shared" si="196"/>
        <v>41334.750787037039</v>
      </c>
      <c r="U2535">
        <f t="shared" si="199"/>
        <v>2013</v>
      </c>
    </row>
    <row r="2536" spans="1:21" ht="60" x14ac:dyDescent="0.25">
      <c r="A2536">
        <v>2534</v>
      </c>
      <c r="B2536" s="3" t="s">
        <v>2534</v>
      </c>
      <c r="C2536" s="3" t="s">
        <v>6644</v>
      </c>
      <c r="D2536" s="2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26" t="s">
        <v>8332</v>
      </c>
      <c r="P2536" t="s">
        <v>8341</v>
      </c>
      <c r="Q2536">
        <f t="shared" si="197"/>
        <v>105</v>
      </c>
      <c r="R2536">
        <f t="shared" si="198"/>
        <v>150</v>
      </c>
      <c r="S2536" s="11">
        <f t="shared" si="195"/>
        <v>40127.700370370374</v>
      </c>
      <c r="T2536" s="11">
        <f t="shared" si="196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2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26" t="s">
        <v>8332</v>
      </c>
      <c r="P2537" t="s">
        <v>8341</v>
      </c>
      <c r="Q2537">
        <f t="shared" si="197"/>
        <v>104</v>
      </c>
      <c r="R2537">
        <f t="shared" si="198"/>
        <v>266.08999999999997</v>
      </c>
      <c r="S2537" s="11">
        <f t="shared" si="195"/>
        <v>41943.791030092594</v>
      </c>
      <c r="T2537" s="11">
        <f t="shared" si="196"/>
        <v>41974.832696759258</v>
      </c>
      <c r="U2537">
        <f t="shared" si="199"/>
        <v>2014</v>
      </c>
    </row>
    <row r="2538" spans="1:21" ht="45" x14ac:dyDescent="0.25">
      <c r="A2538">
        <v>2536</v>
      </c>
      <c r="B2538" s="3" t="s">
        <v>2536</v>
      </c>
      <c r="C2538" s="3" t="s">
        <v>6646</v>
      </c>
      <c r="D2538" s="2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26" t="s">
        <v>8332</v>
      </c>
      <c r="P2538" t="s">
        <v>8341</v>
      </c>
      <c r="Q2538">
        <f t="shared" si="197"/>
        <v>116</v>
      </c>
      <c r="R2538">
        <f t="shared" si="198"/>
        <v>7.25</v>
      </c>
      <c r="S2538" s="11">
        <f t="shared" si="195"/>
        <v>41464.106087962966</v>
      </c>
      <c r="T2538" s="11">
        <f t="shared" si="196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2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26" t="s">
        <v>8332</v>
      </c>
      <c r="P2539" t="s">
        <v>8341</v>
      </c>
      <c r="Q2539">
        <f t="shared" si="197"/>
        <v>110</v>
      </c>
      <c r="R2539">
        <f t="shared" si="198"/>
        <v>100</v>
      </c>
      <c r="S2539" s="11">
        <f t="shared" si="195"/>
        <v>40696.648784722223</v>
      </c>
      <c r="T2539" s="11">
        <f t="shared" si="196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3" t="s">
        <v>2538</v>
      </c>
      <c r="C2540" s="3" t="s">
        <v>6648</v>
      </c>
      <c r="D2540" s="2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26" t="s">
        <v>8332</v>
      </c>
      <c r="P2540" t="s">
        <v>8341</v>
      </c>
      <c r="Q2540">
        <f t="shared" si="197"/>
        <v>113</v>
      </c>
      <c r="R2540">
        <f t="shared" si="198"/>
        <v>109.96</v>
      </c>
      <c r="S2540" s="11">
        <f t="shared" si="195"/>
        <v>41298.509965277779</v>
      </c>
      <c r="T2540" s="11">
        <f t="shared" si="196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3" t="s">
        <v>2539</v>
      </c>
      <c r="C2541" s="3" t="s">
        <v>6649</v>
      </c>
      <c r="D2541" s="2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26" t="s">
        <v>8332</v>
      </c>
      <c r="P2541" t="s">
        <v>8341</v>
      </c>
      <c r="Q2541">
        <f t="shared" si="197"/>
        <v>100</v>
      </c>
      <c r="R2541">
        <f t="shared" si="198"/>
        <v>169.92</v>
      </c>
      <c r="S2541" s="11">
        <f t="shared" si="195"/>
        <v>41977.902222222227</v>
      </c>
      <c r="T2541" s="11">
        <f t="shared" si="196"/>
        <v>42037.902222222227</v>
      </c>
      <c r="U2541">
        <f t="shared" si="199"/>
        <v>2014</v>
      </c>
    </row>
    <row r="2542" spans="1:21" ht="45" x14ac:dyDescent="0.25">
      <c r="A2542">
        <v>2540</v>
      </c>
      <c r="B2542" s="3" t="s">
        <v>2540</v>
      </c>
      <c r="C2542" s="3" t="s">
        <v>6650</v>
      </c>
      <c r="D2542" s="2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26" t="s">
        <v>8332</v>
      </c>
      <c r="P2542" t="s">
        <v>8341</v>
      </c>
      <c r="Q2542">
        <f t="shared" si="197"/>
        <v>103</v>
      </c>
      <c r="R2542">
        <f t="shared" si="198"/>
        <v>95.74</v>
      </c>
      <c r="S2542" s="11">
        <f t="shared" si="195"/>
        <v>40785.675011574072</v>
      </c>
      <c r="T2542" s="11">
        <f t="shared" si="196"/>
        <v>40845.675011574072</v>
      </c>
      <c r="U2542">
        <f t="shared" si="199"/>
        <v>2011</v>
      </c>
    </row>
    <row r="2543" spans="1:21" ht="45" x14ac:dyDescent="0.25">
      <c r="A2543">
        <v>2541</v>
      </c>
      <c r="B2543" s="3" t="s">
        <v>2541</v>
      </c>
      <c r="C2543" s="3" t="s">
        <v>6651</v>
      </c>
      <c r="D2543" s="2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26" t="s">
        <v>8332</v>
      </c>
      <c r="P2543" t="s">
        <v>8341</v>
      </c>
      <c r="Q2543">
        <f t="shared" si="197"/>
        <v>107</v>
      </c>
      <c r="R2543">
        <f t="shared" si="198"/>
        <v>59.46</v>
      </c>
      <c r="S2543" s="11">
        <f t="shared" si="195"/>
        <v>41483.449282407404</v>
      </c>
      <c r="T2543" s="11">
        <f t="shared" si="196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2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26" t="s">
        <v>8332</v>
      </c>
      <c r="P2544" t="s">
        <v>8341</v>
      </c>
      <c r="Q2544">
        <f t="shared" si="197"/>
        <v>104</v>
      </c>
      <c r="R2544">
        <f t="shared" si="198"/>
        <v>55.77</v>
      </c>
      <c r="S2544" s="11">
        <f t="shared" si="195"/>
        <v>41509.426585648151</v>
      </c>
      <c r="T2544" s="11">
        <f t="shared" si="196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3" t="s">
        <v>2543</v>
      </c>
      <c r="C2545" s="3" t="s">
        <v>6653</v>
      </c>
      <c r="D2545" s="2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26" t="s">
        <v>8332</v>
      </c>
      <c r="P2545" t="s">
        <v>8341</v>
      </c>
      <c r="Q2545">
        <f t="shared" si="197"/>
        <v>156</v>
      </c>
      <c r="R2545">
        <f t="shared" si="198"/>
        <v>30.08</v>
      </c>
      <c r="S2545" s="11">
        <f t="shared" si="195"/>
        <v>40514.107615740737</v>
      </c>
      <c r="T2545" s="11">
        <f t="shared" si="196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2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26" t="s">
        <v>8332</v>
      </c>
      <c r="P2546" t="s">
        <v>8341</v>
      </c>
      <c r="Q2546">
        <f t="shared" si="197"/>
        <v>101</v>
      </c>
      <c r="R2546">
        <f t="shared" si="198"/>
        <v>88.44</v>
      </c>
      <c r="S2546" s="11">
        <f t="shared" si="195"/>
        <v>41068.520474537036</v>
      </c>
      <c r="T2546" s="11">
        <f t="shared" si="196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2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26" t="s">
        <v>8332</v>
      </c>
      <c r="P2547" t="s">
        <v>8341</v>
      </c>
      <c r="Q2547">
        <f t="shared" si="197"/>
        <v>195</v>
      </c>
      <c r="R2547">
        <f t="shared" si="198"/>
        <v>64.03</v>
      </c>
      <c r="S2547" s="11">
        <f t="shared" si="195"/>
        <v>42027.13817129629</v>
      </c>
      <c r="T2547" s="11">
        <f t="shared" si="196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2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26" t="s">
        <v>8332</v>
      </c>
      <c r="P2548" t="s">
        <v>8341</v>
      </c>
      <c r="Q2548">
        <f t="shared" si="197"/>
        <v>112</v>
      </c>
      <c r="R2548">
        <f t="shared" si="198"/>
        <v>60.15</v>
      </c>
      <c r="S2548" s="11">
        <f t="shared" si="195"/>
        <v>41524.858553240738</v>
      </c>
      <c r="T2548" s="11">
        <f t="shared" si="196"/>
        <v>41552.208333333336</v>
      </c>
      <c r="U2548">
        <f t="shared" si="199"/>
        <v>2013</v>
      </c>
    </row>
    <row r="2549" spans="1:21" ht="45" x14ac:dyDescent="0.25">
      <c r="A2549">
        <v>2547</v>
      </c>
      <c r="B2549" s="3" t="s">
        <v>2547</v>
      </c>
      <c r="C2549" s="3" t="s">
        <v>6657</v>
      </c>
      <c r="D2549" s="2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26" t="s">
        <v>8332</v>
      </c>
      <c r="P2549" t="s">
        <v>8341</v>
      </c>
      <c r="Q2549">
        <f t="shared" si="197"/>
        <v>120</v>
      </c>
      <c r="R2549">
        <f t="shared" si="198"/>
        <v>49.19</v>
      </c>
      <c r="S2549" s="11">
        <f t="shared" si="195"/>
        <v>40973.773182870369</v>
      </c>
      <c r="T2549" s="11">
        <f t="shared" si="196"/>
        <v>41003.731516203705</v>
      </c>
      <c r="U2549">
        <f t="shared" si="199"/>
        <v>2012</v>
      </c>
    </row>
    <row r="2550" spans="1:21" ht="45" x14ac:dyDescent="0.25">
      <c r="A2550">
        <v>2548</v>
      </c>
      <c r="B2550" s="3" t="s">
        <v>2548</v>
      </c>
      <c r="C2550" s="3" t="s">
        <v>6658</v>
      </c>
      <c r="D2550" s="2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26" t="s">
        <v>8332</v>
      </c>
      <c r="P2550" t="s">
        <v>8341</v>
      </c>
      <c r="Q2550">
        <f t="shared" si="197"/>
        <v>102</v>
      </c>
      <c r="R2550">
        <f t="shared" si="198"/>
        <v>165.16</v>
      </c>
      <c r="S2550" s="11">
        <f t="shared" si="195"/>
        <v>42618.625428240746</v>
      </c>
      <c r="T2550" s="11">
        <f t="shared" si="196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2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26" t="s">
        <v>8332</v>
      </c>
      <c r="P2551" t="s">
        <v>8341</v>
      </c>
      <c r="Q2551">
        <f t="shared" si="197"/>
        <v>103</v>
      </c>
      <c r="R2551">
        <f t="shared" si="198"/>
        <v>43.62</v>
      </c>
      <c r="S2551" s="11">
        <f t="shared" si="195"/>
        <v>41390.757754629631</v>
      </c>
      <c r="T2551" s="11">
        <f t="shared" si="196"/>
        <v>41425.708333333336</v>
      </c>
      <c r="U2551">
        <f t="shared" si="199"/>
        <v>2013</v>
      </c>
    </row>
    <row r="2552" spans="1:21" ht="45" x14ac:dyDescent="0.25">
      <c r="A2552">
        <v>2550</v>
      </c>
      <c r="B2552" s="3" t="s">
        <v>2550</v>
      </c>
      <c r="C2552" s="3" t="s">
        <v>6660</v>
      </c>
      <c r="D2552" s="2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26" t="s">
        <v>8332</v>
      </c>
      <c r="P2552" t="s">
        <v>8341</v>
      </c>
      <c r="Q2552">
        <f t="shared" si="197"/>
        <v>101</v>
      </c>
      <c r="R2552">
        <f t="shared" si="198"/>
        <v>43.7</v>
      </c>
      <c r="S2552" s="11">
        <f t="shared" si="195"/>
        <v>42228.634328703702</v>
      </c>
      <c r="T2552" s="11">
        <f t="shared" si="196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2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26" t="s">
        <v>8332</v>
      </c>
      <c r="P2553" t="s">
        <v>8341</v>
      </c>
      <c r="Q2553">
        <f t="shared" si="197"/>
        <v>103</v>
      </c>
      <c r="R2553">
        <f t="shared" si="198"/>
        <v>67.42</v>
      </c>
      <c r="S2553" s="11">
        <f t="shared" si="195"/>
        <v>40961.252141203702</v>
      </c>
      <c r="T2553" s="11">
        <f t="shared" si="196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 s="2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26" t="s">
        <v>8332</v>
      </c>
      <c r="P2554" t="s">
        <v>8341</v>
      </c>
      <c r="Q2554">
        <f t="shared" si="197"/>
        <v>107</v>
      </c>
      <c r="R2554">
        <f t="shared" si="198"/>
        <v>177.5</v>
      </c>
      <c r="S2554" s="11">
        <f t="shared" si="195"/>
        <v>42769.809965277775</v>
      </c>
      <c r="T2554" s="11">
        <f t="shared" si="196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2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26" t="s">
        <v>8332</v>
      </c>
      <c r="P2555" t="s">
        <v>8341</v>
      </c>
      <c r="Q2555">
        <f t="shared" si="197"/>
        <v>156</v>
      </c>
      <c r="R2555">
        <f t="shared" si="198"/>
        <v>38.880000000000003</v>
      </c>
      <c r="S2555" s="11">
        <f t="shared" si="195"/>
        <v>41113.199155092596</v>
      </c>
      <c r="T2555" s="11">
        <f t="shared" si="196"/>
        <v>41173.199155092596</v>
      </c>
      <c r="U2555">
        <f t="shared" si="199"/>
        <v>2012</v>
      </c>
    </row>
    <row r="2556" spans="1:21" ht="45" x14ac:dyDescent="0.25">
      <c r="A2556">
        <v>2554</v>
      </c>
      <c r="B2556" s="3" t="s">
        <v>2554</v>
      </c>
      <c r="C2556" s="3" t="s">
        <v>6664</v>
      </c>
      <c r="D2556" s="2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26" t="s">
        <v>8332</v>
      </c>
      <c r="P2556" t="s">
        <v>8341</v>
      </c>
      <c r="Q2556">
        <f t="shared" si="197"/>
        <v>123</v>
      </c>
      <c r="R2556">
        <f t="shared" si="198"/>
        <v>54.99</v>
      </c>
      <c r="S2556" s="11">
        <f t="shared" si="195"/>
        <v>42125.078275462962</v>
      </c>
      <c r="T2556" s="11">
        <f t="shared" si="196"/>
        <v>42156.165972222225</v>
      </c>
      <c r="U2556">
        <f t="shared" si="199"/>
        <v>2015</v>
      </c>
    </row>
    <row r="2557" spans="1:21" ht="45" x14ac:dyDescent="0.25">
      <c r="A2557">
        <v>2555</v>
      </c>
      <c r="B2557" s="3" t="s">
        <v>2555</v>
      </c>
      <c r="C2557" s="3" t="s">
        <v>6665</v>
      </c>
      <c r="D2557" s="2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26" t="s">
        <v>8332</v>
      </c>
      <c r="P2557" t="s">
        <v>8341</v>
      </c>
      <c r="Q2557">
        <f t="shared" si="197"/>
        <v>107</v>
      </c>
      <c r="R2557">
        <f t="shared" si="198"/>
        <v>61.34</v>
      </c>
      <c r="S2557" s="11">
        <f t="shared" si="195"/>
        <v>41026.655011574076</v>
      </c>
      <c r="T2557" s="11">
        <f t="shared" si="196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2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26" t="s">
        <v>8332</v>
      </c>
      <c r="P2558" t="s">
        <v>8341</v>
      </c>
      <c r="Q2558">
        <f t="shared" si="197"/>
        <v>106</v>
      </c>
      <c r="R2558">
        <f t="shared" si="198"/>
        <v>23.12</v>
      </c>
      <c r="S2558" s="11">
        <f t="shared" si="195"/>
        <v>41222.991400462961</v>
      </c>
      <c r="T2558" s="11">
        <f t="shared" si="196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2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26" t="s">
        <v>8332</v>
      </c>
      <c r="P2559" t="s">
        <v>8341</v>
      </c>
      <c r="Q2559">
        <f t="shared" si="197"/>
        <v>118</v>
      </c>
      <c r="R2559">
        <f t="shared" si="198"/>
        <v>29.61</v>
      </c>
      <c r="S2559" s="11">
        <f t="shared" si="195"/>
        <v>41744.745208333334</v>
      </c>
      <c r="T2559" s="11">
        <f t="shared" si="196"/>
        <v>41774.745208333334</v>
      </c>
      <c r="U2559">
        <f t="shared" si="199"/>
        <v>2014</v>
      </c>
    </row>
    <row r="2560" spans="1:21" ht="30" x14ac:dyDescent="0.25">
      <c r="A2560">
        <v>2558</v>
      </c>
      <c r="B2560" s="3" t="s">
        <v>2558</v>
      </c>
      <c r="C2560" s="3" t="s">
        <v>6668</v>
      </c>
      <c r="D2560" s="2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26" t="s">
        <v>8332</v>
      </c>
      <c r="P2560" t="s">
        <v>8341</v>
      </c>
      <c r="Q2560">
        <f t="shared" si="197"/>
        <v>109</v>
      </c>
      <c r="R2560">
        <f t="shared" si="198"/>
        <v>75.61</v>
      </c>
      <c r="S2560" s="11">
        <f t="shared" si="195"/>
        <v>42093.860023148154</v>
      </c>
      <c r="T2560" s="11">
        <f t="shared" si="196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3" t="s">
        <v>2559</v>
      </c>
      <c r="C2561" s="3" t="s">
        <v>6669</v>
      </c>
      <c r="D2561" s="2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26" t="s">
        <v>8332</v>
      </c>
      <c r="P2561" t="s">
        <v>8341</v>
      </c>
      <c r="Q2561">
        <f t="shared" si="197"/>
        <v>111</v>
      </c>
      <c r="R2561">
        <f t="shared" si="198"/>
        <v>35.6</v>
      </c>
      <c r="S2561" s="11">
        <f t="shared" si="195"/>
        <v>40829.873657407406</v>
      </c>
      <c r="T2561" s="11">
        <f t="shared" si="196"/>
        <v>40862.817361111112</v>
      </c>
      <c r="U2561">
        <f t="shared" si="199"/>
        <v>2011</v>
      </c>
    </row>
    <row r="2562" spans="1:21" ht="45" x14ac:dyDescent="0.25">
      <c r="A2562">
        <v>2560</v>
      </c>
      <c r="B2562" s="3" t="s">
        <v>2560</v>
      </c>
      <c r="C2562" s="3" t="s">
        <v>6670</v>
      </c>
      <c r="D2562" s="2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26" t="s">
        <v>8332</v>
      </c>
      <c r="P2562" t="s">
        <v>8341</v>
      </c>
      <c r="Q2562">
        <f t="shared" si="197"/>
        <v>100</v>
      </c>
      <c r="R2562">
        <f t="shared" si="198"/>
        <v>143</v>
      </c>
      <c r="S2562" s="11">
        <f t="shared" ref="S2562:S2625" si="200">(((J2562/60)/60)/24)+DATE(1970,1,1)</f>
        <v>42039.951087962967</v>
      </c>
      <c r="T2562" s="11">
        <f t="shared" ref="T2562:T2625" si="201">(((I2562/60)/60)/24)+DATE(1970,1,1)</f>
        <v>42069.951087962967</v>
      </c>
      <c r="U2562">
        <f t="shared" si="199"/>
        <v>2015</v>
      </c>
    </row>
    <row r="2563" spans="1:21" ht="45" x14ac:dyDescent="0.25">
      <c r="A2563">
        <v>2561</v>
      </c>
      <c r="B2563" s="3" t="s">
        <v>2561</v>
      </c>
      <c r="C2563" s="3" t="s">
        <v>6671</v>
      </c>
      <c r="D2563" s="2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26" t="s">
        <v>8348</v>
      </c>
      <c r="P2563" t="s">
        <v>8351</v>
      </c>
      <c r="Q2563">
        <f t="shared" ref="Q2563:Q2626" si="202">ROUND(E2563/D2563*100,0)</f>
        <v>0</v>
      </c>
      <c r="R2563">
        <f t="shared" ref="R2563:R2626" si="203">IFERROR(ROUND(E2563/L2563,2),0)</f>
        <v>0</v>
      </c>
      <c r="S2563" s="11">
        <f t="shared" si="200"/>
        <v>42260.528807870374</v>
      </c>
      <c r="T2563" s="11">
        <f t="shared" si="201"/>
        <v>42290.528807870374</v>
      </c>
      <c r="U2563">
        <f t="shared" ref="U2563:U2626" si="204">YEAR(S2563)</f>
        <v>2015</v>
      </c>
    </row>
    <row r="2564" spans="1:21" ht="45" x14ac:dyDescent="0.25">
      <c r="A2564">
        <v>2562</v>
      </c>
      <c r="B2564" s="3" t="s">
        <v>2562</v>
      </c>
      <c r="C2564" s="3" t="s">
        <v>6672</v>
      </c>
      <c r="D2564" s="2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26" t="s">
        <v>8348</v>
      </c>
      <c r="P2564" t="s">
        <v>8351</v>
      </c>
      <c r="Q2564">
        <f t="shared" si="202"/>
        <v>1</v>
      </c>
      <c r="R2564">
        <f t="shared" si="203"/>
        <v>25</v>
      </c>
      <c r="S2564" s="11">
        <f t="shared" si="200"/>
        <v>42594.524756944447</v>
      </c>
      <c r="T2564" s="11">
        <f t="shared" si="201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2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26" t="s">
        <v>8348</v>
      </c>
      <c r="P2565" t="s">
        <v>8351</v>
      </c>
      <c r="Q2565">
        <f t="shared" si="202"/>
        <v>0</v>
      </c>
      <c r="R2565">
        <f t="shared" si="203"/>
        <v>0</v>
      </c>
      <c r="S2565" s="11">
        <f t="shared" si="200"/>
        <v>42155.139479166668</v>
      </c>
      <c r="T2565" s="11">
        <f t="shared" si="201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2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26" t="s">
        <v>8348</v>
      </c>
      <c r="P2566" t="s">
        <v>8351</v>
      </c>
      <c r="Q2566">
        <f t="shared" si="202"/>
        <v>0</v>
      </c>
      <c r="R2566">
        <f t="shared" si="203"/>
        <v>0</v>
      </c>
      <c r="S2566" s="11">
        <f t="shared" si="200"/>
        <v>41822.040497685186</v>
      </c>
      <c r="T2566" s="11">
        <f t="shared" si="201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2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26" t="s">
        <v>8348</v>
      </c>
      <c r="P2567" t="s">
        <v>8351</v>
      </c>
      <c r="Q2567">
        <f t="shared" si="202"/>
        <v>1</v>
      </c>
      <c r="R2567">
        <f t="shared" si="203"/>
        <v>100</v>
      </c>
      <c r="S2567" s="11">
        <f t="shared" si="200"/>
        <v>42440.650335648148</v>
      </c>
      <c r="T2567" s="11">
        <f t="shared" si="201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2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26" t="s">
        <v>8348</v>
      </c>
      <c r="P2568" t="s">
        <v>8351</v>
      </c>
      <c r="Q2568">
        <f t="shared" si="202"/>
        <v>0</v>
      </c>
      <c r="R2568">
        <f t="shared" si="203"/>
        <v>0</v>
      </c>
      <c r="S2568" s="11">
        <f t="shared" si="200"/>
        <v>41842.980879629627</v>
      </c>
      <c r="T2568" s="11">
        <f t="shared" si="201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2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26" t="s">
        <v>8348</v>
      </c>
      <c r="P2569" t="s">
        <v>8351</v>
      </c>
      <c r="Q2569">
        <f t="shared" si="202"/>
        <v>0</v>
      </c>
      <c r="R2569">
        <f t="shared" si="203"/>
        <v>60</v>
      </c>
      <c r="S2569" s="11">
        <f t="shared" si="200"/>
        <v>42087.878912037035</v>
      </c>
      <c r="T2569" s="11">
        <f t="shared" si="201"/>
        <v>42117.878912037035</v>
      </c>
      <c r="U2569">
        <f t="shared" si="204"/>
        <v>2015</v>
      </c>
    </row>
    <row r="2570" spans="1:21" ht="45" x14ac:dyDescent="0.25">
      <c r="A2570">
        <v>2568</v>
      </c>
      <c r="B2570" s="3" t="s">
        <v>2568</v>
      </c>
      <c r="C2570" s="3" t="s">
        <v>6678</v>
      </c>
      <c r="D2570" s="2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26" t="s">
        <v>8348</v>
      </c>
      <c r="P2570" t="s">
        <v>8351</v>
      </c>
      <c r="Q2570">
        <f t="shared" si="202"/>
        <v>1</v>
      </c>
      <c r="R2570">
        <f t="shared" si="203"/>
        <v>50</v>
      </c>
      <c r="S2570" s="11">
        <f t="shared" si="200"/>
        <v>42584.666597222225</v>
      </c>
      <c r="T2570" s="11">
        <f t="shared" si="201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2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26" t="s">
        <v>8348</v>
      </c>
      <c r="P2571" t="s">
        <v>8351</v>
      </c>
      <c r="Q2571">
        <f t="shared" si="202"/>
        <v>2</v>
      </c>
      <c r="R2571">
        <f t="shared" si="203"/>
        <v>72.5</v>
      </c>
      <c r="S2571" s="11">
        <f t="shared" si="200"/>
        <v>42234.105462962965</v>
      </c>
      <c r="T2571" s="11">
        <f t="shared" si="201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2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26" t="s">
        <v>8348</v>
      </c>
      <c r="P2572" t="s">
        <v>8351</v>
      </c>
      <c r="Q2572">
        <f t="shared" si="202"/>
        <v>1</v>
      </c>
      <c r="R2572">
        <f t="shared" si="203"/>
        <v>29.5</v>
      </c>
      <c r="S2572" s="11">
        <f t="shared" si="200"/>
        <v>42744.903182870374</v>
      </c>
      <c r="T2572" s="11">
        <f t="shared" si="201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2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26" t="s">
        <v>8348</v>
      </c>
      <c r="P2573" t="s">
        <v>8351</v>
      </c>
      <c r="Q2573">
        <f t="shared" si="202"/>
        <v>0</v>
      </c>
      <c r="R2573">
        <f t="shared" si="203"/>
        <v>62.5</v>
      </c>
      <c r="S2573" s="11">
        <f t="shared" si="200"/>
        <v>42449.341678240744</v>
      </c>
      <c r="T2573" s="11">
        <f t="shared" si="201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2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26" t="s">
        <v>8348</v>
      </c>
      <c r="P2574" t="s">
        <v>8351</v>
      </c>
      <c r="Q2574">
        <f t="shared" si="202"/>
        <v>0</v>
      </c>
      <c r="R2574">
        <f t="shared" si="203"/>
        <v>0</v>
      </c>
      <c r="S2574" s="11">
        <f t="shared" si="200"/>
        <v>42077.119409722218</v>
      </c>
      <c r="T2574" s="11">
        <f t="shared" si="201"/>
        <v>42107.119409722218</v>
      </c>
      <c r="U2574">
        <f t="shared" si="204"/>
        <v>2015</v>
      </c>
    </row>
    <row r="2575" spans="1:21" ht="45" x14ac:dyDescent="0.25">
      <c r="A2575">
        <v>2573</v>
      </c>
      <c r="B2575" s="3" t="s">
        <v>2573</v>
      </c>
      <c r="C2575" s="3" t="s">
        <v>6683</v>
      </c>
      <c r="D2575" s="2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26" t="s">
        <v>8348</v>
      </c>
      <c r="P2575" t="s">
        <v>8351</v>
      </c>
      <c r="Q2575">
        <f t="shared" si="202"/>
        <v>0</v>
      </c>
      <c r="R2575">
        <f t="shared" si="203"/>
        <v>0</v>
      </c>
      <c r="S2575" s="11">
        <f t="shared" si="200"/>
        <v>41829.592002314814</v>
      </c>
      <c r="T2575" s="11">
        <f t="shared" si="201"/>
        <v>41874.592002314814</v>
      </c>
      <c r="U2575">
        <f t="shared" si="204"/>
        <v>2014</v>
      </c>
    </row>
    <row r="2576" spans="1:21" ht="45" x14ac:dyDescent="0.25">
      <c r="A2576">
        <v>2574</v>
      </c>
      <c r="B2576" s="3" t="s">
        <v>2574</v>
      </c>
      <c r="C2576" s="3" t="s">
        <v>6684</v>
      </c>
      <c r="D2576" s="2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26" t="s">
        <v>8348</v>
      </c>
      <c r="P2576" t="s">
        <v>8351</v>
      </c>
      <c r="Q2576">
        <f t="shared" si="202"/>
        <v>0</v>
      </c>
      <c r="R2576">
        <f t="shared" si="203"/>
        <v>0</v>
      </c>
      <c r="S2576" s="11">
        <f t="shared" si="200"/>
        <v>42487.825752314813</v>
      </c>
      <c r="T2576" s="11">
        <f t="shared" si="201"/>
        <v>42508.825752314813</v>
      </c>
      <c r="U2576">
        <f t="shared" si="204"/>
        <v>2016</v>
      </c>
    </row>
    <row r="2577" spans="1:21" ht="45" x14ac:dyDescent="0.25">
      <c r="A2577">
        <v>2575</v>
      </c>
      <c r="B2577" s="3" t="s">
        <v>2575</v>
      </c>
      <c r="C2577" s="3" t="s">
        <v>6685</v>
      </c>
      <c r="D2577" s="2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26" t="s">
        <v>8348</v>
      </c>
      <c r="P2577" t="s">
        <v>8351</v>
      </c>
      <c r="Q2577">
        <f t="shared" si="202"/>
        <v>0</v>
      </c>
      <c r="R2577">
        <f t="shared" si="203"/>
        <v>0</v>
      </c>
      <c r="S2577" s="11">
        <f t="shared" si="200"/>
        <v>41986.108726851846</v>
      </c>
      <c r="T2577" s="11">
        <f t="shared" si="201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2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26" t="s">
        <v>8348</v>
      </c>
      <c r="P2578" t="s">
        <v>8351</v>
      </c>
      <c r="Q2578">
        <f t="shared" si="202"/>
        <v>0</v>
      </c>
      <c r="R2578">
        <f t="shared" si="203"/>
        <v>0</v>
      </c>
      <c r="S2578" s="11">
        <f t="shared" si="200"/>
        <v>42060.00980324074</v>
      </c>
      <c r="T2578" s="11">
        <f t="shared" si="201"/>
        <v>42104.968136574069</v>
      </c>
      <c r="U2578">
        <f t="shared" si="204"/>
        <v>2015</v>
      </c>
    </row>
    <row r="2579" spans="1:21" ht="45" x14ac:dyDescent="0.25">
      <c r="A2579">
        <v>2577</v>
      </c>
      <c r="B2579" s="3" t="s">
        <v>2577</v>
      </c>
      <c r="C2579" s="3" t="s">
        <v>6687</v>
      </c>
      <c r="D2579" s="2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26" t="s">
        <v>8348</v>
      </c>
      <c r="P2579" t="s">
        <v>8351</v>
      </c>
      <c r="Q2579">
        <f t="shared" si="202"/>
        <v>0</v>
      </c>
      <c r="R2579">
        <f t="shared" si="203"/>
        <v>0</v>
      </c>
      <c r="S2579" s="11">
        <f t="shared" si="200"/>
        <v>41830.820567129631</v>
      </c>
      <c r="T2579" s="11">
        <f t="shared" si="201"/>
        <v>41855.820567129631</v>
      </c>
      <c r="U2579">
        <f t="shared" si="204"/>
        <v>2014</v>
      </c>
    </row>
    <row r="2580" spans="1:21" ht="45" x14ac:dyDescent="0.25">
      <c r="A2580">
        <v>2578</v>
      </c>
      <c r="B2580" s="3" t="s">
        <v>2578</v>
      </c>
      <c r="C2580" s="3" t="s">
        <v>6688</v>
      </c>
      <c r="D2580" s="2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26" t="s">
        <v>8348</v>
      </c>
      <c r="P2580" t="s">
        <v>8351</v>
      </c>
      <c r="Q2580">
        <f t="shared" si="202"/>
        <v>0</v>
      </c>
      <c r="R2580">
        <f t="shared" si="203"/>
        <v>0</v>
      </c>
      <c r="S2580" s="11">
        <f t="shared" si="200"/>
        <v>42238.022905092599</v>
      </c>
      <c r="T2580" s="11">
        <f t="shared" si="201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2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26" t="s">
        <v>8348</v>
      </c>
      <c r="P2581" t="s">
        <v>8351</v>
      </c>
      <c r="Q2581">
        <f t="shared" si="202"/>
        <v>0</v>
      </c>
      <c r="R2581">
        <f t="shared" si="203"/>
        <v>23.08</v>
      </c>
      <c r="S2581" s="11">
        <f t="shared" si="200"/>
        <v>41837.829895833333</v>
      </c>
      <c r="T2581" s="11">
        <f t="shared" si="201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2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26" t="s">
        <v>8348</v>
      </c>
      <c r="P2582" t="s">
        <v>8351</v>
      </c>
      <c r="Q2582">
        <f t="shared" si="202"/>
        <v>1</v>
      </c>
      <c r="R2582">
        <f t="shared" si="203"/>
        <v>25.5</v>
      </c>
      <c r="S2582" s="11">
        <f t="shared" si="200"/>
        <v>42110.326423611114</v>
      </c>
      <c r="T2582" s="11">
        <f t="shared" si="201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2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26" t="s">
        <v>8348</v>
      </c>
      <c r="P2583" t="s">
        <v>8351</v>
      </c>
      <c r="Q2583">
        <f t="shared" si="202"/>
        <v>11</v>
      </c>
      <c r="R2583">
        <f t="shared" si="203"/>
        <v>48.18</v>
      </c>
      <c r="S2583" s="11">
        <f t="shared" si="200"/>
        <v>42294.628449074073</v>
      </c>
      <c r="T2583" s="11">
        <f t="shared" si="201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2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26" t="s">
        <v>8348</v>
      </c>
      <c r="P2584" t="s">
        <v>8351</v>
      </c>
      <c r="Q2584">
        <f t="shared" si="202"/>
        <v>0</v>
      </c>
      <c r="R2584">
        <f t="shared" si="203"/>
        <v>1</v>
      </c>
      <c r="S2584" s="11">
        <f t="shared" si="200"/>
        <v>42642.988819444443</v>
      </c>
      <c r="T2584" s="11">
        <f t="shared" si="201"/>
        <v>42672.988819444443</v>
      </c>
      <c r="U2584">
        <f t="shared" si="204"/>
        <v>2016</v>
      </c>
    </row>
    <row r="2585" spans="1:21" ht="30" x14ac:dyDescent="0.25">
      <c r="A2585">
        <v>2583</v>
      </c>
      <c r="B2585" s="3" t="s">
        <v>2583</v>
      </c>
      <c r="C2585" s="3" t="s">
        <v>6693</v>
      </c>
      <c r="D2585" s="2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26" t="s">
        <v>8348</v>
      </c>
      <c r="P2585" t="s">
        <v>8351</v>
      </c>
      <c r="Q2585">
        <f t="shared" si="202"/>
        <v>1</v>
      </c>
      <c r="R2585">
        <f t="shared" si="203"/>
        <v>1</v>
      </c>
      <c r="S2585" s="11">
        <f t="shared" si="200"/>
        <v>42019.76944444445</v>
      </c>
      <c r="T2585" s="11">
        <f t="shared" si="201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3" t="s">
        <v>2584</v>
      </c>
      <c r="C2586" s="3" t="s">
        <v>6694</v>
      </c>
      <c r="D2586" s="2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26" t="s">
        <v>8348</v>
      </c>
      <c r="P2586" t="s">
        <v>8351</v>
      </c>
      <c r="Q2586">
        <f t="shared" si="202"/>
        <v>0</v>
      </c>
      <c r="R2586">
        <f t="shared" si="203"/>
        <v>0</v>
      </c>
      <c r="S2586" s="11">
        <f t="shared" si="200"/>
        <v>42140.173252314817</v>
      </c>
      <c r="T2586" s="11">
        <f t="shared" si="201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2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26" t="s">
        <v>8348</v>
      </c>
      <c r="P2587" t="s">
        <v>8351</v>
      </c>
      <c r="Q2587">
        <f t="shared" si="202"/>
        <v>0</v>
      </c>
      <c r="R2587">
        <f t="shared" si="203"/>
        <v>50</v>
      </c>
      <c r="S2587" s="11">
        <f t="shared" si="200"/>
        <v>41795.963333333333</v>
      </c>
      <c r="T2587" s="11">
        <f t="shared" si="201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2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26" t="s">
        <v>8348</v>
      </c>
      <c r="P2588" t="s">
        <v>8351</v>
      </c>
      <c r="Q2588">
        <f t="shared" si="202"/>
        <v>0</v>
      </c>
      <c r="R2588">
        <f t="shared" si="203"/>
        <v>5</v>
      </c>
      <c r="S2588" s="11">
        <f t="shared" si="200"/>
        <v>42333.330277777779</v>
      </c>
      <c r="T2588" s="11">
        <f t="shared" si="201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2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26" t="s">
        <v>8348</v>
      </c>
      <c r="P2589" t="s">
        <v>8351</v>
      </c>
      <c r="Q2589">
        <f t="shared" si="202"/>
        <v>2</v>
      </c>
      <c r="R2589">
        <f t="shared" si="203"/>
        <v>202.83</v>
      </c>
      <c r="S2589" s="11">
        <f t="shared" si="200"/>
        <v>42338.675381944442</v>
      </c>
      <c r="T2589" s="11">
        <f t="shared" si="201"/>
        <v>42368.675381944442</v>
      </c>
      <c r="U2589">
        <f t="shared" si="204"/>
        <v>2015</v>
      </c>
    </row>
    <row r="2590" spans="1:21" ht="45" x14ac:dyDescent="0.25">
      <c r="A2590">
        <v>2588</v>
      </c>
      <c r="B2590" s="3" t="s">
        <v>2588</v>
      </c>
      <c r="C2590" s="3" t="s">
        <v>6698</v>
      </c>
      <c r="D2590" s="2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26" t="s">
        <v>8348</v>
      </c>
      <c r="P2590" t="s">
        <v>8351</v>
      </c>
      <c r="Q2590">
        <f t="shared" si="202"/>
        <v>4</v>
      </c>
      <c r="R2590">
        <f t="shared" si="203"/>
        <v>29.13</v>
      </c>
      <c r="S2590" s="11">
        <f t="shared" si="200"/>
        <v>42042.676226851851</v>
      </c>
      <c r="T2590" s="11">
        <f t="shared" si="201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3" t="s">
        <v>2589</v>
      </c>
      <c r="C2591" s="3" t="s">
        <v>6699</v>
      </c>
      <c r="D2591" s="2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26" t="s">
        <v>8348</v>
      </c>
      <c r="P2591" t="s">
        <v>8351</v>
      </c>
      <c r="Q2591">
        <f t="shared" si="202"/>
        <v>0</v>
      </c>
      <c r="R2591">
        <f t="shared" si="203"/>
        <v>5</v>
      </c>
      <c r="S2591" s="11">
        <f t="shared" si="200"/>
        <v>42422.536192129628</v>
      </c>
      <c r="T2591" s="11">
        <f t="shared" si="201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3" t="s">
        <v>2590</v>
      </c>
      <c r="C2592" s="3" t="s">
        <v>6700</v>
      </c>
      <c r="D2592" s="2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26" t="s">
        <v>8348</v>
      </c>
      <c r="P2592" t="s">
        <v>8351</v>
      </c>
      <c r="Q2592">
        <f t="shared" si="202"/>
        <v>0</v>
      </c>
      <c r="R2592">
        <f t="shared" si="203"/>
        <v>0</v>
      </c>
      <c r="S2592" s="11">
        <f t="shared" si="200"/>
        <v>42388.589085648149</v>
      </c>
      <c r="T2592" s="11">
        <f t="shared" si="201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3" t="s">
        <v>2591</v>
      </c>
      <c r="C2593" s="3" t="s">
        <v>6701</v>
      </c>
      <c r="D2593" s="2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26" t="s">
        <v>8348</v>
      </c>
      <c r="P2593" t="s">
        <v>8351</v>
      </c>
      <c r="Q2593">
        <f t="shared" si="202"/>
        <v>2</v>
      </c>
      <c r="R2593">
        <f t="shared" si="203"/>
        <v>13</v>
      </c>
      <c r="S2593" s="11">
        <f t="shared" si="200"/>
        <v>42382.906527777777</v>
      </c>
      <c r="T2593" s="11">
        <f t="shared" si="201"/>
        <v>42442.864861111113</v>
      </c>
      <c r="U2593">
        <f t="shared" si="204"/>
        <v>2016</v>
      </c>
    </row>
    <row r="2594" spans="1:21" ht="45" x14ac:dyDescent="0.25">
      <c r="A2594">
        <v>2592</v>
      </c>
      <c r="B2594" s="3" t="s">
        <v>2592</v>
      </c>
      <c r="C2594" s="3" t="s">
        <v>6702</v>
      </c>
      <c r="D2594" s="2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26" t="s">
        <v>8348</v>
      </c>
      <c r="P2594" t="s">
        <v>8351</v>
      </c>
      <c r="Q2594">
        <f t="shared" si="202"/>
        <v>0</v>
      </c>
      <c r="R2594">
        <f t="shared" si="203"/>
        <v>50</v>
      </c>
      <c r="S2594" s="11">
        <f t="shared" si="200"/>
        <v>41887.801168981481</v>
      </c>
      <c r="T2594" s="11">
        <f t="shared" si="201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2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26" t="s">
        <v>8348</v>
      </c>
      <c r="P2595" t="s">
        <v>8351</v>
      </c>
      <c r="Q2595">
        <f t="shared" si="202"/>
        <v>0</v>
      </c>
      <c r="R2595">
        <f t="shared" si="203"/>
        <v>0</v>
      </c>
      <c r="S2595" s="11">
        <f t="shared" si="200"/>
        <v>42089.84520833334</v>
      </c>
      <c r="T2595" s="11">
        <f t="shared" si="201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2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26" t="s">
        <v>8348</v>
      </c>
      <c r="P2596" t="s">
        <v>8351</v>
      </c>
      <c r="Q2596">
        <f t="shared" si="202"/>
        <v>0</v>
      </c>
      <c r="R2596">
        <f t="shared" si="203"/>
        <v>1</v>
      </c>
      <c r="S2596" s="11">
        <f t="shared" si="200"/>
        <v>41828.967916666668</v>
      </c>
      <c r="T2596" s="11">
        <f t="shared" si="201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2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26" t="s">
        <v>8348</v>
      </c>
      <c r="P2597" t="s">
        <v>8351</v>
      </c>
      <c r="Q2597">
        <f t="shared" si="202"/>
        <v>12</v>
      </c>
      <c r="R2597">
        <f t="shared" si="203"/>
        <v>96.05</v>
      </c>
      <c r="S2597" s="11">
        <f t="shared" si="200"/>
        <v>42760.244212962964</v>
      </c>
      <c r="T2597" s="11">
        <f t="shared" si="201"/>
        <v>42790.244212962964</v>
      </c>
      <c r="U2597">
        <f t="shared" si="204"/>
        <v>2017</v>
      </c>
    </row>
    <row r="2598" spans="1:21" ht="45" x14ac:dyDescent="0.25">
      <c r="A2598">
        <v>2596</v>
      </c>
      <c r="B2598" s="3" t="s">
        <v>2596</v>
      </c>
      <c r="C2598" s="3" t="s">
        <v>6706</v>
      </c>
      <c r="D2598" s="2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26" t="s">
        <v>8348</v>
      </c>
      <c r="P2598" t="s">
        <v>8351</v>
      </c>
      <c r="Q2598">
        <f t="shared" si="202"/>
        <v>24</v>
      </c>
      <c r="R2598">
        <f t="shared" si="203"/>
        <v>305.77999999999997</v>
      </c>
      <c r="S2598" s="11">
        <f t="shared" si="200"/>
        <v>41828.664456018516</v>
      </c>
      <c r="T2598" s="11">
        <f t="shared" si="201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2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26" t="s">
        <v>8348</v>
      </c>
      <c r="P2599" t="s">
        <v>8351</v>
      </c>
      <c r="Q2599">
        <f t="shared" si="202"/>
        <v>6</v>
      </c>
      <c r="R2599">
        <f t="shared" si="203"/>
        <v>12.14</v>
      </c>
      <c r="S2599" s="11">
        <f t="shared" si="200"/>
        <v>42510.341631944444</v>
      </c>
      <c r="T2599" s="11">
        <f t="shared" si="201"/>
        <v>42540.341631944444</v>
      </c>
      <c r="U2599">
        <f t="shared" si="204"/>
        <v>2016</v>
      </c>
    </row>
    <row r="2600" spans="1:21" ht="30" x14ac:dyDescent="0.25">
      <c r="A2600">
        <v>2598</v>
      </c>
      <c r="B2600" s="3" t="s">
        <v>2598</v>
      </c>
      <c r="C2600" s="3" t="s">
        <v>6708</v>
      </c>
      <c r="D2600" s="2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26" t="s">
        <v>8348</v>
      </c>
      <c r="P2600" t="s">
        <v>8351</v>
      </c>
      <c r="Q2600">
        <f t="shared" si="202"/>
        <v>39</v>
      </c>
      <c r="R2600">
        <f t="shared" si="203"/>
        <v>83.57</v>
      </c>
      <c r="S2600" s="11">
        <f t="shared" si="200"/>
        <v>42240.840289351851</v>
      </c>
      <c r="T2600" s="11">
        <f t="shared" si="201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3" t="s">
        <v>2599</v>
      </c>
      <c r="C2601" s="3" t="s">
        <v>6709</v>
      </c>
      <c r="D2601" s="2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26" t="s">
        <v>8348</v>
      </c>
      <c r="P2601" t="s">
        <v>8351</v>
      </c>
      <c r="Q2601">
        <f t="shared" si="202"/>
        <v>1</v>
      </c>
      <c r="R2601">
        <f t="shared" si="203"/>
        <v>18</v>
      </c>
      <c r="S2601" s="11">
        <f t="shared" si="200"/>
        <v>41809.754016203704</v>
      </c>
      <c r="T2601" s="11">
        <f t="shared" si="201"/>
        <v>41854.754016203704</v>
      </c>
      <c r="U2601">
        <f t="shared" si="204"/>
        <v>2014</v>
      </c>
    </row>
    <row r="2602" spans="1:21" ht="30" x14ac:dyDescent="0.25">
      <c r="A2602">
        <v>2600</v>
      </c>
      <c r="B2602" s="3" t="s">
        <v>2600</v>
      </c>
      <c r="C2602" s="3" t="s">
        <v>6710</v>
      </c>
      <c r="D2602" s="2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26" t="s">
        <v>8348</v>
      </c>
      <c r="P2602" t="s">
        <v>8351</v>
      </c>
      <c r="Q2602">
        <f t="shared" si="202"/>
        <v>7</v>
      </c>
      <c r="R2602">
        <f t="shared" si="203"/>
        <v>115.53</v>
      </c>
      <c r="S2602" s="11">
        <f t="shared" si="200"/>
        <v>42394.900462962964</v>
      </c>
      <c r="T2602" s="11">
        <f t="shared" si="201"/>
        <v>42454.858796296292</v>
      </c>
      <c r="U2602">
        <f t="shared" si="204"/>
        <v>2016</v>
      </c>
    </row>
    <row r="2603" spans="1:21" ht="45" x14ac:dyDescent="0.25">
      <c r="A2603">
        <v>2601</v>
      </c>
      <c r="B2603" s="3" t="s">
        <v>2601</v>
      </c>
      <c r="C2603" s="3" t="s">
        <v>6711</v>
      </c>
      <c r="D2603" s="2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26" t="s">
        <v>8313</v>
      </c>
      <c r="P2603" t="s">
        <v>8316</v>
      </c>
      <c r="Q2603">
        <f t="shared" si="202"/>
        <v>661</v>
      </c>
      <c r="R2603">
        <f t="shared" si="203"/>
        <v>21.9</v>
      </c>
      <c r="S2603" s="11">
        <f t="shared" si="200"/>
        <v>41150.902187499996</v>
      </c>
      <c r="T2603" s="11">
        <f t="shared" si="201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2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26" t="s">
        <v>8313</v>
      </c>
      <c r="P2604" t="s">
        <v>8316</v>
      </c>
      <c r="Q2604">
        <f t="shared" si="202"/>
        <v>326</v>
      </c>
      <c r="R2604">
        <f t="shared" si="203"/>
        <v>80.02</v>
      </c>
      <c r="S2604" s="11">
        <f t="shared" si="200"/>
        <v>41915.747314814813</v>
      </c>
      <c r="T2604" s="11">
        <f t="shared" si="201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2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26" t="s">
        <v>8313</v>
      </c>
      <c r="P2605" t="s">
        <v>8316</v>
      </c>
      <c r="Q2605">
        <f t="shared" si="202"/>
        <v>101</v>
      </c>
      <c r="R2605">
        <f t="shared" si="203"/>
        <v>35.520000000000003</v>
      </c>
      <c r="S2605" s="11">
        <f t="shared" si="200"/>
        <v>41617.912662037037</v>
      </c>
      <c r="T2605" s="11">
        <f t="shared" si="201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2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26" t="s">
        <v>8313</v>
      </c>
      <c r="P2606" t="s">
        <v>8316</v>
      </c>
      <c r="Q2606">
        <f t="shared" si="202"/>
        <v>104</v>
      </c>
      <c r="R2606">
        <f t="shared" si="203"/>
        <v>64.930000000000007</v>
      </c>
      <c r="S2606" s="11">
        <f t="shared" si="200"/>
        <v>40998.051192129627</v>
      </c>
      <c r="T2606" s="11">
        <f t="shared" si="201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2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26" t="s">
        <v>8313</v>
      </c>
      <c r="P2607" t="s">
        <v>8316</v>
      </c>
      <c r="Q2607">
        <f t="shared" si="202"/>
        <v>107</v>
      </c>
      <c r="R2607">
        <f t="shared" si="203"/>
        <v>60.97</v>
      </c>
      <c r="S2607" s="11">
        <f t="shared" si="200"/>
        <v>42508.541550925926</v>
      </c>
      <c r="T2607" s="11">
        <f t="shared" si="201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3" t="s">
        <v>2606</v>
      </c>
      <c r="C2608" s="3" t="s">
        <v>6716</v>
      </c>
      <c r="D2608" s="2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26" t="s">
        <v>8313</v>
      </c>
      <c r="P2608" t="s">
        <v>8316</v>
      </c>
      <c r="Q2608">
        <f t="shared" si="202"/>
        <v>110</v>
      </c>
      <c r="R2608">
        <f t="shared" si="203"/>
        <v>31.44</v>
      </c>
      <c r="S2608" s="11">
        <f t="shared" si="200"/>
        <v>41726.712754629632</v>
      </c>
      <c r="T2608" s="11">
        <f t="shared" si="201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2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26" t="s">
        <v>8313</v>
      </c>
      <c r="P2609" t="s">
        <v>8316</v>
      </c>
      <c r="Q2609">
        <f t="shared" si="202"/>
        <v>408</v>
      </c>
      <c r="R2609">
        <f t="shared" si="203"/>
        <v>81.95</v>
      </c>
      <c r="S2609" s="11">
        <f t="shared" si="200"/>
        <v>42184.874675925923</v>
      </c>
      <c r="T2609" s="11">
        <f t="shared" si="201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2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26" t="s">
        <v>8313</v>
      </c>
      <c r="P2610" t="s">
        <v>8316</v>
      </c>
      <c r="Q2610">
        <f t="shared" si="202"/>
        <v>224</v>
      </c>
      <c r="R2610">
        <f t="shared" si="203"/>
        <v>58.93</v>
      </c>
      <c r="S2610" s="11">
        <f t="shared" si="200"/>
        <v>42767.801712962959</v>
      </c>
      <c r="T2610" s="11">
        <f t="shared" si="201"/>
        <v>42809</v>
      </c>
      <c r="U2610">
        <f t="shared" si="204"/>
        <v>2017</v>
      </c>
    </row>
    <row r="2611" spans="1:21" ht="45" x14ac:dyDescent="0.25">
      <c r="A2611">
        <v>2609</v>
      </c>
      <c r="B2611" s="3" t="s">
        <v>2609</v>
      </c>
      <c r="C2611" s="3" t="s">
        <v>6719</v>
      </c>
      <c r="D2611" s="2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26" t="s">
        <v>8313</v>
      </c>
      <c r="P2611" t="s">
        <v>8316</v>
      </c>
      <c r="Q2611">
        <f t="shared" si="202"/>
        <v>304</v>
      </c>
      <c r="R2611">
        <f t="shared" si="203"/>
        <v>157.29</v>
      </c>
      <c r="S2611" s="11">
        <f t="shared" si="200"/>
        <v>41075.237858796296</v>
      </c>
      <c r="T2611" s="11">
        <f t="shared" si="201"/>
        <v>41105.237858796296</v>
      </c>
      <c r="U2611">
        <f t="shared" si="204"/>
        <v>2012</v>
      </c>
    </row>
    <row r="2612" spans="1:21" ht="30" x14ac:dyDescent="0.25">
      <c r="A2612">
        <v>2610</v>
      </c>
      <c r="B2612" s="3" t="s">
        <v>2610</v>
      </c>
      <c r="C2612" s="3" t="s">
        <v>6720</v>
      </c>
      <c r="D2612" s="2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26" t="s">
        <v>8313</v>
      </c>
      <c r="P2612" t="s">
        <v>8316</v>
      </c>
      <c r="Q2612">
        <f t="shared" si="202"/>
        <v>141</v>
      </c>
      <c r="R2612">
        <f t="shared" si="203"/>
        <v>55.76</v>
      </c>
      <c r="S2612" s="11">
        <f t="shared" si="200"/>
        <v>42564.881076388891</v>
      </c>
      <c r="T2612" s="11">
        <f t="shared" si="201"/>
        <v>42604.290972222225</v>
      </c>
      <c r="U2612">
        <f t="shared" si="204"/>
        <v>2016</v>
      </c>
    </row>
    <row r="2613" spans="1:21" ht="45" x14ac:dyDescent="0.25">
      <c r="A2613">
        <v>2611</v>
      </c>
      <c r="B2613" s="3" t="s">
        <v>2611</v>
      </c>
      <c r="C2613" s="3" t="s">
        <v>6721</v>
      </c>
      <c r="D2613" s="2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26" t="s">
        <v>8313</v>
      </c>
      <c r="P2613" t="s">
        <v>8316</v>
      </c>
      <c r="Q2613">
        <f t="shared" si="202"/>
        <v>2791</v>
      </c>
      <c r="R2613">
        <f t="shared" si="203"/>
        <v>83.8</v>
      </c>
      <c r="S2613" s="11">
        <f t="shared" si="200"/>
        <v>42704.335810185185</v>
      </c>
      <c r="T2613" s="11">
        <f t="shared" si="201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2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26" t="s">
        <v>8313</v>
      </c>
      <c r="P2614" t="s">
        <v>8316</v>
      </c>
      <c r="Q2614">
        <f t="shared" si="202"/>
        <v>172</v>
      </c>
      <c r="R2614">
        <f t="shared" si="203"/>
        <v>58.42</v>
      </c>
      <c r="S2614" s="11">
        <f t="shared" si="200"/>
        <v>41982.143171296295</v>
      </c>
      <c r="T2614" s="11">
        <f t="shared" si="201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3" t="s">
        <v>2613</v>
      </c>
      <c r="C2615" s="3" t="s">
        <v>6723</v>
      </c>
      <c r="D2615" s="2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26" t="s">
        <v>8313</v>
      </c>
      <c r="P2615" t="s">
        <v>8316</v>
      </c>
      <c r="Q2615">
        <f t="shared" si="202"/>
        <v>101</v>
      </c>
      <c r="R2615">
        <f t="shared" si="203"/>
        <v>270.57</v>
      </c>
      <c r="S2615" s="11">
        <f t="shared" si="200"/>
        <v>41143.81821759259</v>
      </c>
      <c r="T2615" s="11">
        <f t="shared" si="201"/>
        <v>41173.81821759259</v>
      </c>
      <c r="U2615">
        <f t="shared" si="204"/>
        <v>2012</v>
      </c>
    </row>
    <row r="2616" spans="1:21" ht="45" x14ac:dyDescent="0.25">
      <c r="A2616">
        <v>2614</v>
      </c>
      <c r="B2616" s="3" t="s">
        <v>2614</v>
      </c>
      <c r="C2616" s="3" t="s">
        <v>6724</v>
      </c>
      <c r="D2616" s="2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26" t="s">
        <v>8313</v>
      </c>
      <c r="P2616" t="s">
        <v>8316</v>
      </c>
      <c r="Q2616">
        <f t="shared" si="202"/>
        <v>102</v>
      </c>
      <c r="R2616">
        <f t="shared" si="203"/>
        <v>107.1</v>
      </c>
      <c r="S2616" s="11">
        <f t="shared" si="200"/>
        <v>41730.708472222221</v>
      </c>
      <c r="T2616" s="11">
        <f t="shared" si="201"/>
        <v>41759.208333333336</v>
      </c>
      <c r="U2616">
        <f t="shared" si="204"/>
        <v>2014</v>
      </c>
    </row>
    <row r="2617" spans="1:21" ht="45" x14ac:dyDescent="0.25">
      <c r="A2617">
        <v>2615</v>
      </c>
      <c r="B2617" s="3" t="s">
        <v>2615</v>
      </c>
      <c r="C2617" s="3" t="s">
        <v>6725</v>
      </c>
      <c r="D2617" s="2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26" t="s">
        <v>8313</v>
      </c>
      <c r="P2617" t="s">
        <v>8316</v>
      </c>
      <c r="Q2617">
        <f t="shared" si="202"/>
        <v>170</v>
      </c>
      <c r="R2617">
        <f t="shared" si="203"/>
        <v>47.18</v>
      </c>
      <c r="S2617" s="11">
        <f t="shared" si="200"/>
        <v>42453.49726851852</v>
      </c>
      <c r="T2617" s="11">
        <f t="shared" si="201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2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26" t="s">
        <v>8313</v>
      </c>
      <c r="P2618" t="s">
        <v>8316</v>
      </c>
      <c r="Q2618">
        <f t="shared" si="202"/>
        <v>115</v>
      </c>
      <c r="R2618">
        <f t="shared" si="203"/>
        <v>120.31</v>
      </c>
      <c r="S2618" s="11">
        <f t="shared" si="200"/>
        <v>42211.99454861111</v>
      </c>
      <c r="T2618" s="11">
        <f t="shared" si="201"/>
        <v>42241.99454861111</v>
      </c>
      <c r="U2618">
        <f t="shared" si="204"/>
        <v>2015</v>
      </c>
    </row>
    <row r="2619" spans="1:21" ht="45" x14ac:dyDescent="0.25">
      <c r="A2619">
        <v>2617</v>
      </c>
      <c r="B2619" s="3" t="s">
        <v>2617</v>
      </c>
      <c r="C2619" s="3" t="s">
        <v>6727</v>
      </c>
      <c r="D2619" s="2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26" t="s">
        <v>8313</v>
      </c>
      <c r="P2619" t="s">
        <v>8316</v>
      </c>
      <c r="Q2619">
        <f t="shared" si="202"/>
        <v>878</v>
      </c>
      <c r="R2619">
        <f t="shared" si="203"/>
        <v>27.6</v>
      </c>
      <c r="S2619" s="11">
        <f t="shared" si="200"/>
        <v>41902.874432870369</v>
      </c>
      <c r="T2619" s="11">
        <f t="shared" si="201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2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26" t="s">
        <v>8313</v>
      </c>
      <c r="P2620" t="s">
        <v>8316</v>
      </c>
      <c r="Q2620">
        <f t="shared" si="202"/>
        <v>105</v>
      </c>
      <c r="R2620">
        <f t="shared" si="203"/>
        <v>205.3</v>
      </c>
      <c r="S2620" s="11">
        <f t="shared" si="200"/>
        <v>42279.792372685188</v>
      </c>
      <c r="T2620" s="11">
        <f t="shared" si="201"/>
        <v>42339.834039351852</v>
      </c>
      <c r="U2620">
        <f t="shared" si="204"/>
        <v>2015</v>
      </c>
    </row>
    <row r="2621" spans="1:21" ht="45" x14ac:dyDescent="0.25">
      <c r="A2621">
        <v>2619</v>
      </c>
      <c r="B2621" s="3" t="s">
        <v>2619</v>
      </c>
      <c r="C2621" s="3" t="s">
        <v>6729</v>
      </c>
      <c r="D2621" s="2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26" t="s">
        <v>8313</v>
      </c>
      <c r="P2621" t="s">
        <v>8316</v>
      </c>
      <c r="Q2621">
        <f t="shared" si="202"/>
        <v>188</v>
      </c>
      <c r="R2621">
        <f t="shared" si="203"/>
        <v>35.549999999999997</v>
      </c>
      <c r="S2621" s="11">
        <f t="shared" si="200"/>
        <v>42273.884305555555</v>
      </c>
      <c r="T2621" s="11">
        <f t="shared" si="201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3" t="s">
        <v>2620</v>
      </c>
      <c r="C2622" s="3" t="s">
        <v>6730</v>
      </c>
      <c r="D2622" s="2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26" t="s">
        <v>8313</v>
      </c>
      <c r="P2622" t="s">
        <v>8316</v>
      </c>
      <c r="Q2622">
        <f t="shared" si="202"/>
        <v>144</v>
      </c>
      <c r="R2622">
        <f t="shared" si="203"/>
        <v>74.64</v>
      </c>
      <c r="S2622" s="11">
        <f t="shared" si="200"/>
        <v>42251.16715277778</v>
      </c>
      <c r="T2622" s="11">
        <f t="shared" si="201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3" t="s">
        <v>2621</v>
      </c>
      <c r="C2623" s="3" t="s">
        <v>6731</v>
      </c>
      <c r="D2623" s="2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26" t="s">
        <v>8313</v>
      </c>
      <c r="P2623" t="s">
        <v>8316</v>
      </c>
      <c r="Q2623">
        <f t="shared" si="202"/>
        <v>146</v>
      </c>
      <c r="R2623">
        <f t="shared" si="203"/>
        <v>47.06</v>
      </c>
      <c r="S2623" s="11">
        <f t="shared" si="200"/>
        <v>42115.74754629629</v>
      </c>
      <c r="T2623" s="11">
        <f t="shared" si="201"/>
        <v>42145.74754629629</v>
      </c>
      <c r="U2623">
        <f t="shared" si="204"/>
        <v>2015</v>
      </c>
    </row>
    <row r="2624" spans="1:21" ht="45" x14ac:dyDescent="0.25">
      <c r="A2624">
        <v>2622</v>
      </c>
      <c r="B2624" s="3" t="s">
        <v>2622</v>
      </c>
      <c r="C2624" s="3" t="s">
        <v>6732</v>
      </c>
      <c r="D2624" s="2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26" t="s">
        <v>8313</v>
      </c>
      <c r="P2624" t="s">
        <v>8316</v>
      </c>
      <c r="Q2624">
        <f t="shared" si="202"/>
        <v>131</v>
      </c>
      <c r="R2624">
        <f t="shared" si="203"/>
        <v>26.59</v>
      </c>
      <c r="S2624" s="11">
        <f t="shared" si="200"/>
        <v>42689.74324074074</v>
      </c>
      <c r="T2624" s="11">
        <f t="shared" si="201"/>
        <v>42734.74324074074</v>
      </c>
      <c r="U2624">
        <f t="shared" si="204"/>
        <v>2016</v>
      </c>
    </row>
    <row r="2625" spans="1:21" ht="45" x14ac:dyDescent="0.25">
      <c r="A2625">
        <v>2623</v>
      </c>
      <c r="B2625" s="3" t="s">
        <v>2623</v>
      </c>
      <c r="C2625" s="3" t="s">
        <v>6733</v>
      </c>
      <c r="D2625" s="2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26" t="s">
        <v>8313</v>
      </c>
      <c r="P2625" t="s">
        <v>8316</v>
      </c>
      <c r="Q2625">
        <f t="shared" si="202"/>
        <v>114</v>
      </c>
      <c r="R2625">
        <f t="shared" si="203"/>
        <v>36.770000000000003</v>
      </c>
      <c r="S2625" s="11">
        <f t="shared" si="200"/>
        <v>42692.256550925929</v>
      </c>
      <c r="T2625" s="11">
        <f t="shared" si="201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3" t="s">
        <v>2624</v>
      </c>
      <c r="C2626" s="3" t="s">
        <v>6734</v>
      </c>
      <c r="D2626" s="2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26" t="s">
        <v>8313</v>
      </c>
      <c r="P2626" t="s">
        <v>8316</v>
      </c>
      <c r="Q2626">
        <f t="shared" si="202"/>
        <v>1379</v>
      </c>
      <c r="R2626">
        <f t="shared" si="203"/>
        <v>31.82</v>
      </c>
      <c r="S2626" s="11">
        <f t="shared" ref="S2626:S2689" si="205">(((J2626/60)/60)/24)+DATE(1970,1,1)</f>
        <v>41144.42155092593</v>
      </c>
      <c r="T2626" s="11">
        <f t="shared" ref="T2626:T2689" si="206">(((I2626/60)/60)/24)+DATE(1970,1,1)</f>
        <v>41165.42155092593</v>
      </c>
      <c r="U2626">
        <f t="shared" si="204"/>
        <v>2012</v>
      </c>
    </row>
    <row r="2627" spans="1:21" ht="45" x14ac:dyDescent="0.25">
      <c r="A2627">
        <v>2625</v>
      </c>
      <c r="B2627" s="3" t="s">
        <v>2625</v>
      </c>
      <c r="C2627" s="3" t="s">
        <v>6735</v>
      </c>
      <c r="D2627" s="2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26" t="s">
        <v>8313</v>
      </c>
      <c r="P2627" t="s">
        <v>8316</v>
      </c>
      <c r="Q2627">
        <f t="shared" ref="Q2627:Q2690" si="207">ROUND(E2627/D2627*100,0)</f>
        <v>956</v>
      </c>
      <c r="R2627">
        <f t="shared" ref="R2627:R2690" si="208">IFERROR(ROUND(E2627/L2627,2),0)</f>
        <v>27.58</v>
      </c>
      <c r="S2627" s="11">
        <f t="shared" si="205"/>
        <v>42658.810277777782</v>
      </c>
      <c r="T2627" s="11">
        <f t="shared" si="206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2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26" t="s">
        <v>8313</v>
      </c>
      <c r="P2628" t="s">
        <v>8316</v>
      </c>
      <c r="Q2628">
        <f t="shared" si="207"/>
        <v>112</v>
      </c>
      <c r="R2628">
        <f t="shared" si="208"/>
        <v>56</v>
      </c>
      <c r="S2628" s="11">
        <f t="shared" si="205"/>
        <v>42128.628113425926</v>
      </c>
      <c r="T2628" s="11">
        <f t="shared" si="206"/>
        <v>42158.628113425926</v>
      </c>
      <c r="U2628">
        <f t="shared" si="209"/>
        <v>2015</v>
      </c>
    </row>
    <row r="2629" spans="1:21" ht="45" x14ac:dyDescent="0.25">
      <c r="A2629">
        <v>2627</v>
      </c>
      <c r="B2629" s="3" t="s">
        <v>2627</v>
      </c>
      <c r="C2629" s="3" t="s">
        <v>6737</v>
      </c>
      <c r="D2629" s="2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26" t="s">
        <v>8313</v>
      </c>
      <c r="P2629" t="s">
        <v>8316</v>
      </c>
      <c r="Q2629">
        <f t="shared" si="207"/>
        <v>647</v>
      </c>
      <c r="R2629">
        <f t="shared" si="208"/>
        <v>21.56</v>
      </c>
      <c r="S2629" s="11">
        <f t="shared" si="205"/>
        <v>42304.829409722224</v>
      </c>
      <c r="T2629" s="11">
        <f t="shared" si="206"/>
        <v>42334.871076388896</v>
      </c>
      <c r="U2629">
        <f t="shared" si="209"/>
        <v>2015</v>
      </c>
    </row>
    <row r="2630" spans="1:21" ht="30" x14ac:dyDescent="0.25">
      <c r="A2630">
        <v>2628</v>
      </c>
      <c r="B2630" s="3" t="s">
        <v>2628</v>
      </c>
      <c r="C2630" s="3" t="s">
        <v>6738</v>
      </c>
      <c r="D2630" s="2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26" t="s">
        <v>8313</v>
      </c>
      <c r="P2630" t="s">
        <v>8316</v>
      </c>
      <c r="Q2630">
        <f t="shared" si="207"/>
        <v>110</v>
      </c>
      <c r="R2630">
        <f t="shared" si="208"/>
        <v>44.1</v>
      </c>
      <c r="S2630" s="11">
        <f t="shared" si="205"/>
        <v>41953.966053240743</v>
      </c>
      <c r="T2630" s="11">
        <f t="shared" si="206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3" t="s">
        <v>2629</v>
      </c>
      <c r="C2631" s="3" t="s">
        <v>6739</v>
      </c>
      <c r="D2631" s="2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26" t="s">
        <v>8313</v>
      </c>
      <c r="P2631" t="s">
        <v>8316</v>
      </c>
      <c r="Q2631">
        <f t="shared" si="207"/>
        <v>128</v>
      </c>
      <c r="R2631">
        <f t="shared" si="208"/>
        <v>63.87</v>
      </c>
      <c r="S2631" s="11">
        <f t="shared" si="205"/>
        <v>42108.538449074069</v>
      </c>
      <c r="T2631" s="11">
        <f t="shared" si="206"/>
        <v>42138.538449074069</v>
      </c>
      <c r="U2631">
        <f t="shared" si="209"/>
        <v>2015</v>
      </c>
    </row>
    <row r="2632" spans="1:21" ht="45" x14ac:dyDescent="0.25">
      <c r="A2632">
        <v>2630</v>
      </c>
      <c r="B2632" s="3" t="s">
        <v>2630</v>
      </c>
      <c r="C2632" s="3" t="s">
        <v>6740</v>
      </c>
      <c r="D2632" s="2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26" t="s">
        <v>8313</v>
      </c>
      <c r="P2632" t="s">
        <v>8316</v>
      </c>
      <c r="Q2632">
        <f t="shared" si="207"/>
        <v>158</v>
      </c>
      <c r="R2632">
        <f t="shared" si="208"/>
        <v>38.99</v>
      </c>
      <c r="S2632" s="11">
        <f t="shared" si="205"/>
        <v>42524.105462962965</v>
      </c>
      <c r="T2632" s="11">
        <f t="shared" si="206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2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26" t="s">
        <v>8313</v>
      </c>
      <c r="P2633" t="s">
        <v>8316</v>
      </c>
      <c r="Q2633">
        <f t="shared" si="207"/>
        <v>115</v>
      </c>
      <c r="R2633">
        <f t="shared" si="208"/>
        <v>80.19</v>
      </c>
      <c r="S2633" s="11">
        <f t="shared" si="205"/>
        <v>42218.169293981482</v>
      </c>
      <c r="T2633" s="11">
        <f t="shared" si="206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2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26" t="s">
        <v>8313</v>
      </c>
      <c r="P2634" t="s">
        <v>8316</v>
      </c>
      <c r="Q2634">
        <f t="shared" si="207"/>
        <v>137</v>
      </c>
      <c r="R2634">
        <f t="shared" si="208"/>
        <v>34.9</v>
      </c>
      <c r="S2634" s="11">
        <f t="shared" si="205"/>
        <v>42494.061793981484</v>
      </c>
      <c r="T2634" s="11">
        <f t="shared" si="206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3" t="s">
        <v>2633</v>
      </c>
      <c r="C2635" s="3" t="s">
        <v>6743</v>
      </c>
      <c r="D2635" s="2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26" t="s">
        <v>8313</v>
      </c>
      <c r="P2635" t="s">
        <v>8316</v>
      </c>
      <c r="Q2635">
        <f t="shared" si="207"/>
        <v>355</v>
      </c>
      <c r="R2635">
        <f t="shared" si="208"/>
        <v>89.1</v>
      </c>
      <c r="S2635" s="11">
        <f t="shared" si="205"/>
        <v>41667.823287037041</v>
      </c>
      <c r="T2635" s="11">
        <f t="shared" si="206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2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26" t="s">
        <v>8313</v>
      </c>
      <c r="P2636" t="s">
        <v>8316</v>
      </c>
      <c r="Q2636">
        <f t="shared" si="207"/>
        <v>106</v>
      </c>
      <c r="R2636">
        <f t="shared" si="208"/>
        <v>39.44</v>
      </c>
      <c r="S2636" s="11">
        <f t="shared" si="205"/>
        <v>42612.656493055561</v>
      </c>
      <c r="T2636" s="11">
        <f t="shared" si="206"/>
        <v>42642.656493055561</v>
      </c>
      <c r="U2636">
        <f t="shared" si="209"/>
        <v>2016</v>
      </c>
    </row>
    <row r="2637" spans="1:21" ht="45" x14ac:dyDescent="0.25">
      <c r="A2637">
        <v>2635</v>
      </c>
      <c r="B2637" s="3" t="s">
        <v>2635</v>
      </c>
      <c r="C2637" s="3" t="s">
        <v>6745</v>
      </c>
      <c r="D2637" s="2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26" t="s">
        <v>8313</v>
      </c>
      <c r="P2637" t="s">
        <v>8316</v>
      </c>
      <c r="Q2637">
        <f t="shared" si="207"/>
        <v>100</v>
      </c>
      <c r="R2637">
        <f t="shared" si="208"/>
        <v>136.9</v>
      </c>
      <c r="S2637" s="11">
        <f t="shared" si="205"/>
        <v>42037.950937500005</v>
      </c>
      <c r="T2637" s="11">
        <f t="shared" si="206"/>
        <v>42072.909270833334</v>
      </c>
      <c r="U2637">
        <f t="shared" si="209"/>
        <v>2015</v>
      </c>
    </row>
    <row r="2638" spans="1:21" ht="45" x14ac:dyDescent="0.25">
      <c r="A2638">
        <v>2636</v>
      </c>
      <c r="B2638" s="3" t="s">
        <v>2636</v>
      </c>
      <c r="C2638" s="3" t="s">
        <v>6746</v>
      </c>
      <c r="D2638" s="2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26" t="s">
        <v>8313</v>
      </c>
      <c r="P2638" t="s">
        <v>8316</v>
      </c>
      <c r="Q2638">
        <f t="shared" si="207"/>
        <v>187</v>
      </c>
      <c r="R2638">
        <f t="shared" si="208"/>
        <v>37.46</v>
      </c>
      <c r="S2638" s="11">
        <f t="shared" si="205"/>
        <v>42636.614745370374</v>
      </c>
      <c r="T2638" s="11">
        <f t="shared" si="206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3" t="s">
        <v>2637</v>
      </c>
      <c r="C2639" s="3" t="s">
        <v>6747</v>
      </c>
      <c r="D2639" s="2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26" t="s">
        <v>8313</v>
      </c>
      <c r="P2639" t="s">
        <v>8316</v>
      </c>
      <c r="Q2639">
        <f t="shared" si="207"/>
        <v>166</v>
      </c>
      <c r="R2639">
        <f t="shared" si="208"/>
        <v>31.96</v>
      </c>
      <c r="S2639" s="11">
        <f t="shared" si="205"/>
        <v>42639.549479166672</v>
      </c>
      <c r="T2639" s="11">
        <f t="shared" si="206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2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26" t="s">
        <v>8313</v>
      </c>
      <c r="P2640" t="s">
        <v>8316</v>
      </c>
      <c r="Q2640">
        <f t="shared" si="207"/>
        <v>102</v>
      </c>
      <c r="R2640">
        <f t="shared" si="208"/>
        <v>25.21</v>
      </c>
      <c r="S2640" s="11">
        <f t="shared" si="205"/>
        <v>41989.913136574076</v>
      </c>
      <c r="T2640" s="11">
        <f t="shared" si="206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3" t="s">
        <v>2639</v>
      </c>
      <c r="C2641" s="3" t="s">
        <v>6749</v>
      </c>
      <c r="D2641" s="2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26" t="s">
        <v>8313</v>
      </c>
      <c r="P2641" t="s">
        <v>8316</v>
      </c>
      <c r="Q2641">
        <f t="shared" si="207"/>
        <v>164</v>
      </c>
      <c r="R2641">
        <f t="shared" si="208"/>
        <v>10.039999999999999</v>
      </c>
      <c r="S2641" s="11">
        <f t="shared" si="205"/>
        <v>42024.86513888889</v>
      </c>
      <c r="T2641" s="11">
        <f t="shared" si="206"/>
        <v>42054.86513888889</v>
      </c>
      <c r="U2641">
        <f t="shared" si="209"/>
        <v>2015</v>
      </c>
    </row>
    <row r="2642" spans="1:21" ht="60" x14ac:dyDescent="0.25">
      <c r="A2642">
        <v>2640</v>
      </c>
      <c r="B2642" s="3" t="s">
        <v>2640</v>
      </c>
      <c r="C2642" s="3" t="s">
        <v>6750</v>
      </c>
      <c r="D2642" s="2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26" t="s">
        <v>8313</v>
      </c>
      <c r="P2642" t="s">
        <v>8316</v>
      </c>
      <c r="Q2642">
        <f t="shared" si="207"/>
        <v>106</v>
      </c>
      <c r="R2642">
        <f t="shared" si="208"/>
        <v>45.94</v>
      </c>
      <c r="S2642" s="11">
        <f t="shared" si="205"/>
        <v>42103.160578703704</v>
      </c>
      <c r="T2642" s="11">
        <f t="shared" si="206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2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26" t="s">
        <v>8313</v>
      </c>
      <c r="P2643" t="s">
        <v>8316</v>
      </c>
      <c r="Q2643">
        <f t="shared" si="207"/>
        <v>1</v>
      </c>
      <c r="R2643">
        <f t="shared" si="208"/>
        <v>15</v>
      </c>
      <c r="S2643" s="11">
        <f t="shared" si="205"/>
        <v>41880.827118055553</v>
      </c>
      <c r="T2643" s="11">
        <f t="shared" si="206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2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26" t="s">
        <v>8313</v>
      </c>
      <c r="P2644" t="s">
        <v>8316</v>
      </c>
      <c r="Q2644">
        <f t="shared" si="207"/>
        <v>0</v>
      </c>
      <c r="R2644">
        <f t="shared" si="208"/>
        <v>0</v>
      </c>
      <c r="S2644" s="11">
        <f t="shared" si="205"/>
        <v>42536.246620370366</v>
      </c>
      <c r="T2644" s="11">
        <f t="shared" si="206"/>
        <v>42566.289583333331</v>
      </c>
      <c r="U2644">
        <f t="shared" si="209"/>
        <v>2016</v>
      </c>
    </row>
    <row r="2645" spans="1:21" ht="45" x14ac:dyDescent="0.25">
      <c r="A2645">
        <v>2643</v>
      </c>
      <c r="B2645" s="3" t="s">
        <v>2643</v>
      </c>
      <c r="C2645" s="3" t="s">
        <v>6753</v>
      </c>
      <c r="D2645" s="2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26" t="s">
        <v>8313</v>
      </c>
      <c r="P2645" t="s">
        <v>8316</v>
      </c>
      <c r="Q2645">
        <f t="shared" si="207"/>
        <v>34</v>
      </c>
      <c r="R2645">
        <f t="shared" si="208"/>
        <v>223.58</v>
      </c>
      <c r="S2645" s="11">
        <f t="shared" si="205"/>
        <v>42689.582349537035</v>
      </c>
      <c r="T2645" s="11">
        <f t="shared" si="206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2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26" t="s">
        <v>8313</v>
      </c>
      <c r="P2646" t="s">
        <v>8316</v>
      </c>
      <c r="Q2646">
        <f t="shared" si="207"/>
        <v>2</v>
      </c>
      <c r="R2646">
        <f t="shared" si="208"/>
        <v>39.479999999999997</v>
      </c>
      <c r="S2646" s="11">
        <f t="shared" si="205"/>
        <v>42774.792071759264</v>
      </c>
      <c r="T2646" s="11">
        <f t="shared" si="206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3" t="s">
        <v>2645</v>
      </c>
      <c r="C2647" s="3" t="s">
        <v>6755</v>
      </c>
      <c r="D2647" s="2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26" t="s">
        <v>8313</v>
      </c>
      <c r="P2647" t="s">
        <v>8316</v>
      </c>
      <c r="Q2647">
        <f t="shared" si="207"/>
        <v>11</v>
      </c>
      <c r="R2647">
        <f t="shared" si="208"/>
        <v>91.3</v>
      </c>
      <c r="S2647" s="11">
        <f t="shared" si="205"/>
        <v>41921.842627314814</v>
      </c>
      <c r="T2647" s="11">
        <f t="shared" si="206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2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26" t="s">
        <v>8313</v>
      </c>
      <c r="P2648" t="s">
        <v>8316</v>
      </c>
      <c r="Q2648">
        <f t="shared" si="207"/>
        <v>8</v>
      </c>
      <c r="R2648">
        <f t="shared" si="208"/>
        <v>78.67</v>
      </c>
      <c r="S2648" s="11">
        <f t="shared" si="205"/>
        <v>42226.313298611116</v>
      </c>
      <c r="T2648" s="11">
        <f t="shared" si="206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3" t="s">
        <v>2647</v>
      </c>
      <c r="C2649" s="3" t="s">
        <v>6757</v>
      </c>
      <c r="D2649" s="2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26" t="s">
        <v>8313</v>
      </c>
      <c r="P2649" t="s">
        <v>8316</v>
      </c>
      <c r="Q2649">
        <f t="shared" si="207"/>
        <v>1</v>
      </c>
      <c r="R2649">
        <f t="shared" si="208"/>
        <v>12</v>
      </c>
      <c r="S2649" s="11">
        <f t="shared" si="205"/>
        <v>42200.261793981481</v>
      </c>
      <c r="T2649" s="11">
        <f t="shared" si="206"/>
        <v>42230.261793981481</v>
      </c>
      <c r="U2649">
        <f t="shared" si="209"/>
        <v>2015</v>
      </c>
    </row>
    <row r="2650" spans="1:21" ht="45" x14ac:dyDescent="0.25">
      <c r="A2650">
        <v>2648</v>
      </c>
      <c r="B2650" s="3" t="s">
        <v>2648</v>
      </c>
      <c r="C2650" s="3" t="s">
        <v>6758</v>
      </c>
      <c r="D2650" s="2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26" t="s">
        <v>8313</v>
      </c>
      <c r="P2650" t="s">
        <v>8316</v>
      </c>
      <c r="Q2650">
        <f t="shared" si="207"/>
        <v>1</v>
      </c>
      <c r="R2650">
        <f t="shared" si="208"/>
        <v>17.670000000000002</v>
      </c>
      <c r="S2650" s="11">
        <f t="shared" si="205"/>
        <v>42408.714814814812</v>
      </c>
      <c r="T2650" s="11">
        <f t="shared" si="206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2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26" t="s">
        <v>8313</v>
      </c>
      <c r="P2651" t="s">
        <v>8316</v>
      </c>
      <c r="Q2651">
        <f t="shared" si="207"/>
        <v>0</v>
      </c>
      <c r="R2651">
        <f t="shared" si="208"/>
        <v>41.33</v>
      </c>
      <c r="S2651" s="11">
        <f t="shared" si="205"/>
        <v>42341.99700231482</v>
      </c>
      <c r="T2651" s="11">
        <f t="shared" si="206"/>
        <v>42401.99700231482</v>
      </c>
      <c r="U2651">
        <f t="shared" si="209"/>
        <v>2015</v>
      </c>
    </row>
    <row r="2652" spans="1:21" ht="45" x14ac:dyDescent="0.25">
      <c r="A2652">
        <v>2650</v>
      </c>
      <c r="B2652" s="3" t="s">
        <v>2650</v>
      </c>
      <c r="C2652" s="3" t="s">
        <v>6760</v>
      </c>
      <c r="D2652" s="2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26" t="s">
        <v>8313</v>
      </c>
      <c r="P2652" t="s">
        <v>8316</v>
      </c>
      <c r="Q2652">
        <f t="shared" si="207"/>
        <v>1</v>
      </c>
      <c r="R2652">
        <f t="shared" si="208"/>
        <v>71.599999999999994</v>
      </c>
      <c r="S2652" s="11">
        <f t="shared" si="205"/>
        <v>42695.624340277776</v>
      </c>
      <c r="T2652" s="11">
        <f t="shared" si="206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3" t="s">
        <v>2651</v>
      </c>
      <c r="C2653" s="3" t="s">
        <v>6761</v>
      </c>
      <c r="D2653" s="2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26" t="s">
        <v>8313</v>
      </c>
      <c r="P2653" t="s">
        <v>8316</v>
      </c>
      <c r="Q2653">
        <f t="shared" si="207"/>
        <v>2</v>
      </c>
      <c r="R2653">
        <f t="shared" si="208"/>
        <v>307.82</v>
      </c>
      <c r="S2653" s="11">
        <f t="shared" si="205"/>
        <v>42327.805659722217</v>
      </c>
      <c r="T2653" s="11">
        <f t="shared" si="206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3" t="s">
        <v>2652</v>
      </c>
      <c r="C2654" s="3" t="s">
        <v>6762</v>
      </c>
      <c r="D2654" s="2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26" t="s">
        <v>8313</v>
      </c>
      <c r="P2654" t="s">
        <v>8316</v>
      </c>
      <c r="Q2654">
        <f t="shared" si="207"/>
        <v>1</v>
      </c>
      <c r="R2654">
        <f t="shared" si="208"/>
        <v>80.45</v>
      </c>
      <c r="S2654" s="11">
        <f t="shared" si="205"/>
        <v>41953.158854166672</v>
      </c>
      <c r="T2654" s="11">
        <f t="shared" si="206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2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26" t="s">
        <v>8313</v>
      </c>
      <c r="P2655" t="s">
        <v>8316</v>
      </c>
      <c r="Q2655">
        <f t="shared" si="207"/>
        <v>12</v>
      </c>
      <c r="R2655">
        <f t="shared" si="208"/>
        <v>83.94</v>
      </c>
      <c r="S2655" s="11">
        <f t="shared" si="205"/>
        <v>41771.651932870373</v>
      </c>
      <c r="T2655" s="11">
        <f t="shared" si="206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3" t="s">
        <v>2654</v>
      </c>
      <c r="C2656" s="3" t="s">
        <v>6764</v>
      </c>
      <c r="D2656" s="2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26" t="s">
        <v>8313</v>
      </c>
      <c r="P2656" t="s">
        <v>8316</v>
      </c>
      <c r="Q2656">
        <f t="shared" si="207"/>
        <v>0</v>
      </c>
      <c r="R2656">
        <f t="shared" si="208"/>
        <v>8.5</v>
      </c>
      <c r="S2656" s="11">
        <f t="shared" si="205"/>
        <v>42055.600995370376</v>
      </c>
      <c r="T2656" s="11">
        <f t="shared" si="206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2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26" t="s">
        <v>8313</v>
      </c>
      <c r="P2657" t="s">
        <v>8316</v>
      </c>
      <c r="Q2657">
        <f t="shared" si="207"/>
        <v>21</v>
      </c>
      <c r="R2657">
        <f t="shared" si="208"/>
        <v>73.37</v>
      </c>
      <c r="S2657" s="11">
        <f t="shared" si="205"/>
        <v>42381.866284722222</v>
      </c>
      <c r="T2657" s="11">
        <f t="shared" si="206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2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26" t="s">
        <v>8313</v>
      </c>
      <c r="P2658" t="s">
        <v>8316</v>
      </c>
      <c r="Q2658">
        <f t="shared" si="207"/>
        <v>11</v>
      </c>
      <c r="R2658">
        <f t="shared" si="208"/>
        <v>112.86</v>
      </c>
      <c r="S2658" s="11">
        <f t="shared" si="205"/>
        <v>42767.688518518517</v>
      </c>
      <c r="T2658" s="11">
        <f t="shared" si="206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3" t="s">
        <v>2657</v>
      </c>
      <c r="C2659" s="3" t="s">
        <v>6767</v>
      </c>
      <c r="D2659" s="2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26" t="s">
        <v>8313</v>
      </c>
      <c r="P2659" t="s">
        <v>8316</v>
      </c>
      <c r="Q2659">
        <f t="shared" si="207"/>
        <v>19</v>
      </c>
      <c r="R2659">
        <f t="shared" si="208"/>
        <v>95.28</v>
      </c>
      <c r="S2659" s="11">
        <f t="shared" si="205"/>
        <v>42551.928854166668</v>
      </c>
      <c r="T2659" s="11">
        <f t="shared" si="206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2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26" t="s">
        <v>8313</v>
      </c>
      <c r="P2660" t="s">
        <v>8316</v>
      </c>
      <c r="Q2660">
        <f t="shared" si="207"/>
        <v>0</v>
      </c>
      <c r="R2660">
        <f t="shared" si="208"/>
        <v>22.75</v>
      </c>
      <c r="S2660" s="11">
        <f t="shared" si="205"/>
        <v>42551.884189814817</v>
      </c>
      <c r="T2660" s="11">
        <f t="shared" si="206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2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26" t="s">
        <v>8313</v>
      </c>
      <c r="P2661" t="s">
        <v>8316</v>
      </c>
      <c r="Q2661">
        <f t="shared" si="207"/>
        <v>3</v>
      </c>
      <c r="R2661">
        <f t="shared" si="208"/>
        <v>133.30000000000001</v>
      </c>
      <c r="S2661" s="11">
        <f t="shared" si="205"/>
        <v>42082.069560185191</v>
      </c>
      <c r="T2661" s="11">
        <f t="shared" si="206"/>
        <v>42112.069560185191</v>
      </c>
      <c r="U2661">
        <f t="shared" si="209"/>
        <v>2015</v>
      </c>
    </row>
    <row r="2662" spans="1:21" ht="45" x14ac:dyDescent="0.25">
      <c r="A2662">
        <v>2660</v>
      </c>
      <c r="B2662" s="3" t="s">
        <v>2660</v>
      </c>
      <c r="C2662" s="3" t="s">
        <v>6770</v>
      </c>
      <c r="D2662" s="2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26" t="s">
        <v>8313</v>
      </c>
      <c r="P2662" t="s">
        <v>8316</v>
      </c>
      <c r="Q2662">
        <f t="shared" si="207"/>
        <v>0</v>
      </c>
      <c r="R2662">
        <f t="shared" si="208"/>
        <v>3.8</v>
      </c>
      <c r="S2662" s="11">
        <f t="shared" si="205"/>
        <v>42272.713171296295</v>
      </c>
      <c r="T2662" s="11">
        <f t="shared" si="206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2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26" t="s">
        <v>8313</v>
      </c>
      <c r="P2663" t="s">
        <v>8317</v>
      </c>
      <c r="Q2663">
        <f t="shared" si="207"/>
        <v>103</v>
      </c>
      <c r="R2663">
        <f t="shared" si="208"/>
        <v>85.75</v>
      </c>
      <c r="S2663" s="11">
        <f t="shared" si="205"/>
        <v>41542.958449074074</v>
      </c>
      <c r="T2663" s="11">
        <f t="shared" si="206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2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26" t="s">
        <v>8313</v>
      </c>
      <c r="P2664" t="s">
        <v>8317</v>
      </c>
      <c r="Q2664">
        <f t="shared" si="207"/>
        <v>107</v>
      </c>
      <c r="R2664">
        <f t="shared" si="208"/>
        <v>267</v>
      </c>
      <c r="S2664" s="11">
        <f t="shared" si="205"/>
        <v>42207.746678240743</v>
      </c>
      <c r="T2664" s="11">
        <f t="shared" si="206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2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26" t="s">
        <v>8313</v>
      </c>
      <c r="P2665" t="s">
        <v>8317</v>
      </c>
      <c r="Q2665">
        <f t="shared" si="207"/>
        <v>105</v>
      </c>
      <c r="R2665">
        <f t="shared" si="208"/>
        <v>373.56</v>
      </c>
      <c r="S2665" s="11">
        <f t="shared" si="205"/>
        <v>42222.622766203705</v>
      </c>
      <c r="T2665" s="11">
        <f t="shared" si="206"/>
        <v>42251.625</v>
      </c>
      <c r="U2665">
        <f t="shared" si="209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2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26" t="s">
        <v>8313</v>
      </c>
      <c r="P2666" t="s">
        <v>8317</v>
      </c>
      <c r="Q2666">
        <f t="shared" si="207"/>
        <v>103</v>
      </c>
      <c r="R2666">
        <f t="shared" si="208"/>
        <v>174.04</v>
      </c>
      <c r="S2666" s="11">
        <f t="shared" si="205"/>
        <v>42313.02542824074</v>
      </c>
      <c r="T2666" s="11">
        <f t="shared" si="206"/>
        <v>42347.290972222225</v>
      </c>
      <c r="U2666">
        <f t="shared" si="209"/>
        <v>2015</v>
      </c>
    </row>
    <row r="2667" spans="1:21" ht="45" x14ac:dyDescent="0.25">
      <c r="A2667">
        <v>2665</v>
      </c>
      <c r="B2667" s="3" t="s">
        <v>2665</v>
      </c>
      <c r="C2667" s="3" t="s">
        <v>6775</v>
      </c>
      <c r="D2667" s="2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26" t="s">
        <v>8313</v>
      </c>
      <c r="P2667" t="s">
        <v>8317</v>
      </c>
      <c r="Q2667">
        <f t="shared" si="207"/>
        <v>123</v>
      </c>
      <c r="R2667">
        <f t="shared" si="208"/>
        <v>93.7</v>
      </c>
      <c r="S2667" s="11">
        <f t="shared" si="205"/>
        <v>42083.895532407405</v>
      </c>
      <c r="T2667" s="11">
        <f t="shared" si="206"/>
        <v>42128.895532407405</v>
      </c>
      <c r="U2667">
        <f t="shared" si="209"/>
        <v>2015</v>
      </c>
    </row>
    <row r="2668" spans="1:21" ht="45" x14ac:dyDescent="0.25">
      <c r="A2668">
        <v>2666</v>
      </c>
      <c r="B2668" s="3" t="s">
        <v>2666</v>
      </c>
      <c r="C2668" s="3" t="s">
        <v>6776</v>
      </c>
      <c r="D2668" s="2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26" t="s">
        <v>8313</v>
      </c>
      <c r="P2668" t="s">
        <v>8317</v>
      </c>
      <c r="Q2668">
        <f t="shared" si="207"/>
        <v>159</v>
      </c>
      <c r="R2668">
        <f t="shared" si="208"/>
        <v>77.33</v>
      </c>
      <c r="S2668" s="11">
        <f t="shared" si="205"/>
        <v>42235.764340277776</v>
      </c>
      <c r="T2668" s="11">
        <f t="shared" si="206"/>
        <v>42272.875</v>
      </c>
      <c r="U2668">
        <f t="shared" si="209"/>
        <v>2015</v>
      </c>
    </row>
    <row r="2669" spans="1:21" ht="45" x14ac:dyDescent="0.25">
      <c r="A2669">
        <v>2667</v>
      </c>
      <c r="B2669" s="3" t="s">
        <v>2667</v>
      </c>
      <c r="C2669" s="3" t="s">
        <v>6777</v>
      </c>
      <c r="D2669" s="2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26" t="s">
        <v>8313</v>
      </c>
      <c r="P2669" t="s">
        <v>8317</v>
      </c>
      <c r="Q2669">
        <f t="shared" si="207"/>
        <v>111</v>
      </c>
      <c r="R2669">
        <f t="shared" si="208"/>
        <v>92.22</v>
      </c>
      <c r="S2669" s="11">
        <f t="shared" si="205"/>
        <v>42380.926111111112</v>
      </c>
      <c r="T2669" s="11">
        <f t="shared" si="206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2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26" t="s">
        <v>8313</v>
      </c>
      <c r="P2670" t="s">
        <v>8317</v>
      </c>
      <c r="Q2670">
        <f t="shared" si="207"/>
        <v>171</v>
      </c>
      <c r="R2670">
        <f t="shared" si="208"/>
        <v>60.96</v>
      </c>
      <c r="S2670" s="11">
        <f t="shared" si="205"/>
        <v>42275.588715277772</v>
      </c>
      <c r="T2670" s="11">
        <f t="shared" si="206"/>
        <v>42317.60555555555</v>
      </c>
      <c r="U2670">
        <f t="shared" si="209"/>
        <v>2015</v>
      </c>
    </row>
    <row r="2671" spans="1:21" ht="45" x14ac:dyDescent="0.25">
      <c r="A2671">
        <v>2669</v>
      </c>
      <c r="B2671" s="3" t="s">
        <v>2669</v>
      </c>
      <c r="C2671" s="3" t="s">
        <v>6779</v>
      </c>
      <c r="D2671" s="2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26" t="s">
        <v>8313</v>
      </c>
      <c r="P2671" t="s">
        <v>8317</v>
      </c>
      <c r="Q2671">
        <f t="shared" si="207"/>
        <v>125</v>
      </c>
      <c r="R2671">
        <f t="shared" si="208"/>
        <v>91</v>
      </c>
      <c r="S2671" s="11">
        <f t="shared" si="205"/>
        <v>42319.035833333335</v>
      </c>
      <c r="T2671" s="11">
        <f t="shared" si="206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3" t="s">
        <v>2670</v>
      </c>
      <c r="C2672" s="3" t="s">
        <v>6780</v>
      </c>
      <c r="D2672" s="2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26" t="s">
        <v>8313</v>
      </c>
      <c r="P2672" t="s">
        <v>8317</v>
      </c>
      <c r="Q2672">
        <f t="shared" si="207"/>
        <v>6</v>
      </c>
      <c r="R2672">
        <f t="shared" si="208"/>
        <v>41.58</v>
      </c>
      <c r="S2672" s="11">
        <f t="shared" si="205"/>
        <v>41821.020601851851</v>
      </c>
      <c r="T2672" s="11">
        <f t="shared" si="206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2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26" t="s">
        <v>8313</v>
      </c>
      <c r="P2673" t="s">
        <v>8317</v>
      </c>
      <c r="Q2673">
        <f t="shared" si="207"/>
        <v>11</v>
      </c>
      <c r="R2673">
        <f t="shared" si="208"/>
        <v>33.76</v>
      </c>
      <c r="S2673" s="11">
        <f t="shared" si="205"/>
        <v>41962.749027777783</v>
      </c>
      <c r="T2673" s="11">
        <f t="shared" si="206"/>
        <v>41992.818055555559</v>
      </c>
      <c r="U2673">
        <f t="shared" si="209"/>
        <v>2014</v>
      </c>
    </row>
    <row r="2674" spans="1:21" ht="45" x14ac:dyDescent="0.25">
      <c r="A2674">
        <v>2672</v>
      </c>
      <c r="B2674" s="3" t="s">
        <v>2672</v>
      </c>
      <c r="C2674" s="3" t="s">
        <v>6782</v>
      </c>
      <c r="D2674" s="2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26" t="s">
        <v>8313</v>
      </c>
      <c r="P2674" t="s">
        <v>8317</v>
      </c>
      <c r="Q2674">
        <f t="shared" si="207"/>
        <v>33</v>
      </c>
      <c r="R2674">
        <f t="shared" si="208"/>
        <v>70.62</v>
      </c>
      <c r="S2674" s="11">
        <f t="shared" si="205"/>
        <v>42344.884143518517</v>
      </c>
      <c r="T2674" s="11">
        <f t="shared" si="206"/>
        <v>42366.25</v>
      </c>
      <c r="U2674">
        <f t="shared" si="209"/>
        <v>2015</v>
      </c>
    </row>
    <row r="2675" spans="1:21" ht="45" x14ac:dyDescent="0.25">
      <c r="A2675">
        <v>2673</v>
      </c>
      <c r="B2675" s="3" t="s">
        <v>2673</v>
      </c>
      <c r="C2675" s="3" t="s">
        <v>6783</v>
      </c>
      <c r="D2675" s="2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26" t="s">
        <v>8313</v>
      </c>
      <c r="P2675" t="s">
        <v>8317</v>
      </c>
      <c r="Q2675">
        <f t="shared" si="207"/>
        <v>28</v>
      </c>
      <c r="R2675">
        <f t="shared" si="208"/>
        <v>167.15</v>
      </c>
      <c r="S2675" s="11">
        <f t="shared" si="205"/>
        <v>41912.541655092595</v>
      </c>
      <c r="T2675" s="11">
        <f t="shared" si="206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2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26" t="s">
        <v>8313</v>
      </c>
      <c r="P2676" t="s">
        <v>8317</v>
      </c>
      <c r="Q2676">
        <f t="shared" si="207"/>
        <v>63</v>
      </c>
      <c r="R2676">
        <f t="shared" si="208"/>
        <v>128.62</v>
      </c>
      <c r="S2676" s="11">
        <f t="shared" si="205"/>
        <v>42529.632754629631</v>
      </c>
      <c r="T2676" s="11">
        <f t="shared" si="206"/>
        <v>42556.207638888889</v>
      </c>
      <c r="U2676">
        <f t="shared" si="209"/>
        <v>2016</v>
      </c>
    </row>
    <row r="2677" spans="1:21" ht="45" x14ac:dyDescent="0.25">
      <c r="A2677">
        <v>2675</v>
      </c>
      <c r="B2677" s="3" t="s">
        <v>2675</v>
      </c>
      <c r="C2677" s="3" t="s">
        <v>6785</v>
      </c>
      <c r="D2677" s="2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26" t="s">
        <v>8313</v>
      </c>
      <c r="P2677" t="s">
        <v>8317</v>
      </c>
      <c r="Q2677">
        <f t="shared" si="207"/>
        <v>8</v>
      </c>
      <c r="R2677">
        <f t="shared" si="208"/>
        <v>65.41</v>
      </c>
      <c r="S2677" s="11">
        <f t="shared" si="205"/>
        <v>41923.857511574075</v>
      </c>
      <c r="T2677" s="11">
        <f t="shared" si="206"/>
        <v>41953.899178240739</v>
      </c>
      <c r="U2677">
        <f t="shared" si="209"/>
        <v>2014</v>
      </c>
    </row>
    <row r="2678" spans="1:21" ht="45" x14ac:dyDescent="0.25">
      <c r="A2678">
        <v>2676</v>
      </c>
      <c r="B2678" s="3" t="s">
        <v>2676</v>
      </c>
      <c r="C2678" s="3" t="s">
        <v>6786</v>
      </c>
      <c r="D2678" s="2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26" t="s">
        <v>8313</v>
      </c>
      <c r="P2678" t="s">
        <v>8317</v>
      </c>
      <c r="Q2678">
        <f t="shared" si="207"/>
        <v>50</v>
      </c>
      <c r="R2678">
        <f t="shared" si="208"/>
        <v>117.56</v>
      </c>
      <c r="S2678" s="11">
        <f t="shared" si="205"/>
        <v>42482.624699074076</v>
      </c>
      <c r="T2678" s="11">
        <f t="shared" si="206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2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26" t="s">
        <v>8313</v>
      </c>
      <c r="P2679" t="s">
        <v>8317</v>
      </c>
      <c r="Q2679">
        <f t="shared" si="207"/>
        <v>18</v>
      </c>
      <c r="R2679">
        <f t="shared" si="208"/>
        <v>126.48</v>
      </c>
      <c r="S2679" s="11">
        <f t="shared" si="205"/>
        <v>41793.029432870368</v>
      </c>
      <c r="T2679" s="11">
        <f t="shared" si="206"/>
        <v>41823.029432870368</v>
      </c>
      <c r="U2679">
        <f t="shared" si="209"/>
        <v>2014</v>
      </c>
    </row>
    <row r="2680" spans="1:21" ht="45" x14ac:dyDescent="0.25">
      <c r="A2680">
        <v>2678</v>
      </c>
      <c r="B2680" s="3" t="s">
        <v>2678</v>
      </c>
      <c r="C2680" s="3" t="s">
        <v>6788</v>
      </c>
      <c r="D2680" s="2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26" t="s">
        <v>8313</v>
      </c>
      <c r="P2680" t="s">
        <v>8317</v>
      </c>
      <c r="Q2680">
        <f t="shared" si="207"/>
        <v>0</v>
      </c>
      <c r="R2680">
        <f t="shared" si="208"/>
        <v>550</v>
      </c>
      <c r="S2680" s="11">
        <f t="shared" si="205"/>
        <v>42241.798206018517</v>
      </c>
      <c r="T2680" s="11">
        <f t="shared" si="206"/>
        <v>42271.798206018517</v>
      </c>
      <c r="U2680">
        <f t="shared" si="209"/>
        <v>2015</v>
      </c>
    </row>
    <row r="2681" spans="1:21" ht="45" x14ac:dyDescent="0.25">
      <c r="A2681">
        <v>2679</v>
      </c>
      <c r="B2681" s="3" t="s">
        <v>2679</v>
      </c>
      <c r="C2681" s="3" t="s">
        <v>6789</v>
      </c>
      <c r="D2681" s="2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26" t="s">
        <v>8313</v>
      </c>
      <c r="P2681" t="s">
        <v>8317</v>
      </c>
      <c r="Q2681">
        <f t="shared" si="207"/>
        <v>0</v>
      </c>
      <c r="R2681">
        <f t="shared" si="208"/>
        <v>44</v>
      </c>
      <c r="S2681" s="11">
        <f t="shared" si="205"/>
        <v>42033.001087962963</v>
      </c>
      <c r="T2681" s="11">
        <f t="shared" si="206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2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26" t="s">
        <v>8313</v>
      </c>
      <c r="P2682" t="s">
        <v>8317</v>
      </c>
      <c r="Q2682">
        <f t="shared" si="207"/>
        <v>1</v>
      </c>
      <c r="R2682">
        <f t="shared" si="208"/>
        <v>69</v>
      </c>
      <c r="S2682" s="11">
        <f t="shared" si="205"/>
        <v>42436.211701388893</v>
      </c>
      <c r="T2682" s="11">
        <f t="shared" si="206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2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26" t="s">
        <v>8348</v>
      </c>
      <c r="P2683" t="s">
        <v>8351</v>
      </c>
      <c r="Q2683">
        <f t="shared" si="207"/>
        <v>1</v>
      </c>
      <c r="R2683">
        <f t="shared" si="208"/>
        <v>27.5</v>
      </c>
      <c r="S2683" s="11">
        <f t="shared" si="205"/>
        <v>41805.895254629628</v>
      </c>
      <c r="T2683" s="11">
        <f t="shared" si="206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2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26" t="s">
        <v>8348</v>
      </c>
      <c r="P2684" t="s">
        <v>8351</v>
      </c>
      <c r="Q2684">
        <f t="shared" si="207"/>
        <v>28</v>
      </c>
      <c r="R2684">
        <f t="shared" si="208"/>
        <v>84.9</v>
      </c>
      <c r="S2684" s="11">
        <f t="shared" si="205"/>
        <v>41932.871990740743</v>
      </c>
      <c r="T2684" s="11">
        <f t="shared" si="206"/>
        <v>41965.249305555553</v>
      </c>
      <c r="U2684">
        <f t="shared" si="209"/>
        <v>2014</v>
      </c>
    </row>
    <row r="2685" spans="1:21" ht="45" x14ac:dyDescent="0.25">
      <c r="A2685">
        <v>2683</v>
      </c>
      <c r="B2685" s="3" t="s">
        <v>2683</v>
      </c>
      <c r="C2685" s="3" t="s">
        <v>6793</v>
      </c>
      <c r="D2685" s="2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26" t="s">
        <v>8348</v>
      </c>
      <c r="P2685" t="s">
        <v>8351</v>
      </c>
      <c r="Q2685">
        <f t="shared" si="207"/>
        <v>0</v>
      </c>
      <c r="R2685">
        <f t="shared" si="208"/>
        <v>12</v>
      </c>
      <c r="S2685" s="11">
        <f t="shared" si="205"/>
        <v>42034.75509259259</v>
      </c>
      <c r="T2685" s="11">
        <f t="shared" si="206"/>
        <v>42064.75509259259</v>
      </c>
      <c r="U2685">
        <f t="shared" si="209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2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26" t="s">
        <v>8348</v>
      </c>
      <c r="P2686" t="s">
        <v>8351</v>
      </c>
      <c r="Q2686">
        <f t="shared" si="207"/>
        <v>1</v>
      </c>
      <c r="R2686">
        <f t="shared" si="208"/>
        <v>200</v>
      </c>
      <c r="S2686" s="11">
        <f t="shared" si="205"/>
        <v>41820.914641203701</v>
      </c>
      <c r="T2686" s="11">
        <f t="shared" si="206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3" t="s">
        <v>2685</v>
      </c>
      <c r="C2687" s="3" t="s">
        <v>6795</v>
      </c>
      <c r="D2687" s="2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26" t="s">
        <v>8348</v>
      </c>
      <c r="P2687" t="s">
        <v>8351</v>
      </c>
      <c r="Q2687">
        <f t="shared" si="207"/>
        <v>0</v>
      </c>
      <c r="R2687">
        <f t="shared" si="208"/>
        <v>10</v>
      </c>
      <c r="S2687" s="11">
        <f t="shared" si="205"/>
        <v>42061.69594907407</v>
      </c>
      <c r="T2687" s="11">
        <f t="shared" si="206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3" t="s">
        <v>2686</v>
      </c>
      <c r="C2688" s="3" t="s">
        <v>6796</v>
      </c>
      <c r="D2688" s="2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26" t="s">
        <v>8348</v>
      </c>
      <c r="P2688" t="s">
        <v>8351</v>
      </c>
      <c r="Q2688">
        <f t="shared" si="207"/>
        <v>0</v>
      </c>
      <c r="R2688">
        <f t="shared" si="208"/>
        <v>0</v>
      </c>
      <c r="S2688" s="11">
        <f t="shared" si="205"/>
        <v>41892.974803240737</v>
      </c>
      <c r="T2688" s="11">
        <f t="shared" si="206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2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26" t="s">
        <v>8348</v>
      </c>
      <c r="P2689" t="s">
        <v>8351</v>
      </c>
      <c r="Q2689">
        <f t="shared" si="207"/>
        <v>0</v>
      </c>
      <c r="R2689">
        <f t="shared" si="208"/>
        <v>0</v>
      </c>
      <c r="S2689" s="11">
        <f t="shared" si="205"/>
        <v>42154.64025462963</v>
      </c>
      <c r="T2689" s="11">
        <f t="shared" si="206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2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26" t="s">
        <v>8348</v>
      </c>
      <c r="P2690" t="s">
        <v>8351</v>
      </c>
      <c r="Q2690">
        <f t="shared" si="207"/>
        <v>0</v>
      </c>
      <c r="R2690">
        <f t="shared" si="208"/>
        <v>5.29</v>
      </c>
      <c r="S2690" s="11">
        <f t="shared" ref="S2690:S2753" si="210">(((J2690/60)/60)/24)+DATE(1970,1,1)</f>
        <v>42028.118865740747</v>
      </c>
      <c r="T2690" s="11">
        <f t="shared" ref="T2690:T2753" si="211">(((I2690/60)/60)/24)+DATE(1970,1,1)</f>
        <v>42059.125</v>
      </c>
      <c r="U2690">
        <f t="shared" si="209"/>
        <v>2015</v>
      </c>
    </row>
    <row r="2691" spans="1:21" ht="45" x14ac:dyDescent="0.25">
      <c r="A2691">
        <v>2689</v>
      </c>
      <c r="B2691" s="3" t="s">
        <v>2689</v>
      </c>
      <c r="C2691" s="3" t="s">
        <v>6799</v>
      </c>
      <c r="D2691" s="2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26" t="s">
        <v>8348</v>
      </c>
      <c r="P2691" t="s">
        <v>8351</v>
      </c>
      <c r="Q2691">
        <f t="shared" ref="Q2691:Q2754" si="212">ROUND(E2691/D2691*100,0)</f>
        <v>0</v>
      </c>
      <c r="R2691">
        <f t="shared" ref="R2691:R2754" si="213">IFERROR(ROUND(E2691/L2691,2),0)</f>
        <v>1</v>
      </c>
      <c r="S2691" s="11">
        <f t="shared" si="210"/>
        <v>42551.961689814809</v>
      </c>
      <c r="T2691" s="11">
        <f t="shared" si="211"/>
        <v>42581.961689814809</v>
      </c>
      <c r="U2691">
        <f t="shared" ref="U2691:U2754" si="214">YEAR(S2691)</f>
        <v>2016</v>
      </c>
    </row>
    <row r="2692" spans="1:21" ht="45" x14ac:dyDescent="0.25">
      <c r="A2692">
        <v>2690</v>
      </c>
      <c r="B2692" s="3" t="s">
        <v>2690</v>
      </c>
      <c r="C2692" s="3" t="s">
        <v>6800</v>
      </c>
      <c r="D2692" s="2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26" t="s">
        <v>8348</v>
      </c>
      <c r="P2692" t="s">
        <v>8351</v>
      </c>
      <c r="Q2692">
        <f t="shared" si="212"/>
        <v>11</v>
      </c>
      <c r="R2692">
        <f t="shared" si="213"/>
        <v>72.760000000000005</v>
      </c>
      <c r="S2692" s="11">
        <f t="shared" si="210"/>
        <v>42113.105046296296</v>
      </c>
      <c r="T2692" s="11">
        <f t="shared" si="211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2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26" t="s">
        <v>8348</v>
      </c>
      <c r="P2693" t="s">
        <v>8351</v>
      </c>
      <c r="Q2693">
        <f t="shared" si="212"/>
        <v>0</v>
      </c>
      <c r="R2693">
        <f t="shared" si="213"/>
        <v>17.5</v>
      </c>
      <c r="S2693" s="11">
        <f t="shared" si="210"/>
        <v>42089.724039351851</v>
      </c>
      <c r="T2693" s="11">
        <f t="shared" si="211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2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26" t="s">
        <v>8348</v>
      </c>
      <c r="P2694" t="s">
        <v>8351</v>
      </c>
      <c r="Q2694">
        <f t="shared" si="212"/>
        <v>1</v>
      </c>
      <c r="R2694">
        <f t="shared" si="213"/>
        <v>25</v>
      </c>
      <c r="S2694" s="11">
        <f t="shared" si="210"/>
        <v>42058.334027777775</v>
      </c>
      <c r="T2694" s="11">
        <f t="shared" si="211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3" t="s">
        <v>2693</v>
      </c>
      <c r="C2695" s="3" t="s">
        <v>6803</v>
      </c>
      <c r="D2695" s="2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26" t="s">
        <v>8348</v>
      </c>
      <c r="P2695" t="s">
        <v>8351</v>
      </c>
      <c r="Q2695">
        <f t="shared" si="212"/>
        <v>1</v>
      </c>
      <c r="R2695">
        <f t="shared" si="213"/>
        <v>13.33</v>
      </c>
      <c r="S2695" s="11">
        <f t="shared" si="210"/>
        <v>41834.138495370367</v>
      </c>
      <c r="T2695" s="11">
        <f t="shared" si="211"/>
        <v>41864.138495370367</v>
      </c>
      <c r="U2695">
        <f t="shared" si="214"/>
        <v>2014</v>
      </c>
    </row>
    <row r="2696" spans="1:21" ht="45" x14ac:dyDescent="0.25">
      <c r="A2696">
        <v>2694</v>
      </c>
      <c r="B2696" s="3" t="s">
        <v>2694</v>
      </c>
      <c r="C2696" s="3" t="s">
        <v>6804</v>
      </c>
      <c r="D2696" s="2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26" t="s">
        <v>8348</v>
      </c>
      <c r="P2696" t="s">
        <v>8351</v>
      </c>
      <c r="Q2696">
        <f t="shared" si="212"/>
        <v>0</v>
      </c>
      <c r="R2696">
        <f t="shared" si="213"/>
        <v>1</v>
      </c>
      <c r="S2696" s="11">
        <f t="shared" si="210"/>
        <v>41878.140497685185</v>
      </c>
      <c r="T2696" s="11">
        <f t="shared" si="211"/>
        <v>41908.140497685185</v>
      </c>
      <c r="U2696">
        <f t="shared" si="214"/>
        <v>2014</v>
      </c>
    </row>
    <row r="2697" spans="1:21" ht="30" x14ac:dyDescent="0.25">
      <c r="A2697">
        <v>2695</v>
      </c>
      <c r="B2697" s="3" t="s">
        <v>2695</v>
      </c>
      <c r="C2697" s="3" t="s">
        <v>6805</v>
      </c>
      <c r="D2697" s="2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26" t="s">
        <v>8348</v>
      </c>
      <c r="P2697" t="s">
        <v>8351</v>
      </c>
      <c r="Q2697">
        <f t="shared" si="212"/>
        <v>0</v>
      </c>
      <c r="R2697">
        <f t="shared" si="213"/>
        <v>23.67</v>
      </c>
      <c r="S2697" s="11">
        <f t="shared" si="210"/>
        <v>42048.181921296295</v>
      </c>
      <c r="T2697" s="11">
        <f t="shared" si="211"/>
        <v>42108.14025462963</v>
      </c>
      <c r="U2697">
        <f t="shared" si="214"/>
        <v>2015</v>
      </c>
    </row>
    <row r="2698" spans="1:21" ht="45" x14ac:dyDescent="0.25">
      <c r="A2698">
        <v>2696</v>
      </c>
      <c r="B2698" s="3" t="s">
        <v>2696</v>
      </c>
      <c r="C2698" s="3" t="s">
        <v>6806</v>
      </c>
      <c r="D2698" s="2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26" t="s">
        <v>8348</v>
      </c>
      <c r="P2698" t="s">
        <v>8351</v>
      </c>
      <c r="Q2698">
        <f t="shared" si="212"/>
        <v>6</v>
      </c>
      <c r="R2698">
        <f t="shared" si="213"/>
        <v>89.21</v>
      </c>
      <c r="S2698" s="11">
        <f t="shared" si="210"/>
        <v>41964.844444444447</v>
      </c>
      <c r="T2698" s="11">
        <f t="shared" si="211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2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26" t="s">
        <v>8348</v>
      </c>
      <c r="P2699" t="s">
        <v>8351</v>
      </c>
      <c r="Q2699">
        <f t="shared" si="212"/>
        <v>26</v>
      </c>
      <c r="R2699">
        <f t="shared" si="213"/>
        <v>116.56</v>
      </c>
      <c r="S2699" s="11">
        <f t="shared" si="210"/>
        <v>42187.940081018518</v>
      </c>
      <c r="T2699" s="11">
        <f t="shared" si="211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2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26" t="s">
        <v>8348</v>
      </c>
      <c r="P2700" t="s">
        <v>8351</v>
      </c>
      <c r="Q2700">
        <f t="shared" si="212"/>
        <v>0</v>
      </c>
      <c r="R2700">
        <f t="shared" si="213"/>
        <v>13.01</v>
      </c>
      <c r="S2700" s="11">
        <f t="shared" si="210"/>
        <v>41787.898240740738</v>
      </c>
      <c r="T2700" s="11">
        <f t="shared" si="211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2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26" t="s">
        <v>8348</v>
      </c>
      <c r="P2701" t="s">
        <v>8351</v>
      </c>
      <c r="Q2701">
        <f t="shared" si="212"/>
        <v>0</v>
      </c>
      <c r="R2701">
        <f t="shared" si="213"/>
        <v>0</v>
      </c>
      <c r="S2701" s="11">
        <f t="shared" si="210"/>
        <v>41829.896562499998</v>
      </c>
      <c r="T2701" s="11">
        <f t="shared" si="211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2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26" t="s">
        <v>8348</v>
      </c>
      <c r="P2702" t="s">
        <v>8351</v>
      </c>
      <c r="Q2702">
        <f t="shared" si="212"/>
        <v>1</v>
      </c>
      <c r="R2702">
        <f t="shared" si="213"/>
        <v>17.5</v>
      </c>
      <c r="S2702" s="11">
        <f t="shared" si="210"/>
        <v>41870.87467592593</v>
      </c>
      <c r="T2702" s="11">
        <f t="shared" si="211"/>
        <v>41900.87467592593</v>
      </c>
      <c r="U2702">
        <f t="shared" si="214"/>
        <v>2014</v>
      </c>
    </row>
    <row r="2703" spans="1:21" ht="45" x14ac:dyDescent="0.25">
      <c r="A2703">
        <v>2701</v>
      </c>
      <c r="B2703" s="3" t="s">
        <v>2701</v>
      </c>
      <c r="C2703" s="3" t="s">
        <v>6811</v>
      </c>
      <c r="D2703" s="2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26" t="s">
        <v>8309</v>
      </c>
      <c r="P2703" t="s">
        <v>8310</v>
      </c>
      <c r="Q2703">
        <f t="shared" si="212"/>
        <v>46</v>
      </c>
      <c r="R2703">
        <f t="shared" si="213"/>
        <v>34.130000000000003</v>
      </c>
      <c r="S2703" s="11">
        <f t="shared" si="210"/>
        <v>42801.774699074071</v>
      </c>
      <c r="T2703" s="11">
        <f t="shared" si="211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2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26" t="s">
        <v>8309</v>
      </c>
      <c r="P2704" t="s">
        <v>8310</v>
      </c>
      <c r="Q2704">
        <f t="shared" si="212"/>
        <v>34</v>
      </c>
      <c r="R2704">
        <f t="shared" si="213"/>
        <v>132.35</v>
      </c>
      <c r="S2704" s="11">
        <f t="shared" si="210"/>
        <v>42800.801817129628</v>
      </c>
      <c r="T2704" s="11">
        <f t="shared" si="211"/>
        <v>42830.760150462964</v>
      </c>
      <c r="U2704">
        <f t="shared" si="214"/>
        <v>2017</v>
      </c>
    </row>
    <row r="2705" spans="1:21" ht="30" x14ac:dyDescent="0.25">
      <c r="A2705">
        <v>2703</v>
      </c>
      <c r="B2705" s="3" t="s">
        <v>2703</v>
      </c>
      <c r="C2705" s="3" t="s">
        <v>6813</v>
      </c>
      <c r="D2705" s="2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26" t="s">
        <v>8309</v>
      </c>
      <c r="P2705" t="s">
        <v>8310</v>
      </c>
      <c r="Q2705">
        <f t="shared" si="212"/>
        <v>104</v>
      </c>
      <c r="R2705">
        <f t="shared" si="213"/>
        <v>922.22</v>
      </c>
      <c r="S2705" s="11">
        <f t="shared" si="210"/>
        <v>42756.690162037034</v>
      </c>
      <c r="T2705" s="11">
        <f t="shared" si="211"/>
        <v>42816.648495370369</v>
      </c>
      <c r="U2705">
        <f t="shared" si="214"/>
        <v>2017</v>
      </c>
    </row>
    <row r="2706" spans="1:21" ht="45" x14ac:dyDescent="0.25">
      <c r="A2706">
        <v>2704</v>
      </c>
      <c r="B2706" s="3" t="s">
        <v>2704</v>
      </c>
      <c r="C2706" s="3" t="s">
        <v>6814</v>
      </c>
      <c r="D2706" s="2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26" t="s">
        <v>8309</v>
      </c>
      <c r="P2706" t="s">
        <v>8310</v>
      </c>
      <c r="Q2706">
        <f t="shared" si="212"/>
        <v>6</v>
      </c>
      <c r="R2706">
        <f t="shared" si="213"/>
        <v>163.57</v>
      </c>
      <c r="S2706" s="11">
        <f t="shared" si="210"/>
        <v>42787.862430555557</v>
      </c>
      <c r="T2706" s="11">
        <f t="shared" si="211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2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26" t="s">
        <v>8309</v>
      </c>
      <c r="P2707" t="s">
        <v>8310</v>
      </c>
      <c r="Q2707">
        <f t="shared" si="212"/>
        <v>11</v>
      </c>
      <c r="R2707">
        <f t="shared" si="213"/>
        <v>217.38</v>
      </c>
      <c r="S2707" s="11">
        <f t="shared" si="210"/>
        <v>42773.916180555556</v>
      </c>
      <c r="T2707" s="11">
        <f t="shared" si="211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2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26" t="s">
        <v>8309</v>
      </c>
      <c r="P2708" t="s">
        <v>8310</v>
      </c>
      <c r="Q2708">
        <f t="shared" si="212"/>
        <v>112</v>
      </c>
      <c r="R2708">
        <f t="shared" si="213"/>
        <v>149.44</v>
      </c>
      <c r="S2708" s="11">
        <f t="shared" si="210"/>
        <v>41899.294942129629</v>
      </c>
      <c r="T2708" s="11">
        <f t="shared" si="211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2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26" t="s">
        <v>8309</v>
      </c>
      <c r="P2709" t="s">
        <v>8310</v>
      </c>
      <c r="Q2709">
        <f t="shared" si="212"/>
        <v>351</v>
      </c>
      <c r="R2709">
        <f t="shared" si="213"/>
        <v>71.239999999999995</v>
      </c>
      <c r="S2709" s="11">
        <f t="shared" si="210"/>
        <v>41391.782905092594</v>
      </c>
      <c r="T2709" s="11">
        <f t="shared" si="211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2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26" t="s">
        <v>8309</v>
      </c>
      <c r="P2710" t="s">
        <v>8310</v>
      </c>
      <c r="Q2710">
        <f t="shared" si="212"/>
        <v>233</v>
      </c>
      <c r="R2710">
        <f t="shared" si="213"/>
        <v>44.46</v>
      </c>
      <c r="S2710" s="11">
        <f t="shared" si="210"/>
        <v>42512.698217592595</v>
      </c>
      <c r="T2710" s="11">
        <f t="shared" si="211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2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26" t="s">
        <v>8309</v>
      </c>
      <c r="P2711" t="s">
        <v>8310</v>
      </c>
      <c r="Q2711">
        <f t="shared" si="212"/>
        <v>102</v>
      </c>
      <c r="R2711">
        <f t="shared" si="213"/>
        <v>164.94</v>
      </c>
      <c r="S2711" s="11">
        <f t="shared" si="210"/>
        <v>42612.149780092594</v>
      </c>
      <c r="T2711" s="11">
        <f t="shared" si="211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2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26" t="s">
        <v>8309</v>
      </c>
      <c r="P2712" t="s">
        <v>8310</v>
      </c>
      <c r="Q2712">
        <f t="shared" si="212"/>
        <v>154</v>
      </c>
      <c r="R2712">
        <f t="shared" si="213"/>
        <v>84.87</v>
      </c>
      <c r="S2712" s="11">
        <f t="shared" si="210"/>
        <v>41828.229490740741</v>
      </c>
      <c r="T2712" s="11">
        <f t="shared" si="211"/>
        <v>41860.083333333336</v>
      </c>
      <c r="U2712">
        <f t="shared" si="214"/>
        <v>2014</v>
      </c>
    </row>
    <row r="2713" spans="1:21" ht="45" x14ac:dyDescent="0.25">
      <c r="A2713">
        <v>2711</v>
      </c>
      <c r="B2713" s="3" t="s">
        <v>2711</v>
      </c>
      <c r="C2713" s="3" t="s">
        <v>6821</v>
      </c>
      <c r="D2713" s="2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26" t="s">
        <v>8309</v>
      </c>
      <c r="P2713" t="s">
        <v>8310</v>
      </c>
      <c r="Q2713">
        <f t="shared" si="212"/>
        <v>101</v>
      </c>
      <c r="R2713">
        <f t="shared" si="213"/>
        <v>53.95</v>
      </c>
      <c r="S2713" s="11">
        <f t="shared" si="210"/>
        <v>41780.745254629634</v>
      </c>
      <c r="T2713" s="11">
        <f t="shared" si="211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3" t="s">
        <v>2712</v>
      </c>
      <c r="C2714" s="3" t="s">
        <v>6822</v>
      </c>
      <c r="D2714" s="2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26" t="s">
        <v>8309</v>
      </c>
      <c r="P2714" t="s">
        <v>8310</v>
      </c>
      <c r="Q2714">
        <f t="shared" si="212"/>
        <v>131</v>
      </c>
      <c r="R2714">
        <f t="shared" si="213"/>
        <v>50.53</v>
      </c>
      <c r="S2714" s="11">
        <f t="shared" si="210"/>
        <v>41432.062037037038</v>
      </c>
      <c r="T2714" s="11">
        <f t="shared" si="211"/>
        <v>41468.75</v>
      </c>
      <c r="U2714">
        <f t="shared" si="214"/>
        <v>2013</v>
      </c>
    </row>
    <row r="2715" spans="1:21" ht="45" x14ac:dyDescent="0.25">
      <c r="A2715">
        <v>2713</v>
      </c>
      <c r="B2715" s="3" t="s">
        <v>2713</v>
      </c>
      <c r="C2715" s="3" t="s">
        <v>6823</v>
      </c>
      <c r="D2715" s="2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26" t="s">
        <v>8309</v>
      </c>
      <c r="P2715" t="s">
        <v>8310</v>
      </c>
      <c r="Q2715">
        <f t="shared" si="212"/>
        <v>102</v>
      </c>
      <c r="R2715">
        <f t="shared" si="213"/>
        <v>108</v>
      </c>
      <c r="S2715" s="11">
        <f t="shared" si="210"/>
        <v>42322.653749999998</v>
      </c>
      <c r="T2715" s="11">
        <f t="shared" si="211"/>
        <v>42362.653749999998</v>
      </c>
      <c r="U2715">
        <f t="shared" si="214"/>
        <v>2015</v>
      </c>
    </row>
    <row r="2716" spans="1:21" ht="30" x14ac:dyDescent="0.25">
      <c r="A2716">
        <v>2714</v>
      </c>
      <c r="B2716" s="3" t="s">
        <v>2714</v>
      </c>
      <c r="C2716" s="3" t="s">
        <v>6824</v>
      </c>
      <c r="D2716" s="2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26" t="s">
        <v>8309</v>
      </c>
      <c r="P2716" t="s">
        <v>8310</v>
      </c>
      <c r="Q2716">
        <f t="shared" si="212"/>
        <v>116</v>
      </c>
      <c r="R2716">
        <f t="shared" si="213"/>
        <v>95.37</v>
      </c>
      <c r="S2716" s="11">
        <f t="shared" si="210"/>
        <v>42629.655046296291</v>
      </c>
      <c r="T2716" s="11">
        <f t="shared" si="211"/>
        <v>42657.958333333328</v>
      </c>
      <c r="U2716">
        <f t="shared" si="214"/>
        <v>2016</v>
      </c>
    </row>
    <row r="2717" spans="1:21" ht="45" x14ac:dyDescent="0.25">
      <c r="A2717">
        <v>2715</v>
      </c>
      <c r="B2717" s="3" t="s">
        <v>2715</v>
      </c>
      <c r="C2717" s="3" t="s">
        <v>6825</v>
      </c>
      <c r="D2717" s="2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26" t="s">
        <v>8309</v>
      </c>
      <c r="P2717" t="s">
        <v>8310</v>
      </c>
      <c r="Q2717">
        <f t="shared" si="212"/>
        <v>265</v>
      </c>
      <c r="R2717">
        <f t="shared" si="213"/>
        <v>57.63</v>
      </c>
      <c r="S2717" s="11">
        <f t="shared" si="210"/>
        <v>42387.398472222223</v>
      </c>
      <c r="T2717" s="11">
        <f t="shared" si="211"/>
        <v>42421.398472222223</v>
      </c>
      <c r="U2717">
        <f t="shared" si="214"/>
        <v>2016</v>
      </c>
    </row>
    <row r="2718" spans="1:21" ht="60" x14ac:dyDescent="0.25">
      <c r="A2718">
        <v>2716</v>
      </c>
      <c r="B2718" s="3" t="s">
        <v>2716</v>
      </c>
      <c r="C2718" s="3" t="s">
        <v>6826</v>
      </c>
      <c r="D2718" s="2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26" t="s">
        <v>8309</v>
      </c>
      <c r="P2718" t="s">
        <v>8310</v>
      </c>
      <c r="Q2718">
        <f t="shared" si="212"/>
        <v>120</v>
      </c>
      <c r="R2718">
        <f t="shared" si="213"/>
        <v>64.16</v>
      </c>
      <c r="S2718" s="11">
        <f t="shared" si="210"/>
        <v>42255.333252314813</v>
      </c>
      <c r="T2718" s="11">
        <f t="shared" si="211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2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26" t="s">
        <v>8309</v>
      </c>
      <c r="P2719" t="s">
        <v>8310</v>
      </c>
      <c r="Q2719">
        <f t="shared" si="212"/>
        <v>120</v>
      </c>
      <c r="R2719">
        <f t="shared" si="213"/>
        <v>92.39</v>
      </c>
      <c r="S2719" s="11">
        <f t="shared" si="210"/>
        <v>41934.914918981485</v>
      </c>
      <c r="T2719" s="11">
        <f t="shared" si="211"/>
        <v>41979.956585648149</v>
      </c>
      <c r="U2719">
        <f t="shared" si="214"/>
        <v>2014</v>
      </c>
    </row>
    <row r="2720" spans="1:21" ht="45" x14ac:dyDescent="0.25">
      <c r="A2720">
        <v>2718</v>
      </c>
      <c r="B2720" s="3" t="s">
        <v>2718</v>
      </c>
      <c r="C2720" s="3" t="s">
        <v>6828</v>
      </c>
      <c r="D2720" s="2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26" t="s">
        <v>8309</v>
      </c>
      <c r="P2720" t="s">
        <v>8310</v>
      </c>
      <c r="Q2720">
        <f t="shared" si="212"/>
        <v>104</v>
      </c>
      <c r="R2720">
        <f t="shared" si="213"/>
        <v>125.98</v>
      </c>
      <c r="S2720" s="11">
        <f t="shared" si="210"/>
        <v>42465.596585648149</v>
      </c>
      <c r="T2720" s="11">
        <f t="shared" si="211"/>
        <v>42493.958333333328</v>
      </c>
      <c r="U2720">
        <f t="shared" si="214"/>
        <v>2016</v>
      </c>
    </row>
    <row r="2721" spans="1:21" ht="45" x14ac:dyDescent="0.25">
      <c r="A2721">
        <v>2719</v>
      </c>
      <c r="B2721" s="3" t="s">
        <v>2719</v>
      </c>
      <c r="C2721" s="3" t="s">
        <v>6829</v>
      </c>
      <c r="D2721" s="2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26" t="s">
        <v>8309</v>
      </c>
      <c r="P2721" t="s">
        <v>8310</v>
      </c>
      <c r="Q2721">
        <f t="shared" si="212"/>
        <v>109</v>
      </c>
      <c r="R2721">
        <f t="shared" si="213"/>
        <v>94.64</v>
      </c>
      <c r="S2721" s="11">
        <f t="shared" si="210"/>
        <v>42418.031180555554</v>
      </c>
      <c r="T2721" s="11">
        <f t="shared" si="211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2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26" t="s">
        <v>8309</v>
      </c>
      <c r="P2722" t="s">
        <v>8310</v>
      </c>
      <c r="Q2722">
        <f t="shared" si="212"/>
        <v>118</v>
      </c>
      <c r="R2722">
        <f t="shared" si="213"/>
        <v>170.7</v>
      </c>
      <c r="S2722" s="11">
        <f t="shared" si="210"/>
        <v>42655.465891203698</v>
      </c>
      <c r="T2722" s="11">
        <f t="shared" si="211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3" t="s">
        <v>2721</v>
      </c>
      <c r="C2723" s="3" t="s">
        <v>6831</v>
      </c>
      <c r="D2723" s="2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26" t="s">
        <v>8313</v>
      </c>
      <c r="P2723" t="s">
        <v>8318</v>
      </c>
      <c r="Q2723">
        <f t="shared" si="212"/>
        <v>1462</v>
      </c>
      <c r="R2723">
        <f t="shared" si="213"/>
        <v>40.76</v>
      </c>
      <c r="S2723" s="11">
        <f t="shared" si="210"/>
        <v>41493.543958333335</v>
      </c>
      <c r="T2723" s="11">
        <f t="shared" si="211"/>
        <v>41523.791666666664</v>
      </c>
      <c r="U2723">
        <f t="shared" si="214"/>
        <v>2013</v>
      </c>
    </row>
    <row r="2724" spans="1:21" ht="45" x14ac:dyDescent="0.25">
      <c r="A2724">
        <v>2722</v>
      </c>
      <c r="B2724" s="3" t="s">
        <v>2722</v>
      </c>
      <c r="C2724" s="3" t="s">
        <v>6832</v>
      </c>
      <c r="D2724" s="2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26" t="s">
        <v>8313</v>
      </c>
      <c r="P2724" t="s">
        <v>8318</v>
      </c>
      <c r="Q2724">
        <f t="shared" si="212"/>
        <v>253</v>
      </c>
      <c r="R2724">
        <f t="shared" si="213"/>
        <v>68.25</v>
      </c>
      <c r="S2724" s="11">
        <f t="shared" si="210"/>
        <v>42704.857094907406</v>
      </c>
      <c r="T2724" s="11">
        <f t="shared" si="211"/>
        <v>42764.857094907406</v>
      </c>
      <c r="U2724">
        <f t="shared" si="214"/>
        <v>2016</v>
      </c>
    </row>
    <row r="2725" spans="1:21" ht="45" x14ac:dyDescent="0.25">
      <c r="A2725">
        <v>2723</v>
      </c>
      <c r="B2725" s="3" t="s">
        <v>2723</v>
      </c>
      <c r="C2725" s="3" t="s">
        <v>6833</v>
      </c>
      <c r="D2725" s="2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26" t="s">
        <v>8313</v>
      </c>
      <c r="P2725" t="s">
        <v>8318</v>
      </c>
      <c r="Q2725">
        <f t="shared" si="212"/>
        <v>140</v>
      </c>
      <c r="R2725">
        <f t="shared" si="213"/>
        <v>95.49</v>
      </c>
      <c r="S2725" s="11">
        <f t="shared" si="210"/>
        <v>41944.83898148148</v>
      </c>
      <c r="T2725" s="11">
        <f t="shared" si="211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2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26" t="s">
        <v>8313</v>
      </c>
      <c r="P2726" t="s">
        <v>8318</v>
      </c>
      <c r="Q2726">
        <f t="shared" si="212"/>
        <v>297</v>
      </c>
      <c r="R2726">
        <f t="shared" si="213"/>
        <v>7.19</v>
      </c>
      <c r="S2726" s="11">
        <f t="shared" si="210"/>
        <v>42199.32707175926</v>
      </c>
      <c r="T2726" s="11">
        <f t="shared" si="211"/>
        <v>42231.32707175926</v>
      </c>
      <c r="U2726">
        <f t="shared" si="214"/>
        <v>2015</v>
      </c>
    </row>
    <row r="2727" spans="1:21" ht="30" x14ac:dyDescent="0.25">
      <c r="A2727">
        <v>2725</v>
      </c>
      <c r="B2727" s="3" t="s">
        <v>2725</v>
      </c>
      <c r="C2727" s="3" t="s">
        <v>6835</v>
      </c>
      <c r="D2727" s="2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26" t="s">
        <v>8313</v>
      </c>
      <c r="P2727" t="s">
        <v>8318</v>
      </c>
      <c r="Q2727">
        <f t="shared" si="212"/>
        <v>145</v>
      </c>
      <c r="R2727">
        <f t="shared" si="213"/>
        <v>511.65</v>
      </c>
      <c r="S2727" s="11">
        <f t="shared" si="210"/>
        <v>42745.744618055556</v>
      </c>
      <c r="T2727" s="11">
        <f t="shared" si="211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2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26" t="s">
        <v>8313</v>
      </c>
      <c r="P2728" t="s">
        <v>8318</v>
      </c>
      <c r="Q2728">
        <f t="shared" si="212"/>
        <v>106</v>
      </c>
      <c r="R2728">
        <f t="shared" si="213"/>
        <v>261.75</v>
      </c>
      <c r="S2728" s="11">
        <f t="shared" si="210"/>
        <v>42452.579988425925</v>
      </c>
      <c r="T2728" s="11">
        <f t="shared" si="211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2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26" t="s">
        <v>8313</v>
      </c>
      <c r="P2729" t="s">
        <v>8318</v>
      </c>
      <c r="Q2729">
        <f t="shared" si="212"/>
        <v>493</v>
      </c>
      <c r="R2729">
        <f t="shared" si="213"/>
        <v>69.760000000000005</v>
      </c>
      <c r="S2729" s="11">
        <f t="shared" si="210"/>
        <v>42198.676655092597</v>
      </c>
      <c r="T2729" s="11">
        <f t="shared" si="211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2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26" t="s">
        <v>8313</v>
      </c>
      <c r="P2730" t="s">
        <v>8318</v>
      </c>
      <c r="Q2730">
        <f t="shared" si="212"/>
        <v>202</v>
      </c>
      <c r="R2730">
        <f t="shared" si="213"/>
        <v>77.23</v>
      </c>
      <c r="S2730" s="11">
        <f t="shared" si="210"/>
        <v>42333.59993055556</v>
      </c>
      <c r="T2730" s="11">
        <f t="shared" si="211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2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26" t="s">
        <v>8313</v>
      </c>
      <c r="P2731" t="s">
        <v>8318</v>
      </c>
      <c r="Q2731">
        <f t="shared" si="212"/>
        <v>104</v>
      </c>
      <c r="R2731">
        <f t="shared" si="213"/>
        <v>340.57</v>
      </c>
      <c r="S2731" s="11">
        <f t="shared" si="210"/>
        <v>42095.240706018521</v>
      </c>
      <c r="T2731" s="11">
        <f t="shared" si="211"/>
        <v>42125.240706018521</v>
      </c>
      <c r="U2731">
        <f t="shared" si="214"/>
        <v>2015</v>
      </c>
    </row>
    <row r="2732" spans="1:21" ht="30" x14ac:dyDescent="0.25">
      <c r="A2732">
        <v>2730</v>
      </c>
      <c r="B2732" s="3" t="s">
        <v>2730</v>
      </c>
      <c r="C2732" s="3" t="s">
        <v>6840</v>
      </c>
      <c r="D2732" s="2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26" t="s">
        <v>8313</v>
      </c>
      <c r="P2732" t="s">
        <v>8318</v>
      </c>
      <c r="Q2732">
        <f t="shared" si="212"/>
        <v>170</v>
      </c>
      <c r="R2732">
        <f t="shared" si="213"/>
        <v>67.42</v>
      </c>
      <c r="S2732" s="11">
        <f t="shared" si="210"/>
        <v>41351.541377314818</v>
      </c>
      <c r="T2732" s="11">
        <f t="shared" si="211"/>
        <v>41386.541377314818</v>
      </c>
      <c r="U2732">
        <f t="shared" si="214"/>
        <v>2013</v>
      </c>
    </row>
    <row r="2733" spans="1:21" ht="45" x14ac:dyDescent="0.25">
      <c r="A2733">
        <v>2731</v>
      </c>
      <c r="B2733" s="3" t="s">
        <v>2731</v>
      </c>
      <c r="C2733" s="3" t="s">
        <v>6841</v>
      </c>
      <c r="D2733" s="2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26" t="s">
        <v>8313</v>
      </c>
      <c r="P2733" t="s">
        <v>8318</v>
      </c>
      <c r="Q2733">
        <f t="shared" si="212"/>
        <v>104</v>
      </c>
      <c r="R2733">
        <f t="shared" si="213"/>
        <v>845.7</v>
      </c>
      <c r="S2733" s="11">
        <f t="shared" si="210"/>
        <v>41872.525717592594</v>
      </c>
      <c r="T2733" s="11">
        <f t="shared" si="211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2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26" t="s">
        <v>8313</v>
      </c>
      <c r="P2734" t="s">
        <v>8318</v>
      </c>
      <c r="Q2734">
        <f t="shared" si="212"/>
        <v>118</v>
      </c>
      <c r="R2734">
        <f t="shared" si="213"/>
        <v>97.19</v>
      </c>
      <c r="S2734" s="11">
        <f t="shared" si="210"/>
        <v>41389.808194444442</v>
      </c>
      <c r="T2734" s="11">
        <f t="shared" si="211"/>
        <v>41422</v>
      </c>
      <c r="U2734">
        <f t="shared" si="214"/>
        <v>2013</v>
      </c>
    </row>
    <row r="2735" spans="1:21" ht="45" x14ac:dyDescent="0.25">
      <c r="A2735">
        <v>2733</v>
      </c>
      <c r="B2735" s="3" t="s">
        <v>2733</v>
      </c>
      <c r="C2735" s="3" t="s">
        <v>6843</v>
      </c>
      <c r="D2735" s="2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26" t="s">
        <v>8313</v>
      </c>
      <c r="P2735" t="s">
        <v>8318</v>
      </c>
      <c r="Q2735">
        <f t="shared" si="212"/>
        <v>108</v>
      </c>
      <c r="R2735">
        <f t="shared" si="213"/>
        <v>451.84</v>
      </c>
      <c r="S2735" s="11">
        <f t="shared" si="210"/>
        <v>42044.272847222222</v>
      </c>
      <c r="T2735" s="11">
        <f t="shared" si="211"/>
        <v>42104.231180555551</v>
      </c>
      <c r="U2735">
        <f t="shared" si="214"/>
        <v>2015</v>
      </c>
    </row>
    <row r="2736" spans="1:21" ht="45" x14ac:dyDescent="0.25">
      <c r="A2736">
        <v>2734</v>
      </c>
      <c r="B2736" s="3" t="s">
        <v>2734</v>
      </c>
      <c r="C2736" s="3" t="s">
        <v>6844</v>
      </c>
      <c r="D2736" s="2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26" t="s">
        <v>8313</v>
      </c>
      <c r="P2736" t="s">
        <v>8318</v>
      </c>
      <c r="Q2736">
        <f t="shared" si="212"/>
        <v>2260300</v>
      </c>
      <c r="R2736">
        <f t="shared" si="213"/>
        <v>138.66999999999999</v>
      </c>
      <c r="S2736" s="11">
        <f t="shared" si="210"/>
        <v>42626.668888888889</v>
      </c>
      <c r="T2736" s="11">
        <f t="shared" si="211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2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26" t="s">
        <v>8313</v>
      </c>
      <c r="P2737" t="s">
        <v>8318</v>
      </c>
      <c r="Q2737">
        <f t="shared" si="212"/>
        <v>978</v>
      </c>
      <c r="R2737">
        <f t="shared" si="213"/>
        <v>21.64</v>
      </c>
      <c r="S2737" s="11">
        <f t="shared" si="210"/>
        <v>41316.120949074073</v>
      </c>
      <c r="T2737" s="11">
        <f t="shared" si="211"/>
        <v>41346.833333333336</v>
      </c>
      <c r="U2737">
        <f t="shared" si="214"/>
        <v>2013</v>
      </c>
    </row>
    <row r="2738" spans="1:21" ht="60" x14ac:dyDescent="0.25">
      <c r="A2738">
        <v>2736</v>
      </c>
      <c r="B2738" s="3" t="s">
        <v>2736</v>
      </c>
      <c r="C2738" s="3" t="s">
        <v>6846</v>
      </c>
      <c r="D2738" s="2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26" t="s">
        <v>8313</v>
      </c>
      <c r="P2738" t="s">
        <v>8318</v>
      </c>
      <c r="Q2738">
        <f t="shared" si="212"/>
        <v>123</v>
      </c>
      <c r="R2738">
        <f t="shared" si="213"/>
        <v>169.52</v>
      </c>
      <c r="S2738" s="11">
        <f t="shared" si="210"/>
        <v>41722.666354166664</v>
      </c>
      <c r="T2738" s="11">
        <f t="shared" si="211"/>
        <v>41752.666354166664</v>
      </c>
      <c r="U2738">
        <f t="shared" si="214"/>
        <v>2014</v>
      </c>
    </row>
    <row r="2739" spans="1:21" ht="45" x14ac:dyDescent="0.25">
      <c r="A2739">
        <v>2737</v>
      </c>
      <c r="B2739" s="3" t="s">
        <v>2737</v>
      </c>
      <c r="C2739" s="3" t="s">
        <v>6847</v>
      </c>
      <c r="D2739" s="2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26" t="s">
        <v>8313</v>
      </c>
      <c r="P2739" t="s">
        <v>8318</v>
      </c>
      <c r="Q2739">
        <f t="shared" si="212"/>
        <v>246</v>
      </c>
      <c r="R2739">
        <f t="shared" si="213"/>
        <v>161.88</v>
      </c>
      <c r="S2739" s="11">
        <f t="shared" si="210"/>
        <v>41611.917673611111</v>
      </c>
      <c r="T2739" s="11">
        <f t="shared" si="211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2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26" t="s">
        <v>8313</v>
      </c>
      <c r="P2740" t="s">
        <v>8318</v>
      </c>
      <c r="Q2740">
        <f t="shared" si="212"/>
        <v>148</v>
      </c>
      <c r="R2740">
        <f t="shared" si="213"/>
        <v>493.13</v>
      </c>
      <c r="S2740" s="11">
        <f t="shared" si="210"/>
        <v>42620.143564814818</v>
      </c>
      <c r="T2740" s="11">
        <f t="shared" si="211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3" t="s">
        <v>2739</v>
      </c>
      <c r="C2741" s="3" t="s">
        <v>6849</v>
      </c>
      <c r="D2741" s="2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26" t="s">
        <v>8313</v>
      </c>
      <c r="P2741" t="s">
        <v>8318</v>
      </c>
      <c r="Q2741">
        <f t="shared" si="212"/>
        <v>384</v>
      </c>
      <c r="R2741">
        <f t="shared" si="213"/>
        <v>22.12</v>
      </c>
      <c r="S2741" s="11">
        <f t="shared" si="210"/>
        <v>41719.887928240743</v>
      </c>
      <c r="T2741" s="11">
        <f t="shared" si="211"/>
        <v>41764.887928240743</v>
      </c>
      <c r="U2741">
        <f t="shared" si="214"/>
        <v>2014</v>
      </c>
    </row>
    <row r="2742" spans="1:21" ht="30" x14ac:dyDescent="0.25">
      <c r="A2742">
        <v>2740</v>
      </c>
      <c r="B2742" s="3" t="s">
        <v>2740</v>
      </c>
      <c r="C2742" s="3" t="s">
        <v>6850</v>
      </c>
      <c r="D2742" s="2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26" t="s">
        <v>8313</v>
      </c>
      <c r="P2742" t="s">
        <v>8318</v>
      </c>
      <c r="Q2742">
        <f t="shared" si="212"/>
        <v>103</v>
      </c>
      <c r="R2742">
        <f t="shared" si="213"/>
        <v>18.239999999999998</v>
      </c>
      <c r="S2742" s="11">
        <f t="shared" si="210"/>
        <v>42045.031851851847</v>
      </c>
      <c r="T2742" s="11">
        <f t="shared" si="211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2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26" t="s">
        <v>8320</v>
      </c>
      <c r="P2743" t="s">
        <v>8325</v>
      </c>
      <c r="Q2743">
        <f t="shared" si="212"/>
        <v>0</v>
      </c>
      <c r="R2743">
        <f t="shared" si="213"/>
        <v>8.75</v>
      </c>
      <c r="S2743" s="11">
        <f t="shared" si="210"/>
        <v>41911.657430555555</v>
      </c>
      <c r="T2743" s="11">
        <f t="shared" si="211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2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26" t="s">
        <v>8320</v>
      </c>
      <c r="P2744" t="s">
        <v>8325</v>
      </c>
      <c r="Q2744">
        <f t="shared" si="212"/>
        <v>29</v>
      </c>
      <c r="R2744">
        <f t="shared" si="213"/>
        <v>40.61</v>
      </c>
      <c r="S2744" s="11">
        <f t="shared" si="210"/>
        <v>41030.719756944447</v>
      </c>
      <c r="T2744" s="11">
        <f t="shared" si="211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2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26" t="s">
        <v>8320</v>
      </c>
      <c r="P2745" t="s">
        <v>8325</v>
      </c>
      <c r="Q2745">
        <f t="shared" si="212"/>
        <v>0</v>
      </c>
      <c r="R2745">
        <f t="shared" si="213"/>
        <v>0</v>
      </c>
      <c r="S2745" s="11">
        <f t="shared" si="210"/>
        <v>42632.328784722224</v>
      </c>
      <c r="T2745" s="11">
        <f t="shared" si="211"/>
        <v>42662.328784722224</v>
      </c>
      <c r="U2745">
        <f t="shared" si="214"/>
        <v>2016</v>
      </c>
    </row>
    <row r="2746" spans="1:21" ht="45" x14ac:dyDescent="0.25">
      <c r="A2746">
        <v>2744</v>
      </c>
      <c r="B2746" s="3" t="s">
        <v>2744</v>
      </c>
      <c r="C2746" s="3" t="s">
        <v>6854</v>
      </c>
      <c r="D2746" s="2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26" t="s">
        <v>8320</v>
      </c>
      <c r="P2746" t="s">
        <v>8325</v>
      </c>
      <c r="Q2746">
        <f t="shared" si="212"/>
        <v>5</v>
      </c>
      <c r="R2746">
        <f t="shared" si="213"/>
        <v>37.950000000000003</v>
      </c>
      <c r="S2746" s="11">
        <f t="shared" si="210"/>
        <v>40938.062476851854</v>
      </c>
      <c r="T2746" s="11">
        <f t="shared" si="211"/>
        <v>40968.062476851854</v>
      </c>
      <c r="U2746">
        <f t="shared" si="214"/>
        <v>2012</v>
      </c>
    </row>
    <row r="2747" spans="1:21" ht="45" x14ac:dyDescent="0.25">
      <c r="A2747">
        <v>2745</v>
      </c>
      <c r="B2747" s="3" t="s">
        <v>2745</v>
      </c>
      <c r="C2747" s="3" t="s">
        <v>6855</v>
      </c>
      <c r="D2747" s="2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26" t="s">
        <v>8320</v>
      </c>
      <c r="P2747" t="s">
        <v>8325</v>
      </c>
      <c r="Q2747">
        <f t="shared" si="212"/>
        <v>22</v>
      </c>
      <c r="R2747">
        <f t="shared" si="213"/>
        <v>35.729999999999997</v>
      </c>
      <c r="S2747" s="11">
        <f t="shared" si="210"/>
        <v>41044.988055555557</v>
      </c>
      <c r="T2747" s="11">
        <f t="shared" si="211"/>
        <v>41104.988055555557</v>
      </c>
      <c r="U2747">
        <f t="shared" si="214"/>
        <v>2012</v>
      </c>
    </row>
    <row r="2748" spans="1:21" ht="45" x14ac:dyDescent="0.25">
      <c r="A2748">
        <v>2746</v>
      </c>
      <c r="B2748" s="3" t="s">
        <v>2746</v>
      </c>
      <c r="C2748" s="3" t="s">
        <v>6856</v>
      </c>
      <c r="D2748" s="2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26" t="s">
        <v>8320</v>
      </c>
      <c r="P2748" t="s">
        <v>8325</v>
      </c>
      <c r="Q2748">
        <f t="shared" si="212"/>
        <v>27</v>
      </c>
      <c r="R2748">
        <f t="shared" si="213"/>
        <v>42.16</v>
      </c>
      <c r="S2748" s="11">
        <f t="shared" si="210"/>
        <v>41850.781377314815</v>
      </c>
      <c r="T2748" s="11">
        <f t="shared" si="211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2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26" t="s">
        <v>8320</v>
      </c>
      <c r="P2749" t="s">
        <v>8325</v>
      </c>
      <c r="Q2749">
        <f t="shared" si="212"/>
        <v>28</v>
      </c>
      <c r="R2749">
        <f t="shared" si="213"/>
        <v>35</v>
      </c>
      <c r="S2749" s="11">
        <f t="shared" si="210"/>
        <v>41044.64811342593</v>
      </c>
      <c r="T2749" s="11">
        <f t="shared" si="211"/>
        <v>41076.131944444445</v>
      </c>
      <c r="U2749">
        <f t="shared" si="214"/>
        <v>2012</v>
      </c>
    </row>
    <row r="2750" spans="1:21" ht="30" x14ac:dyDescent="0.25">
      <c r="A2750">
        <v>2748</v>
      </c>
      <c r="B2750" s="3" t="s">
        <v>2748</v>
      </c>
      <c r="C2750" s="3" t="s">
        <v>6858</v>
      </c>
      <c r="D2750" s="2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26" t="s">
        <v>8320</v>
      </c>
      <c r="P2750" t="s">
        <v>8325</v>
      </c>
      <c r="Q2750">
        <f t="shared" si="212"/>
        <v>1</v>
      </c>
      <c r="R2750">
        <f t="shared" si="213"/>
        <v>13.25</v>
      </c>
      <c r="S2750" s="11">
        <f t="shared" si="210"/>
        <v>42585.7106712963</v>
      </c>
      <c r="T2750" s="11">
        <f t="shared" si="211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2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26" t="s">
        <v>8320</v>
      </c>
      <c r="P2751" t="s">
        <v>8325</v>
      </c>
      <c r="Q2751">
        <f t="shared" si="212"/>
        <v>1</v>
      </c>
      <c r="R2751">
        <f t="shared" si="213"/>
        <v>55</v>
      </c>
      <c r="S2751" s="11">
        <f t="shared" si="210"/>
        <v>42068.799039351856</v>
      </c>
      <c r="T2751" s="11">
        <f t="shared" si="211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2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26" t="s">
        <v>8320</v>
      </c>
      <c r="P2752" t="s">
        <v>8325</v>
      </c>
      <c r="Q2752">
        <f t="shared" si="212"/>
        <v>0</v>
      </c>
      <c r="R2752">
        <f t="shared" si="213"/>
        <v>0</v>
      </c>
      <c r="S2752" s="11">
        <f t="shared" si="210"/>
        <v>41078.899826388886</v>
      </c>
      <c r="T2752" s="11">
        <f t="shared" si="211"/>
        <v>41090.833333333336</v>
      </c>
      <c r="U2752">
        <f t="shared" si="214"/>
        <v>2012</v>
      </c>
    </row>
    <row r="2753" spans="1:21" ht="45" x14ac:dyDescent="0.25">
      <c r="A2753">
        <v>2751</v>
      </c>
      <c r="B2753" s="3" t="s">
        <v>2751</v>
      </c>
      <c r="C2753" s="3" t="s">
        <v>6861</v>
      </c>
      <c r="D2753" s="2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26" t="s">
        <v>8320</v>
      </c>
      <c r="P2753" t="s">
        <v>8325</v>
      </c>
      <c r="Q2753">
        <f t="shared" si="212"/>
        <v>0</v>
      </c>
      <c r="R2753">
        <f t="shared" si="213"/>
        <v>0</v>
      </c>
      <c r="S2753" s="11">
        <f t="shared" si="210"/>
        <v>41747.887060185189</v>
      </c>
      <c r="T2753" s="11">
        <f t="shared" si="211"/>
        <v>41807.887060185189</v>
      </c>
      <c r="U2753">
        <f t="shared" si="214"/>
        <v>2014</v>
      </c>
    </row>
    <row r="2754" spans="1:21" ht="45" x14ac:dyDescent="0.25">
      <c r="A2754">
        <v>2752</v>
      </c>
      <c r="B2754" s="3" t="s">
        <v>2752</v>
      </c>
      <c r="C2754" s="3" t="s">
        <v>6862</v>
      </c>
      <c r="D2754" s="2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26" t="s">
        <v>8320</v>
      </c>
      <c r="P2754" t="s">
        <v>8325</v>
      </c>
      <c r="Q2754">
        <f t="shared" si="212"/>
        <v>11</v>
      </c>
      <c r="R2754">
        <f t="shared" si="213"/>
        <v>39.29</v>
      </c>
      <c r="S2754" s="11">
        <f t="shared" ref="S2754:S2817" si="215">(((J2754/60)/60)/24)+DATE(1970,1,1)</f>
        <v>40855.765092592592</v>
      </c>
      <c r="T2754" s="11">
        <f t="shared" ref="T2754:T2817" si="216">(((I2754/60)/60)/24)+DATE(1970,1,1)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2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26" t="s">
        <v>8320</v>
      </c>
      <c r="P2755" t="s">
        <v>8325</v>
      </c>
      <c r="Q2755">
        <f t="shared" ref="Q2755:Q2818" si="217">ROUND(E2755/D2755*100,0)</f>
        <v>19</v>
      </c>
      <c r="R2755">
        <f t="shared" ref="R2755:R2818" si="218">IFERROR(ROUND(E2755/L2755,2),0)</f>
        <v>47.5</v>
      </c>
      <c r="S2755" s="11">
        <f t="shared" si="215"/>
        <v>41117.900729166664</v>
      </c>
      <c r="T2755" s="11">
        <f t="shared" si="216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2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26" t="s">
        <v>8320</v>
      </c>
      <c r="P2756" t="s">
        <v>8325</v>
      </c>
      <c r="Q2756">
        <f t="shared" si="217"/>
        <v>0</v>
      </c>
      <c r="R2756">
        <f t="shared" si="218"/>
        <v>0</v>
      </c>
      <c r="S2756" s="11">
        <f t="shared" si="215"/>
        <v>41863.636006944449</v>
      </c>
      <c r="T2756" s="11">
        <f t="shared" si="216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2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26" t="s">
        <v>8320</v>
      </c>
      <c r="P2757" t="s">
        <v>8325</v>
      </c>
      <c r="Q2757">
        <f t="shared" si="217"/>
        <v>52</v>
      </c>
      <c r="R2757">
        <f t="shared" si="218"/>
        <v>17.329999999999998</v>
      </c>
      <c r="S2757" s="11">
        <f t="shared" si="215"/>
        <v>42072.790821759263</v>
      </c>
      <c r="T2757" s="11">
        <f t="shared" si="216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2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26" t="s">
        <v>8320</v>
      </c>
      <c r="P2758" t="s">
        <v>8325</v>
      </c>
      <c r="Q2758">
        <f t="shared" si="217"/>
        <v>10</v>
      </c>
      <c r="R2758">
        <f t="shared" si="218"/>
        <v>31.76</v>
      </c>
      <c r="S2758" s="11">
        <f t="shared" si="215"/>
        <v>41620.90047453704</v>
      </c>
      <c r="T2758" s="11">
        <f t="shared" si="216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2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26" t="s">
        <v>8320</v>
      </c>
      <c r="P2759" t="s">
        <v>8325</v>
      </c>
      <c r="Q2759">
        <f t="shared" si="217"/>
        <v>1</v>
      </c>
      <c r="R2759">
        <f t="shared" si="218"/>
        <v>5</v>
      </c>
      <c r="S2759" s="11">
        <f t="shared" si="215"/>
        <v>42573.65662037037</v>
      </c>
      <c r="T2759" s="11">
        <f t="shared" si="216"/>
        <v>42588.65662037037</v>
      </c>
      <c r="U2759">
        <f t="shared" si="219"/>
        <v>2016</v>
      </c>
    </row>
    <row r="2760" spans="1:21" ht="45" x14ac:dyDescent="0.25">
      <c r="A2760">
        <v>2758</v>
      </c>
      <c r="B2760" s="3" t="s">
        <v>2758</v>
      </c>
      <c r="C2760" s="3" t="s">
        <v>6868</v>
      </c>
      <c r="D2760" s="2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26" t="s">
        <v>8320</v>
      </c>
      <c r="P2760" t="s">
        <v>8325</v>
      </c>
      <c r="Q2760">
        <f t="shared" si="217"/>
        <v>12</v>
      </c>
      <c r="R2760">
        <f t="shared" si="218"/>
        <v>39</v>
      </c>
      <c r="S2760" s="11">
        <f t="shared" si="215"/>
        <v>42639.441932870366</v>
      </c>
      <c r="T2760" s="11">
        <f t="shared" si="216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 s="2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26" t="s">
        <v>8320</v>
      </c>
      <c r="P2761" t="s">
        <v>8325</v>
      </c>
      <c r="Q2761">
        <f t="shared" si="217"/>
        <v>11</v>
      </c>
      <c r="R2761">
        <f t="shared" si="218"/>
        <v>52.5</v>
      </c>
      <c r="S2761" s="11">
        <f t="shared" si="215"/>
        <v>42524.36650462963</v>
      </c>
      <c r="T2761" s="11">
        <f t="shared" si="216"/>
        <v>42567.36650462963</v>
      </c>
      <c r="U2761">
        <f t="shared" si="219"/>
        <v>2016</v>
      </c>
    </row>
    <row r="2762" spans="1:21" ht="45" x14ac:dyDescent="0.25">
      <c r="A2762">
        <v>2760</v>
      </c>
      <c r="B2762" s="3" t="s">
        <v>2760</v>
      </c>
      <c r="C2762" s="3" t="s">
        <v>6870</v>
      </c>
      <c r="D2762" s="2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26" t="s">
        <v>8320</v>
      </c>
      <c r="P2762" t="s">
        <v>8325</v>
      </c>
      <c r="Q2762">
        <f t="shared" si="217"/>
        <v>0</v>
      </c>
      <c r="R2762">
        <f t="shared" si="218"/>
        <v>0</v>
      </c>
      <c r="S2762" s="11">
        <f t="shared" si="215"/>
        <v>41415.461319444446</v>
      </c>
      <c r="T2762" s="11">
        <f t="shared" si="216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2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26" t="s">
        <v>8320</v>
      </c>
      <c r="P2763" t="s">
        <v>8325</v>
      </c>
      <c r="Q2763">
        <f t="shared" si="217"/>
        <v>1</v>
      </c>
      <c r="R2763">
        <f t="shared" si="218"/>
        <v>9</v>
      </c>
      <c r="S2763" s="11">
        <f t="shared" si="215"/>
        <v>41247.063576388886</v>
      </c>
      <c r="T2763" s="11">
        <f t="shared" si="216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2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26" t="s">
        <v>8320</v>
      </c>
      <c r="P2764" t="s">
        <v>8325</v>
      </c>
      <c r="Q2764">
        <f t="shared" si="217"/>
        <v>1</v>
      </c>
      <c r="R2764">
        <f t="shared" si="218"/>
        <v>25</v>
      </c>
      <c r="S2764" s="11">
        <f t="shared" si="215"/>
        <v>40927.036979166667</v>
      </c>
      <c r="T2764" s="11">
        <f t="shared" si="216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2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26" t="s">
        <v>8320</v>
      </c>
      <c r="P2765" t="s">
        <v>8325</v>
      </c>
      <c r="Q2765">
        <f t="shared" si="217"/>
        <v>0</v>
      </c>
      <c r="R2765">
        <f t="shared" si="218"/>
        <v>30</v>
      </c>
      <c r="S2765" s="11">
        <f t="shared" si="215"/>
        <v>41373.579675925925</v>
      </c>
      <c r="T2765" s="11">
        <f t="shared" si="216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3" t="s">
        <v>2764</v>
      </c>
      <c r="C2766" s="3" t="s">
        <v>6874</v>
      </c>
      <c r="D2766" s="2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26" t="s">
        <v>8320</v>
      </c>
      <c r="P2766" t="s">
        <v>8325</v>
      </c>
      <c r="Q2766">
        <f t="shared" si="217"/>
        <v>1</v>
      </c>
      <c r="R2766">
        <f t="shared" si="218"/>
        <v>11.25</v>
      </c>
      <c r="S2766" s="11">
        <f t="shared" si="215"/>
        <v>41030.292025462964</v>
      </c>
      <c r="T2766" s="11">
        <f t="shared" si="216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2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26" t="s">
        <v>8320</v>
      </c>
      <c r="P2767" t="s">
        <v>8325</v>
      </c>
      <c r="Q2767">
        <f t="shared" si="217"/>
        <v>0</v>
      </c>
      <c r="R2767">
        <f t="shared" si="218"/>
        <v>0</v>
      </c>
      <c r="S2767" s="11">
        <f t="shared" si="215"/>
        <v>41194.579027777778</v>
      </c>
      <c r="T2767" s="11">
        <f t="shared" si="216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3" t="s">
        <v>2766</v>
      </c>
      <c r="C2768" s="3" t="s">
        <v>6876</v>
      </c>
      <c r="D2768" s="2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26" t="s">
        <v>8320</v>
      </c>
      <c r="P2768" t="s">
        <v>8325</v>
      </c>
      <c r="Q2768">
        <f t="shared" si="217"/>
        <v>2</v>
      </c>
      <c r="R2768">
        <f t="shared" si="218"/>
        <v>25</v>
      </c>
      <c r="S2768" s="11">
        <f t="shared" si="215"/>
        <v>40736.668032407404</v>
      </c>
      <c r="T2768" s="11">
        <f t="shared" si="216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2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26" t="s">
        <v>8320</v>
      </c>
      <c r="P2769" t="s">
        <v>8325</v>
      </c>
      <c r="Q2769">
        <f t="shared" si="217"/>
        <v>1</v>
      </c>
      <c r="R2769">
        <f t="shared" si="218"/>
        <v>11.33</v>
      </c>
      <c r="S2769" s="11">
        <f t="shared" si="215"/>
        <v>42172.958912037036</v>
      </c>
      <c r="T2769" s="11">
        <f t="shared" si="216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2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26" t="s">
        <v>8320</v>
      </c>
      <c r="P2770" t="s">
        <v>8325</v>
      </c>
      <c r="Q2770">
        <f t="shared" si="217"/>
        <v>14</v>
      </c>
      <c r="R2770">
        <f t="shared" si="218"/>
        <v>29.47</v>
      </c>
      <c r="S2770" s="11">
        <f t="shared" si="215"/>
        <v>40967.614849537036</v>
      </c>
      <c r="T2770" s="11">
        <f t="shared" si="216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2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26" t="s">
        <v>8320</v>
      </c>
      <c r="P2771" t="s">
        <v>8325</v>
      </c>
      <c r="Q2771">
        <f t="shared" si="217"/>
        <v>0</v>
      </c>
      <c r="R2771">
        <f t="shared" si="218"/>
        <v>1</v>
      </c>
      <c r="S2771" s="11">
        <f t="shared" si="215"/>
        <v>41745.826273148145</v>
      </c>
      <c r="T2771" s="11">
        <f t="shared" si="216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2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26" t="s">
        <v>8320</v>
      </c>
      <c r="P2772" t="s">
        <v>8325</v>
      </c>
      <c r="Q2772">
        <f t="shared" si="217"/>
        <v>10</v>
      </c>
      <c r="R2772">
        <f t="shared" si="218"/>
        <v>63.1</v>
      </c>
      <c r="S2772" s="11">
        <f t="shared" si="215"/>
        <v>41686.705208333333</v>
      </c>
      <c r="T2772" s="11">
        <f t="shared" si="216"/>
        <v>41716.663541666669</v>
      </c>
      <c r="U2772">
        <f t="shared" si="219"/>
        <v>2014</v>
      </c>
    </row>
    <row r="2773" spans="1:21" ht="45" x14ac:dyDescent="0.25">
      <c r="A2773">
        <v>2771</v>
      </c>
      <c r="B2773" s="3" t="s">
        <v>2771</v>
      </c>
      <c r="C2773" s="3" t="s">
        <v>6881</v>
      </c>
      <c r="D2773" s="2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26" t="s">
        <v>8320</v>
      </c>
      <c r="P2773" t="s">
        <v>8325</v>
      </c>
      <c r="Q2773">
        <f t="shared" si="217"/>
        <v>0</v>
      </c>
      <c r="R2773">
        <f t="shared" si="218"/>
        <v>0</v>
      </c>
      <c r="S2773" s="11">
        <f t="shared" si="215"/>
        <v>41257.531712962962</v>
      </c>
      <c r="T2773" s="11">
        <f t="shared" si="216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2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26" t="s">
        <v>8320</v>
      </c>
      <c r="P2774" t="s">
        <v>8325</v>
      </c>
      <c r="Q2774">
        <f t="shared" si="217"/>
        <v>0</v>
      </c>
      <c r="R2774">
        <f t="shared" si="218"/>
        <v>0</v>
      </c>
      <c r="S2774" s="11">
        <f t="shared" si="215"/>
        <v>41537.869143518517</v>
      </c>
      <c r="T2774" s="11">
        <f t="shared" si="216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2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26" t="s">
        <v>8320</v>
      </c>
      <c r="P2775" t="s">
        <v>8325</v>
      </c>
      <c r="Q2775">
        <f t="shared" si="217"/>
        <v>0</v>
      </c>
      <c r="R2775">
        <f t="shared" si="218"/>
        <v>1</v>
      </c>
      <c r="S2775" s="11">
        <f t="shared" si="215"/>
        <v>42474.86482638889</v>
      </c>
      <c r="T2775" s="11">
        <f t="shared" si="216"/>
        <v>42484.86482638889</v>
      </c>
      <c r="U2775">
        <f t="shared" si="219"/>
        <v>2016</v>
      </c>
    </row>
    <row r="2776" spans="1:21" ht="45" x14ac:dyDescent="0.25">
      <c r="A2776">
        <v>2774</v>
      </c>
      <c r="B2776" s="3" t="s">
        <v>2774</v>
      </c>
      <c r="C2776" s="3" t="s">
        <v>6884</v>
      </c>
      <c r="D2776" s="2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26" t="s">
        <v>8320</v>
      </c>
      <c r="P2776" t="s">
        <v>8325</v>
      </c>
      <c r="Q2776">
        <f t="shared" si="217"/>
        <v>14</v>
      </c>
      <c r="R2776">
        <f t="shared" si="218"/>
        <v>43.85</v>
      </c>
      <c r="S2776" s="11">
        <f t="shared" si="215"/>
        <v>41311.126481481479</v>
      </c>
      <c r="T2776" s="11">
        <f t="shared" si="216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2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26" t="s">
        <v>8320</v>
      </c>
      <c r="P2777" t="s">
        <v>8325</v>
      </c>
      <c r="Q2777">
        <f t="shared" si="217"/>
        <v>3</v>
      </c>
      <c r="R2777">
        <f t="shared" si="218"/>
        <v>75</v>
      </c>
      <c r="S2777" s="11">
        <f t="shared" si="215"/>
        <v>40863.013356481482</v>
      </c>
      <c r="T2777" s="11">
        <f t="shared" si="216"/>
        <v>40893.013356481482</v>
      </c>
      <c r="U2777">
        <f t="shared" si="219"/>
        <v>2011</v>
      </c>
    </row>
    <row r="2778" spans="1:21" ht="45" x14ac:dyDescent="0.25">
      <c r="A2778">
        <v>2776</v>
      </c>
      <c r="B2778" s="3" t="s">
        <v>2776</v>
      </c>
      <c r="C2778" s="3" t="s">
        <v>6886</v>
      </c>
      <c r="D2778" s="2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26" t="s">
        <v>8320</v>
      </c>
      <c r="P2778" t="s">
        <v>8325</v>
      </c>
      <c r="Q2778">
        <f t="shared" si="217"/>
        <v>8</v>
      </c>
      <c r="R2778">
        <f t="shared" si="218"/>
        <v>45.97</v>
      </c>
      <c r="S2778" s="11">
        <f t="shared" si="215"/>
        <v>42136.297175925924</v>
      </c>
      <c r="T2778" s="11">
        <f t="shared" si="216"/>
        <v>42167.297175925924</v>
      </c>
      <c r="U2778">
        <f t="shared" si="219"/>
        <v>2015</v>
      </c>
    </row>
    <row r="2779" spans="1:21" ht="45" x14ac:dyDescent="0.25">
      <c r="A2779">
        <v>2777</v>
      </c>
      <c r="B2779" s="3" t="s">
        <v>2777</v>
      </c>
      <c r="C2779" s="3" t="s">
        <v>6887</v>
      </c>
      <c r="D2779" s="2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26" t="s">
        <v>8320</v>
      </c>
      <c r="P2779" t="s">
        <v>8325</v>
      </c>
      <c r="Q2779">
        <f t="shared" si="217"/>
        <v>0</v>
      </c>
      <c r="R2779">
        <f t="shared" si="218"/>
        <v>10</v>
      </c>
      <c r="S2779" s="11">
        <f t="shared" si="215"/>
        <v>42172.669027777782</v>
      </c>
      <c r="T2779" s="11">
        <f t="shared" si="216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2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26" t="s">
        <v>8320</v>
      </c>
      <c r="P2780" t="s">
        <v>8325</v>
      </c>
      <c r="Q2780">
        <f t="shared" si="217"/>
        <v>26</v>
      </c>
      <c r="R2780">
        <f t="shared" si="218"/>
        <v>93.67</v>
      </c>
      <c r="S2780" s="11">
        <f t="shared" si="215"/>
        <v>41846.978078703702</v>
      </c>
      <c r="T2780" s="11">
        <f t="shared" si="216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2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26" t="s">
        <v>8320</v>
      </c>
      <c r="P2781" t="s">
        <v>8325</v>
      </c>
      <c r="Q2781">
        <f t="shared" si="217"/>
        <v>2</v>
      </c>
      <c r="R2781">
        <f t="shared" si="218"/>
        <v>53</v>
      </c>
      <c r="S2781" s="11">
        <f t="shared" si="215"/>
        <v>42300.585891203707</v>
      </c>
      <c r="T2781" s="11">
        <f t="shared" si="216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3" t="s">
        <v>2780</v>
      </c>
      <c r="C2782" s="3" t="s">
        <v>6890</v>
      </c>
      <c r="D2782" s="2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26" t="s">
        <v>8320</v>
      </c>
      <c r="P2782" t="s">
        <v>8325</v>
      </c>
      <c r="Q2782">
        <f t="shared" si="217"/>
        <v>0</v>
      </c>
      <c r="R2782">
        <f t="shared" si="218"/>
        <v>0</v>
      </c>
      <c r="S2782" s="11">
        <f t="shared" si="215"/>
        <v>42774.447777777779</v>
      </c>
      <c r="T2782" s="11">
        <f t="shared" si="216"/>
        <v>42804.447777777779</v>
      </c>
      <c r="U2782">
        <f t="shared" si="219"/>
        <v>2017</v>
      </c>
    </row>
    <row r="2783" spans="1:21" ht="30" x14ac:dyDescent="0.25">
      <c r="A2783">
        <v>2781</v>
      </c>
      <c r="B2783" s="3" t="s">
        <v>2781</v>
      </c>
      <c r="C2783" s="3" t="s">
        <v>6891</v>
      </c>
      <c r="D2783" s="2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26" t="s">
        <v>8309</v>
      </c>
      <c r="P2783" t="s">
        <v>8311</v>
      </c>
      <c r="Q2783">
        <f t="shared" si="217"/>
        <v>105</v>
      </c>
      <c r="R2783">
        <f t="shared" si="218"/>
        <v>47</v>
      </c>
      <c r="S2783" s="11">
        <f t="shared" si="215"/>
        <v>42018.94159722222</v>
      </c>
      <c r="T2783" s="11">
        <f t="shared" si="216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3" t="s">
        <v>2782</v>
      </c>
      <c r="C2784" s="3" t="s">
        <v>6892</v>
      </c>
      <c r="D2784" s="2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26" t="s">
        <v>8309</v>
      </c>
      <c r="P2784" t="s">
        <v>8311</v>
      </c>
      <c r="Q2784">
        <f t="shared" si="217"/>
        <v>120</v>
      </c>
      <c r="R2784">
        <f t="shared" si="218"/>
        <v>66.67</v>
      </c>
      <c r="S2784" s="11">
        <f t="shared" si="215"/>
        <v>42026.924976851849</v>
      </c>
      <c r="T2784" s="11">
        <f t="shared" si="216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3" t="s">
        <v>2783</v>
      </c>
      <c r="C2785" s="3" t="s">
        <v>6893</v>
      </c>
      <c r="D2785" s="2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26" t="s">
        <v>8309</v>
      </c>
      <c r="P2785" t="s">
        <v>8311</v>
      </c>
      <c r="Q2785">
        <f t="shared" si="217"/>
        <v>115</v>
      </c>
      <c r="R2785">
        <f t="shared" si="218"/>
        <v>18.77</v>
      </c>
      <c r="S2785" s="11">
        <f t="shared" si="215"/>
        <v>42103.535254629634</v>
      </c>
      <c r="T2785" s="11">
        <f t="shared" si="216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2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26" t="s">
        <v>8309</v>
      </c>
      <c r="P2786" t="s">
        <v>8311</v>
      </c>
      <c r="Q2786">
        <f t="shared" si="217"/>
        <v>119</v>
      </c>
      <c r="R2786">
        <f t="shared" si="218"/>
        <v>66.11</v>
      </c>
      <c r="S2786" s="11">
        <f t="shared" si="215"/>
        <v>41920.787534722222</v>
      </c>
      <c r="T2786" s="11">
        <f t="shared" si="216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2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26" t="s">
        <v>8309</v>
      </c>
      <c r="P2787" t="s">
        <v>8311</v>
      </c>
      <c r="Q2787">
        <f t="shared" si="217"/>
        <v>105</v>
      </c>
      <c r="R2787">
        <f t="shared" si="218"/>
        <v>36.86</v>
      </c>
      <c r="S2787" s="11">
        <f t="shared" si="215"/>
        <v>42558.189432870371</v>
      </c>
      <c r="T2787" s="11">
        <f t="shared" si="216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2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26" t="s">
        <v>8309</v>
      </c>
      <c r="P2788" t="s">
        <v>8311</v>
      </c>
      <c r="Q2788">
        <f t="shared" si="217"/>
        <v>118</v>
      </c>
      <c r="R2788">
        <f t="shared" si="218"/>
        <v>39.81</v>
      </c>
      <c r="S2788" s="11">
        <f t="shared" si="215"/>
        <v>41815.569212962961</v>
      </c>
      <c r="T2788" s="11">
        <f t="shared" si="216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3" t="s">
        <v>2787</v>
      </c>
      <c r="C2789" s="3" t="s">
        <v>6897</v>
      </c>
      <c r="D2789" s="2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26" t="s">
        <v>8309</v>
      </c>
      <c r="P2789" t="s">
        <v>8311</v>
      </c>
      <c r="Q2789">
        <f t="shared" si="217"/>
        <v>120</v>
      </c>
      <c r="R2789">
        <f t="shared" si="218"/>
        <v>31.5</v>
      </c>
      <c r="S2789" s="11">
        <f t="shared" si="215"/>
        <v>41808.198518518519</v>
      </c>
      <c r="T2789" s="11">
        <f t="shared" si="216"/>
        <v>41838.198518518519</v>
      </c>
      <c r="U2789">
        <f t="shared" si="219"/>
        <v>2014</v>
      </c>
    </row>
    <row r="2790" spans="1:21" ht="30" x14ac:dyDescent="0.25">
      <c r="A2790">
        <v>2788</v>
      </c>
      <c r="B2790" s="3" t="s">
        <v>2788</v>
      </c>
      <c r="C2790" s="3" t="s">
        <v>6898</v>
      </c>
      <c r="D2790" s="2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26" t="s">
        <v>8309</v>
      </c>
      <c r="P2790" t="s">
        <v>8311</v>
      </c>
      <c r="Q2790">
        <f t="shared" si="217"/>
        <v>103</v>
      </c>
      <c r="R2790">
        <f t="shared" si="218"/>
        <v>102.5</v>
      </c>
      <c r="S2790" s="11">
        <f t="shared" si="215"/>
        <v>42550.701886574068</v>
      </c>
      <c r="T2790" s="11">
        <f t="shared" si="216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2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26" t="s">
        <v>8309</v>
      </c>
      <c r="P2791" t="s">
        <v>8311</v>
      </c>
      <c r="Q2791">
        <f t="shared" si="217"/>
        <v>101</v>
      </c>
      <c r="R2791">
        <f t="shared" si="218"/>
        <v>126.46</v>
      </c>
      <c r="S2791" s="11">
        <f t="shared" si="215"/>
        <v>42056.013124999998</v>
      </c>
      <c r="T2791" s="11">
        <f t="shared" si="216"/>
        <v>42075.166666666672</v>
      </c>
      <c r="U2791">
        <f t="shared" si="219"/>
        <v>2015</v>
      </c>
    </row>
    <row r="2792" spans="1:21" ht="45" x14ac:dyDescent="0.25">
      <c r="A2792">
        <v>2790</v>
      </c>
      <c r="B2792" s="3" t="s">
        <v>2790</v>
      </c>
      <c r="C2792" s="3" t="s">
        <v>6900</v>
      </c>
      <c r="D2792" s="2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26" t="s">
        <v>8309</v>
      </c>
      <c r="P2792" t="s">
        <v>8311</v>
      </c>
      <c r="Q2792">
        <f t="shared" si="217"/>
        <v>105</v>
      </c>
      <c r="R2792">
        <f t="shared" si="218"/>
        <v>47.88</v>
      </c>
      <c r="S2792" s="11">
        <f t="shared" si="215"/>
        <v>42016.938692129625</v>
      </c>
      <c r="T2792" s="11">
        <f t="shared" si="216"/>
        <v>42046.938692129625</v>
      </c>
      <c r="U2792">
        <f t="shared" si="219"/>
        <v>2015</v>
      </c>
    </row>
    <row r="2793" spans="1:21" ht="45" x14ac:dyDescent="0.25">
      <c r="A2793">
        <v>2791</v>
      </c>
      <c r="B2793" s="3" t="s">
        <v>2791</v>
      </c>
      <c r="C2793" s="3" t="s">
        <v>6901</v>
      </c>
      <c r="D2793" s="2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26" t="s">
        <v>8309</v>
      </c>
      <c r="P2793" t="s">
        <v>8311</v>
      </c>
      <c r="Q2793">
        <f t="shared" si="217"/>
        <v>103</v>
      </c>
      <c r="R2793">
        <f t="shared" si="218"/>
        <v>73.209999999999994</v>
      </c>
      <c r="S2793" s="11">
        <f t="shared" si="215"/>
        <v>42591.899988425925</v>
      </c>
      <c r="T2793" s="11">
        <f t="shared" si="216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2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26" t="s">
        <v>8309</v>
      </c>
      <c r="P2794" t="s">
        <v>8311</v>
      </c>
      <c r="Q2794">
        <f t="shared" si="217"/>
        <v>108</v>
      </c>
      <c r="R2794">
        <f t="shared" si="218"/>
        <v>89.67</v>
      </c>
      <c r="S2794" s="11">
        <f t="shared" si="215"/>
        <v>42183.231006944443</v>
      </c>
      <c r="T2794" s="11">
        <f t="shared" si="216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2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26" t="s">
        <v>8309</v>
      </c>
      <c r="P2795" t="s">
        <v>8311</v>
      </c>
      <c r="Q2795">
        <f t="shared" si="217"/>
        <v>111</v>
      </c>
      <c r="R2795">
        <f t="shared" si="218"/>
        <v>151.46</v>
      </c>
      <c r="S2795" s="11">
        <f t="shared" si="215"/>
        <v>42176.419039351851</v>
      </c>
      <c r="T2795" s="11">
        <f t="shared" si="216"/>
        <v>42206.419039351851</v>
      </c>
      <c r="U2795">
        <f t="shared" si="219"/>
        <v>2015</v>
      </c>
    </row>
    <row r="2796" spans="1:21" ht="45" x14ac:dyDescent="0.25">
      <c r="A2796">
        <v>2794</v>
      </c>
      <c r="B2796" s="3" t="s">
        <v>2794</v>
      </c>
      <c r="C2796" s="3" t="s">
        <v>6904</v>
      </c>
      <c r="D2796" s="2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26" t="s">
        <v>8309</v>
      </c>
      <c r="P2796" t="s">
        <v>8311</v>
      </c>
      <c r="Q2796">
        <f t="shared" si="217"/>
        <v>150</v>
      </c>
      <c r="R2796">
        <f t="shared" si="218"/>
        <v>25</v>
      </c>
      <c r="S2796" s="11">
        <f t="shared" si="215"/>
        <v>42416.691655092596</v>
      </c>
      <c r="T2796" s="11">
        <f t="shared" si="216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2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26" t="s">
        <v>8309</v>
      </c>
      <c r="P2797" t="s">
        <v>8311</v>
      </c>
      <c r="Q2797">
        <f t="shared" si="217"/>
        <v>104</v>
      </c>
      <c r="R2797">
        <f t="shared" si="218"/>
        <v>36.5</v>
      </c>
      <c r="S2797" s="11">
        <f t="shared" si="215"/>
        <v>41780.525937500002</v>
      </c>
      <c r="T2797" s="11">
        <f t="shared" si="216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2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26" t="s">
        <v>8309</v>
      </c>
      <c r="P2798" t="s">
        <v>8311</v>
      </c>
      <c r="Q2798">
        <f t="shared" si="217"/>
        <v>116</v>
      </c>
      <c r="R2798">
        <f t="shared" si="218"/>
        <v>44</v>
      </c>
      <c r="S2798" s="11">
        <f t="shared" si="215"/>
        <v>41795.528101851851</v>
      </c>
      <c r="T2798" s="11">
        <f t="shared" si="216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2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26" t="s">
        <v>8309</v>
      </c>
      <c r="P2799" t="s">
        <v>8311</v>
      </c>
      <c r="Q2799">
        <f t="shared" si="217"/>
        <v>103</v>
      </c>
      <c r="R2799">
        <f t="shared" si="218"/>
        <v>87.36</v>
      </c>
      <c r="S2799" s="11">
        <f t="shared" si="215"/>
        <v>41798.94027777778</v>
      </c>
      <c r="T2799" s="11">
        <f t="shared" si="216"/>
        <v>41828.94027777778</v>
      </c>
      <c r="U2799">
        <f t="shared" si="219"/>
        <v>2014</v>
      </c>
    </row>
    <row r="2800" spans="1:21" ht="45" x14ac:dyDescent="0.25">
      <c r="A2800">
        <v>2798</v>
      </c>
      <c r="B2800" s="3" t="s">
        <v>2798</v>
      </c>
      <c r="C2800" s="3" t="s">
        <v>6908</v>
      </c>
      <c r="D2800" s="2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26" t="s">
        <v>8309</v>
      </c>
      <c r="P2800" t="s">
        <v>8311</v>
      </c>
      <c r="Q2800">
        <f t="shared" si="217"/>
        <v>101</v>
      </c>
      <c r="R2800">
        <f t="shared" si="218"/>
        <v>36.47</v>
      </c>
      <c r="S2800" s="11">
        <f t="shared" si="215"/>
        <v>42201.675011574072</v>
      </c>
      <c r="T2800" s="11">
        <f t="shared" si="216"/>
        <v>42216.666666666672</v>
      </c>
      <c r="U2800">
        <f t="shared" si="219"/>
        <v>2015</v>
      </c>
    </row>
    <row r="2801" spans="1:21" ht="45" x14ac:dyDescent="0.25">
      <c r="A2801">
        <v>2799</v>
      </c>
      <c r="B2801" s="3" t="s">
        <v>2799</v>
      </c>
      <c r="C2801" s="3" t="s">
        <v>6909</v>
      </c>
      <c r="D2801" s="2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26" t="s">
        <v>8309</v>
      </c>
      <c r="P2801" t="s">
        <v>8311</v>
      </c>
      <c r="Q2801">
        <f t="shared" si="217"/>
        <v>117</v>
      </c>
      <c r="R2801">
        <f t="shared" si="218"/>
        <v>44.86</v>
      </c>
      <c r="S2801" s="11">
        <f t="shared" si="215"/>
        <v>42507.264699074076</v>
      </c>
      <c r="T2801" s="11">
        <f t="shared" si="216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2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26" t="s">
        <v>8309</v>
      </c>
      <c r="P2802" t="s">
        <v>8311</v>
      </c>
      <c r="Q2802">
        <f t="shared" si="217"/>
        <v>133</v>
      </c>
      <c r="R2802">
        <f t="shared" si="218"/>
        <v>42.9</v>
      </c>
      <c r="S2802" s="11">
        <f t="shared" si="215"/>
        <v>41948.552847222221</v>
      </c>
      <c r="T2802" s="11">
        <f t="shared" si="216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2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26" t="s">
        <v>8309</v>
      </c>
      <c r="P2803" t="s">
        <v>8311</v>
      </c>
      <c r="Q2803">
        <f t="shared" si="217"/>
        <v>133</v>
      </c>
      <c r="R2803">
        <f t="shared" si="218"/>
        <v>51.23</v>
      </c>
      <c r="S2803" s="11">
        <f t="shared" si="215"/>
        <v>41900.243159722224</v>
      </c>
      <c r="T2803" s="11">
        <f t="shared" si="216"/>
        <v>41922.458333333336</v>
      </c>
      <c r="U2803">
        <f t="shared" si="219"/>
        <v>2014</v>
      </c>
    </row>
    <row r="2804" spans="1:21" ht="45" x14ac:dyDescent="0.25">
      <c r="A2804">
        <v>2802</v>
      </c>
      <c r="B2804" s="3" t="s">
        <v>2802</v>
      </c>
      <c r="C2804" s="3" t="s">
        <v>6912</v>
      </c>
      <c r="D2804" s="2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26" t="s">
        <v>8309</v>
      </c>
      <c r="P2804" t="s">
        <v>8311</v>
      </c>
      <c r="Q2804">
        <f t="shared" si="217"/>
        <v>102</v>
      </c>
      <c r="R2804">
        <f t="shared" si="218"/>
        <v>33.94</v>
      </c>
      <c r="S2804" s="11">
        <f t="shared" si="215"/>
        <v>42192.64707175926</v>
      </c>
      <c r="T2804" s="11">
        <f t="shared" si="216"/>
        <v>42222.64707175926</v>
      </c>
      <c r="U2804">
        <f t="shared" si="219"/>
        <v>2015</v>
      </c>
    </row>
    <row r="2805" spans="1:21" ht="45" x14ac:dyDescent="0.25">
      <c r="A2805">
        <v>2803</v>
      </c>
      <c r="B2805" s="3" t="s">
        <v>2803</v>
      </c>
      <c r="C2805" s="3" t="s">
        <v>6913</v>
      </c>
      <c r="D2805" s="2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26" t="s">
        <v>8309</v>
      </c>
      <c r="P2805" t="s">
        <v>8311</v>
      </c>
      <c r="Q2805">
        <f t="shared" si="217"/>
        <v>128</v>
      </c>
      <c r="R2805">
        <f t="shared" si="218"/>
        <v>90.74</v>
      </c>
      <c r="S2805" s="11">
        <f t="shared" si="215"/>
        <v>42158.065694444449</v>
      </c>
      <c r="T2805" s="11">
        <f t="shared" si="216"/>
        <v>42201</v>
      </c>
      <c r="U2805">
        <f t="shared" si="219"/>
        <v>2015</v>
      </c>
    </row>
    <row r="2806" spans="1:21" ht="45" x14ac:dyDescent="0.25">
      <c r="A2806">
        <v>2804</v>
      </c>
      <c r="B2806" s="3" t="s">
        <v>2804</v>
      </c>
      <c r="C2806" s="3" t="s">
        <v>6914</v>
      </c>
      <c r="D2806" s="2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26" t="s">
        <v>8309</v>
      </c>
      <c r="P2806" t="s">
        <v>8311</v>
      </c>
      <c r="Q2806">
        <f t="shared" si="217"/>
        <v>115</v>
      </c>
      <c r="R2806">
        <f t="shared" si="218"/>
        <v>50</v>
      </c>
      <c r="S2806" s="11">
        <f t="shared" si="215"/>
        <v>41881.453587962962</v>
      </c>
      <c r="T2806" s="11">
        <f t="shared" si="216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2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26" t="s">
        <v>8309</v>
      </c>
      <c r="P2807" t="s">
        <v>8311</v>
      </c>
      <c r="Q2807">
        <f t="shared" si="217"/>
        <v>110</v>
      </c>
      <c r="R2807">
        <f t="shared" si="218"/>
        <v>24.44</v>
      </c>
      <c r="S2807" s="11">
        <f t="shared" si="215"/>
        <v>42213.505474537036</v>
      </c>
      <c r="T2807" s="11">
        <f t="shared" si="216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2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26" t="s">
        <v>8309</v>
      </c>
      <c r="P2808" t="s">
        <v>8311</v>
      </c>
      <c r="Q2808">
        <f t="shared" si="217"/>
        <v>112</v>
      </c>
      <c r="R2808">
        <f t="shared" si="218"/>
        <v>44.25</v>
      </c>
      <c r="S2808" s="11">
        <f t="shared" si="215"/>
        <v>42185.267245370371</v>
      </c>
      <c r="T2808" s="11">
        <f t="shared" si="216"/>
        <v>42221.458333333328</v>
      </c>
      <c r="U2808">
        <f t="shared" si="219"/>
        <v>2015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2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26" t="s">
        <v>8309</v>
      </c>
      <c r="P2809" t="s">
        <v>8311</v>
      </c>
      <c r="Q2809">
        <f t="shared" si="217"/>
        <v>126</v>
      </c>
      <c r="R2809">
        <f t="shared" si="218"/>
        <v>67.739999999999995</v>
      </c>
      <c r="S2809" s="11">
        <f t="shared" si="215"/>
        <v>42154.873124999998</v>
      </c>
      <c r="T2809" s="11">
        <f t="shared" si="216"/>
        <v>42184.873124999998</v>
      </c>
      <c r="U2809">
        <f t="shared" si="219"/>
        <v>2015</v>
      </c>
    </row>
    <row r="2810" spans="1:21" ht="45" x14ac:dyDescent="0.25">
      <c r="A2810">
        <v>2808</v>
      </c>
      <c r="B2810" s="3" t="s">
        <v>2808</v>
      </c>
      <c r="C2810" s="3" t="s">
        <v>6918</v>
      </c>
      <c r="D2810" s="2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26" t="s">
        <v>8309</v>
      </c>
      <c r="P2810" t="s">
        <v>8311</v>
      </c>
      <c r="Q2810">
        <f t="shared" si="217"/>
        <v>100</v>
      </c>
      <c r="R2810">
        <f t="shared" si="218"/>
        <v>65.38</v>
      </c>
      <c r="S2810" s="11">
        <f t="shared" si="215"/>
        <v>42208.84646990741</v>
      </c>
      <c r="T2810" s="11">
        <f t="shared" si="216"/>
        <v>42238.84646990741</v>
      </c>
      <c r="U2810">
        <f t="shared" si="219"/>
        <v>2015</v>
      </c>
    </row>
    <row r="2811" spans="1:21" ht="45" x14ac:dyDescent="0.25">
      <c r="A2811">
        <v>2809</v>
      </c>
      <c r="B2811" s="3" t="s">
        <v>2809</v>
      </c>
      <c r="C2811" s="3" t="s">
        <v>6919</v>
      </c>
      <c r="D2811" s="2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26" t="s">
        <v>8309</v>
      </c>
      <c r="P2811" t="s">
        <v>8311</v>
      </c>
      <c r="Q2811">
        <f t="shared" si="217"/>
        <v>102</v>
      </c>
      <c r="R2811">
        <f t="shared" si="218"/>
        <v>121.9</v>
      </c>
      <c r="S2811" s="11">
        <f t="shared" si="215"/>
        <v>42451.496817129635</v>
      </c>
      <c r="T2811" s="11">
        <f t="shared" si="216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2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26" t="s">
        <v>8309</v>
      </c>
      <c r="P2812" t="s">
        <v>8311</v>
      </c>
      <c r="Q2812">
        <f t="shared" si="217"/>
        <v>108</v>
      </c>
      <c r="R2812">
        <f t="shared" si="218"/>
        <v>47.46</v>
      </c>
      <c r="S2812" s="11">
        <f t="shared" si="215"/>
        <v>41759.13962962963</v>
      </c>
      <c r="T2812" s="11">
        <f t="shared" si="216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2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26" t="s">
        <v>8309</v>
      </c>
      <c r="P2813" t="s">
        <v>8311</v>
      </c>
      <c r="Q2813">
        <f t="shared" si="217"/>
        <v>100</v>
      </c>
      <c r="R2813">
        <f t="shared" si="218"/>
        <v>92.84</v>
      </c>
      <c r="S2813" s="11">
        <f t="shared" si="215"/>
        <v>42028.496562500004</v>
      </c>
      <c r="T2813" s="11">
        <f t="shared" si="216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2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26" t="s">
        <v>8309</v>
      </c>
      <c r="P2814" t="s">
        <v>8311</v>
      </c>
      <c r="Q2814">
        <f t="shared" si="217"/>
        <v>113</v>
      </c>
      <c r="R2814">
        <f t="shared" si="218"/>
        <v>68.25</v>
      </c>
      <c r="S2814" s="11">
        <f t="shared" si="215"/>
        <v>42054.74418981481</v>
      </c>
      <c r="T2814" s="11">
        <f t="shared" si="216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2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26" t="s">
        <v>8309</v>
      </c>
      <c r="P2815" t="s">
        <v>8311</v>
      </c>
      <c r="Q2815">
        <f t="shared" si="217"/>
        <v>128</v>
      </c>
      <c r="R2815">
        <f t="shared" si="218"/>
        <v>37.21</v>
      </c>
      <c r="S2815" s="11">
        <f t="shared" si="215"/>
        <v>42693.742604166662</v>
      </c>
      <c r="T2815" s="11">
        <f t="shared" si="216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2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26" t="s">
        <v>8309</v>
      </c>
      <c r="P2816" t="s">
        <v>8311</v>
      </c>
      <c r="Q2816">
        <f t="shared" si="217"/>
        <v>108</v>
      </c>
      <c r="R2816">
        <f t="shared" si="218"/>
        <v>25.25</v>
      </c>
      <c r="S2816" s="11">
        <f t="shared" si="215"/>
        <v>42103.399479166663</v>
      </c>
      <c r="T2816" s="11">
        <f t="shared" si="216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2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26" t="s">
        <v>8309</v>
      </c>
      <c r="P2817" t="s">
        <v>8311</v>
      </c>
      <c r="Q2817">
        <f t="shared" si="217"/>
        <v>242</v>
      </c>
      <c r="R2817">
        <f t="shared" si="218"/>
        <v>43.21</v>
      </c>
      <c r="S2817" s="11">
        <f t="shared" si="215"/>
        <v>42559.776724537034</v>
      </c>
      <c r="T2817" s="11">
        <f t="shared" si="216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2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26" t="s">
        <v>8309</v>
      </c>
      <c r="P2818" t="s">
        <v>8311</v>
      </c>
      <c r="Q2818">
        <f t="shared" si="217"/>
        <v>142</v>
      </c>
      <c r="R2818">
        <f t="shared" si="218"/>
        <v>25.13</v>
      </c>
      <c r="S2818" s="11">
        <f t="shared" ref="S2818:S2881" si="220">(((J2818/60)/60)/24)+DATE(1970,1,1)</f>
        <v>42188.467499999999</v>
      </c>
      <c r="T2818" s="11">
        <f t="shared" ref="T2818:T2881" si="221">(((I2818/60)/60)/24)+DATE(1970,1,1)</f>
        <v>42218.666666666672</v>
      </c>
      <c r="U2818">
        <f t="shared" si="219"/>
        <v>2015</v>
      </c>
    </row>
    <row r="2819" spans="1:21" ht="45" x14ac:dyDescent="0.25">
      <c r="A2819">
        <v>2817</v>
      </c>
      <c r="B2819" s="3" t="s">
        <v>2817</v>
      </c>
      <c r="C2819" s="3" t="s">
        <v>6927</v>
      </c>
      <c r="D2819" s="2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26" t="s">
        <v>8309</v>
      </c>
      <c r="P2819" t="s">
        <v>8311</v>
      </c>
      <c r="Q2819">
        <f t="shared" ref="Q2819:Q2882" si="222">ROUND(E2819/D2819*100,0)</f>
        <v>130</v>
      </c>
      <c r="R2819">
        <f t="shared" ref="R2819:R2882" si="223">IFERROR(ROUND(E2819/L2819,2),0)</f>
        <v>23.64</v>
      </c>
      <c r="S2819" s="11">
        <f t="shared" si="220"/>
        <v>42023.634976851856</v>
      </c>
      <c r="T2819" s="11">
        <f t="shared" si="221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2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26" t="s">
        <v>8309</v>
      </c>
      <c r="P2820" t="s">
        <v>8311</v>
      </c>
      <c r="Q2820">
        <f t="shared" si="222"/>
        <v>106</v>
      </c>
      <c r="R2820">
        <f t="shared" si="223"/>
        <v>103.95</v>
      </c>
      <c r="S2820" s="11">
        <f t="shared" si="220"/>
        <v>42250.598217592589</v>
      </c>
      <c r="T2820" s="11">
        <f t="shared" si="221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3" t="s">
        <v>2819</v>
      </c>
      <c r="C2821" s="3" t="s">
        <v>6929</v>
      </c>
      <c r="D2821" s="2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26" t="s">
        <v>8309</v>
      </c>
      <c r="P2821" t="s">
        <v>8311</v>
      </c>
      <c r="Q2821">
        <f t="shared" si="222"/>
        <v>105</v>
      </c>
      <c r="R2821">
        <f t="shared" si="223"/>
        <v>50.38</v>
      </c>
      <c r="S2821" s="11">
        <f t="shared" si="220"/>
        <v>42139.525567129633</v>
      </c>
      <c r="T2821" s="11">
        <f t="shared" si="221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3" t="s">
        <v>2820</v>
      </c>
      <c r="C2822" s="3" t="s">
        <v>6930</v>
      </c>
      <c r="D2822" s="2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26" t="s">
        <v>8309</v>
      </c>
      <c r="P2822" t="s">
        <v>8311</v>
      </c>
      <c r="Q2822">
        <f t="shared" si="222"/>
        <v>136</v>
      </c>
      <c r="R2822">
        <f t="shared" si="223"/>
        <v>13.6</v>
      </c>
      <c r="S2822" s="11">
        <f t="shared" si="220"/>
        <v>42401.610983796301</v>
      </c>
      <c r="T2822" s="11">
        <f t="shared" si="221"/>
        <v>42426</v>
      </c>
      <c r="U2822">
        <f t="shared" si="224"/>
        <v>2016</v>
      </c>
    </row>
    <row r="2823" spans="1:21" ht="45" x14ac:dyDescent="0.25">
      <c r="A2823">
        <v>2821</v>
      </c>
      <c r="B2823" s="3" t="s">
        <v>2821</v>
      </c>
      <c r="C2823" s="3" t="s">
        <v>6931</v>
      </c>
      <c r="D2823" s="2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26" t="s">
        <v>8309</v>
      </c>
      <c r="P2823" t="s">
        <v>8311</v>
      </c>
      <c r="Q2823">
        <f t="shared" si="222"/>
        <v>100</v>
      </c>
      <c r="R2823">
        <f t="shared" si="223"/>
        <v>28.57</v>
      </c>
      <c r="S2823" s="11">
        <f t="shared" si="220"/>
        <v>41875.922858796301</v>
      </c>
      <c r="T2823" s="11">
        <f t="shared" si="221"/>
        <v>41905.922858796301</v>
      </c>
      <c r="U2823">
        <f t="shared" si="224"/>
        <v>2014</v>
      </c>
    </row>
    <row r="2824" spans="1:21" ht="45" x14ac:dyDescent="0.25">
      <c r="A2824">
        <v>2822</v>
      </c>
      <c r="B2824" s="3" t="s">
        <v>2822</v>
      </c>
      <c r="C2824" s="3" t="s">
        <v>6932</v>
      </c>
      <c r="D2824" s="2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26" t="s">
        <v>8309</v>
      </c>
      <c r="P2824" t="s">
        <v>8311</v>
      </c>
      <c r="Q2824">
        <f t="shared" si="222"/>
        <v>100</v>
      </c>
      <c r="R2824">
        <f t="shared" si="223"/>
        <v>63.83</v>
      </c>
      <c r="S2824" s="11">
        <f t="shared" si="220"/>
        <v>42060.683935185181</v>
      </c>
      <c r="T2824" s="11">
        <f t="shared" si="221"/>
        <v>42090.642268518524</v>
      </c>
      <c r="U2824">
        <f t="shared" si="224"/>
        <v>2015</v>
      </c>
    </row>
    <row r="2825" spans="1:21" ht="45" x14ac:dyDescent="0.25">
      <c r="A2825">
        <v>2823</v>
      </c>
      <c r="B2825" s="3" t="s">
        <v>2823</v>
      </c>
      <c r="C2825" s="3" t="s">
        <v>6933</v>
      </c>
      <c r="D2825" s="2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26" t="s">
        <v>8309</v>
      </c>
      <c r="P2825" t="s">
        <v>8311</v>
      </c>
      <c r="Q2825">
        <f t="shared" si="222"/>
        <v>124</v>
      </c>
      <c r="R2825">
        <f t="shared" si="223"/>
        <v>8.86</v>
      </c>
      <c r="S2825" s="11">
        <f t="shared" si="220"/>
        <v>42067.011643518519</v>
      </c>
      <c r="T2825" s="11">
        <f t="shared" si="221"/>
        <v>42094.957638888889</v>
      </c>
      <c r="U2825">
        <f t="shared" si="224"/>
        <v>2015</v>
      </c>
    </row>
    <row r="2826" spans="1:21" ht="30" x14ac:dyDescent="0.25">
      <c r="A2826">
        <v>2824</v>
      </c>
      <c r="B2826" s="3" t="s">
        <v>2824</v>
      </c>
      <c r="C2826" s="3" t="s">
        <v>6934</v>
      </c>
      <c r="D2826" s="2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26" t="s">
        <v>8309</v>
      </c>
      <c r="P2826" t="s">
        <v>8311</v>
      </c>
      <c r="Q2826">
        <f t="shared" si="222"/>
        <v>117</v>
      </c>
      <c r="R2826">
        <f t="shared" si="223"/>
        <v>50.67</v>
      </c>
      <c r="S2826" s="11">
        <f t="shared" si="220"/>
        <v>42136.270787037036</v>
      </c>
      <c r="T2826" s="11">
        <f t="shared" si="221"/>
        <v>42168.071527777778</v>
      </c>
      <c r="U2826">
        <f t="shared" si="224"/>
        <v>2015</v>
      </c>
    </row>
    <row r="2827" spans="1:21" ht="45" x14ac:dyDescent="0.25">
      <c r="A2827">
        <v>2825</v>
      </c>
      <c r="B2827" s="3" t="s">
        <v>2825</v>
      </c>
      <c r="C2827" s="3" t="s">
        <v>6935</v>
      </c>
      <c r="D2827" s="2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26" t="s">
        <v>8309</v>
      </c>
      <c r="P2827" t="s">
        <v>8311</v>
      </c>
      <c r="Q2827">
        <f t="shared" si="222"/>
        <v>103</v>
      </c>
      <c r="R2827">
        <f t="shared" si="223"/>
        <v>60.78</v>
      </c>
      <c r="S2827" s="11">
        <f t="shared" si="220"/>
        <v>42312.792662037042</v>
      </c>
      <c r="T2827" s="11">
        <f t="shared" si="221"/>
        <v>42342.792662037042</v>
      </c>
      <c r="U2827">
        <f t="shared" si="224"/>
        <v>2015</v>
      </c>
    </row>
    <row r="2828" spans="1:21" ht="45" x14ac:dyDescent="0.25">
      <c r="A2828">
        <v>2826</v>
      </c>
      <c r="B2828" s="3" t="s">
        <v>2826</v>
      </c>
      <c r="C2828" s="3" t="s">
        <v>6936</v>
      </c>
      <c r="D2828" s="2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26" t="s">
        <v>8309</v>
      </c>
      <c r="P2828" t="s">
        <v>8311</v>
      </c>
      <c r="Q2828">
        <f t="shared" si="222"/>
        <v>108</v>
      </c>
      <c r="R2828">
        <f t="shared" si="223"/>
        <v>113.42</v>
      </c>
      <c r="S2828" s="11">
        <f t="shared" si="220"/>
        <v>42171.034861111111</v>
      </c>
      <c r="T2828" s="11">
        <f t="shared" si="221"/>
        <v>42195.291666666672</v>
      </c>
      <c r="U2828">
        <f t="shared" si="224"/>
        <v>2015</v>
      </c>
    </row>
    <row r="2829" spans="1:21" ht="45" x14ac:dyDescent="0.25">
      <c r="A2829">
        <v>2827</v>
      </c>
      <c r="B2829" s="3" t="s">
        <v>2827</v>
      </c>
      <c r="C2829" s="3" t="s">
        <v>6937</v>
      </c>
      <c r="D2829" s="2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26" t="s">
        <v>8309</v>
      </c>
      <c r="P2829" t="s">
        <v>8311</v>
      </c>
      <c r="Q2829">
        <f t="shared" si="222"/>
        <v>120</v>
      </c>
      <c r="R2829">
        <f t="shared" si="223"/>
        <v>104.57</v>
      </c>
      <c r="S2829" s="11">
        <f t="shared" si="220"/>
        <v>42494.683634259258</v>
      </c>
      <c r="T2829" s="11">
        <f t="shared" si="221"/>
        <v>42524.6875</v>
      </c>
      <c r="U2829">
        <f t="shared" si="224"/>
        <v>2016</v>
      </c>
    </row>
    <row r="2830" spans="1:21" ht="45" x14ac:dyDescent="0.25">
      <c r="A2830">
        <v>2828</v>
      </c>
      <c r="B2830" s="3" t="s">
        <v>2828</v>
      </c>
      <c r="C2830" s="3" t="s">
        <v>6938</v>
      </c>
      <c r="D2830" s="2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26" t="s">
        <v>8309</v>
      </c>
      <c r="P2830" t="s">
        <v>8311</v>
      </c>
      <c r="Q2830">
        <f t="shared" si="222"/>
        <v>100</v>
      </c>
      <c r="R2830">
        <f t="shared" si="223"/>
        <v>98.31</v>
      </c>
      <c r="S2830" s="11">
        <f t="shared" si="220"/>
        <v>42254.264687499999</v>
      </c>
      <c r="T2830" s="11">
        <f t="shared" si="221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3" t="s">
        <v>2829</v>
      </c>
      <c r="C2831" s="3" t="s">
        <v>6939</v>
      </c>
      <c r="D2831" s="2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26" t="s">
        <v>8309</v>
      </c>
      <c r="P2831" t="s">
        <v>8311</v>
      </c>
      <c r="Q2831">
        <f t="shared" si="222"/>
        <v>107</v>
      </c>
      <c r="R2831">
        <f t="shared" si="223"/>
        <v>35.04</v>
      </c>
      <c r="S2831" s="11">
        <f t="shared" si="220"/>
        <v>42495.434236111112</v>
      </c>
      <c r="T2831" s="11">
        <f t="shared" si="221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3" t="s">
        <v>2830</v>
      </c>
      <c r="C2832" s="3" t="s">
        <v>6940</v>
      </c>
      <c r="D2832" s="2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26" t="s">
        <v>8309</v>
      </c>
      <c r="P2832" t="s">
        <v>8311</v>
      </c>
      <c r="Q2832">
        <f t="shared" si="222"/>
        <v>100</v>
      </c>
      <c r="R2832">
        <f t="shared" si="223"/>
        <v>272.73</v>
      </c>
      <c r="S2832" s="11">
        <f t="shared" si="220"/>
        <v>41758.839675925927</v>
      </c>
      <c r="T2832" s="11">
        <f t="shared" si="221"/>
        <v>41771.165972222225</v>
      </c>
      <c r="U2832">
        <f t="shared" si="224"/>
        <v>2014</v>
      </c>
    </row>
    <row r="2833" spans="1:21" ht="30" x14ac:dyDescent="0.25">
      <c r="A2833">
        <v>2831</v>
      </c>
      <c r="B2833" s="3" t="s">
        <v>2831</v>
      </c>
      <c r="C2833" s="3" t="s">
        <v>6941</v>
      </c>
      <c r="D2833" s="2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26" t="s">
        <v>8309</v>
      </c>
      <c r="P2833" t="s">
        <v>8311</v>
      </c>
      <c r="Q2833">
        <f t="shared" si="222"/>
        <v>111</v>
      </c>
      <c r="R2833">
        <f t="shared" si="223"/>
        <v>63.85</v>
      </c>
      <c r="S2833" s="11">
        <f t="shared" si="220"/>
        <v>42171.824884259258</v>
      </c>
      <c r="T2833" s="11">
        <f t="shared" si="221"/>
        <v>42201.824884259258</v>
      </c>
      <c r="U2833">
        <f t="shared" si="224"/>
        <v>2015</v>
      </c>
    </row>
    <row r="2834" spans="1:21" ht="45" x14ac:dyDescent="0.25">
      <c r="A2834">
        <v>2832</v>
      </c>
      <c r="B2834" s="3" t="s">
        <v>2832</v>
      </c>
      <c r="C2834" s="3" t="s">
        <v>6942</v>
      </c>
      <c r="D2834" s="2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26" t="s">
        <v>8309</v>
      </c>
      <c r="P2834" t="s">
        <v>8311</v>
      </c>
      <c r="Q2834">
        <f t="shared" si="222"/>
        <v>115</v>
      </c>
      <c r="R2834">
        <f t="shared" si="223"/>
        <v>30.19</v>
      </c>
      <c r="S2834" s="11">
        <f t="shared" si="220"/>
        <v>41938.709421296298</v>
      </c>
      <c r="T2834" s="11">
        <f t="shared" si="221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2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26" t="s">
        <v>8309</v>
      </c>
      <c r="P2835" t="s">
        <v>8311</v>
      </c>
      <c r="Q2835">
        <f t="shared" si="222"/>
        <v>108</v>
      </c>
      <c r="R2835">
        <f t="shared" si="223"/>
        <v>83.51</v>
      </c>
      <c r="S2835" s="11">
        <f t="shared" si="220"/>
        <v>42268.127696759257</v>
      </c>
      <c r="T2835" s="11">
        <f t="shared" si="221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2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26" t="s">
        <v>8309</v>
      </c>
      <c r="P2836" t="s">
        <v>8311</v>
      </c>
      <c r="Q2836">
        <f t="shared" si="222"/>
        <v>170</v>
      </c>
      <c r="R2836">
        <f t="shared" si="223"/>
        <v>64.760000000000005</v>
      </c>
      <c r="S2836" s="11">
        <f t="shared" si="220"/>
        <v>42019.959837962961</v>
      </c>
      <c r="T2836" s="11">
        <f t="shared" si="221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2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26" t="s">
        <v>8309</v>
      </c>
      <c r="P2837" t="s">
        <v>8311</v>
      </c>
      <c r="Q2837">
        <f t="shared" si="222"/>
        <v>187</v>
      </c>
      <c r="R2837">
        <f t="shared" si="223"/>
        <v>20.12</v>
      </c>
      <c r="S2837" s="11">
        <f t="shared" si="220"/>
        <v>42313.703900462962</v>
      </c>
      <c r="T2837" s="11">
        <f t="shared" si="221"/>
        <v>42343</v>
      </c>
      <c r="U2837">
        <f t="shared" si="224"/>
        <v>2015</v>
      </c>
    </row>
    <row r="2838" spans="1:21" ht="45" x14ac:dyDescent="0.25">
      <c r="A2838">
        <v>2836</v>
      </c>
      <c r="B2838" s="3" t="s">
        <v>2836</v>
      </c>
      <c r="C2838" s="3" t="s">
        <v>6946</v>
      </c>
      <c r="D2838" s="2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26" t="s">
        <v>8309</v>
      </c>
      <c r="P2838" t="s">
        <v>8311</v>
      </c>
      <c r="Q2838">
        <f t="shared" si="222"/>
        <v>108</v>
      </c>
      <c r="R2838">
        <f t="shared" si="223"/>
        <v>44.09</v>
      </c>
      <c r="S2838" s="11">
        <f t="shared" si="220"/>
        <v>42746.261782407411</v>
      </c>
      <c r="T2838" s="11">
        <f t="shared" si="221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2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26" t="s">
        <v>8309</v>
      </c>
      <c r="P2839" t="s">
        <v>8311</v>
      </c>
      <c r="Q2839">
        <f t="shared" si="222"/>
        <v>100</v>
      </c>
      <c r="R2839">
        <f t="shared" si="223"/>
        <v>40.479999999999997</v>
      </c>
      <c r="S2839" s="11">
        <f t="shared" si="220"/>
        <v>42307.908379629633</v>
      </c>
      <c r="T2839" s="11">
        <f t="shared" si="221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2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26" t="s">
        <v>8309</v>
      </c>
      <c r="P2840" t="s">
        <v>8311</v>
      </c>
      <c r="Q2840">
        <f t="shared" si="222"/>
        <v>120</v>
      </c>
      <c r="R2840">
        <f t="shared" si="223"/>
        <v>44.54</v>
      </c>
      <c r="S2840" s="11">
        <f t="shared" si="220"/>
        <v>41842.607592592591</v>
      </c>
      <c r="T2840" s="11">
        <f t="shared" si="221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3" t="s">
        <v>2839</v>
      </c>
      <c r="C2841" s="3" t="s">
        <v>6949</v>
      </c>
      <c r="D2841" s="2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26" t="s">
        <v>8309</v>
      </c>
      <c r="P2841" t="s">
        <v>8311</v>
      </c>
      <c r="Q2841">
        <f t="shared" si="222"/>
        <v>111</v>
      </c>
      <c r="R2841">
        <f t="shared" si="223"/>
        <v>125.81</v>
      </c>
      <c r="S2841" s="11">
        <f t="shared" si="220"/>
        <v>41853.240208333329</v>
      </c>
      <c r="T2841" s="11">
        <f t="shared" si="221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2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26" t="s">
        <v>8309</v>
      </c>
      <c r="P2842" t="s">
        <v>8311</v>
      </c>
      <c r="Q2842">
        <f t="shared" si="222"/>
        <v>104</v>
      </c>
      <c r="R2842">
        <f t="shared" si="223"/>
        <v>19.7</v>
      </c>
      <c r="S2842" s="11">
        <f t="shared" si="220"/>
        <v>42060.035636574074</v>
      </c>
      <c r="T2842" s="11">
        <f t="shared" si="221"/>
        <v>42081.708333333328</v>
      </c>
      <c r="U2842">
        <f t="shared" si="224"/>
        <v>2015</v>
      </c>
    </row>
    <row r="2843" spans="1:21" ht="45" x14ac:dyDescent="0.25">
      <c r="A2843">
        <v>2841</v>
      </c>
      <c r="B2843" s="3" t="s">
        <v>2841</v>
      </c>
      <c r="C2843" s="3" t="s">
        <v>6951</v>
      </c>
      <c r="D2843" s="2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26" t="s">
        <v>8309</v>
      </c>
      <c r="P2843" t="s">
        <v>8311</v>
      </c>
      <c r="Q2843">
        <f t="shared" si="222"/>
        <v>1</v>
      </c>
      <c r="R2843">
        <f t="shared" si="223"/>
        <v>10</v>
      </c>
      <c r="S2843" s="11">
        <f t="shared" si="220"/>
        <v>42291.739548611105</v>
      </c>
      <c r="T2843" s="11">
        <f t="shared" si="221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3" t="s">
        <v>2842</v>
      </c>
      <c r="C2844" s="3" t="s">
        <v>6952</v>
      </c>
      <c r="D2844" s="2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26" t="s">
        <v>8309</v>
      </c>
      <c r="P2844" t="s">
        <v>8311</v>
      </c>
      <c r="Q2844">
        <f t="shared" si="222"/>
        <v>0</v>
      </c>
      <c r="R2844">
        <f t="shared" si="223"/>
        <v>0</v>
      </c>
      <c r="S2844" s="11">
        <f t="shared" si="220"/>
        <v>41784.952488425923</v>
      </c>
      <c r="T2844" s="11">
        <f t="shared" si="221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3" t="s">
        <v>2843</v>
      </c>
      <c r="C2845" s="3" t="s">
        <v>6953</v>
      </c>
      <c r="D2845" s="2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26" t="s">
        <v>8309</v>
      </c>
      <c r="P2845" t="s">
        <v>8311</v>
      </c>
      <c r="Q2845">
        <f t="shared" si="222"/>
        <v>0</v>
      </c>
      <c r="R2845">
        <f t="shared" si="223"/>
        <v>0</v>
      </c>
      <c r="S2845" s="11">
        <f t="shared" si="220"/>
        <v>42492.737847222219</v>
      </c>
      <c r="T2845" s="11">
        <f t="shared" si="221"/>
        <v>42534.166666666672</v>
      </c>
      <c r="U2845">
        <f t="shared" si="224"/>
        <v>2016</v>
      </c>
    </row>
    <row r="2846" spans="1:21" ht="45" x14ac:dyDescent="0.25">
      <c r="A2846">
        <v>2844</v>
      </c>
      <c r="B2846" s="3" t="s">
        <v>2844</v>
      </c>
      <c r="C2846" s="3" t="s">
        <v>6954</v>
      </c>
      <c r="D2846" s="2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26" t="s">
        <v>8309</v>
      </c>
      <c r="P2846" t="s">
        <v>8311</v>
      </c>
      <c r="Q2846">
        <f t="shared" si="222"/>
        <v>5</v>
      </c>
      <c r="R2846">
        <f t="shared" si="223"/>
        <v>30</v>
      </c>
      <c r="S2846" s="11">
        <f t="shared" si="220"/>
        <v>42709.546064814815</v>
      </c>
      <c r="T2846" s="11">
        <f t="shared" si="221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2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26" t="s">
        <v>8309</v>
      </c>
      <c r="P2847" t="s">
        <v>8311</v>
      </c>
      <c r="Q2847">
        <f t="shared" si="222"/>
        <v>32</v>
      </c>
      <c r="R2847">
        <f t="shared" si="223"/>
        <v>60.67</v>
      </c>
      <c r="S2847" s="11">
        <f t="shared" si="220"/>
        <v>42103.016585648147</v>
      </c>
      <c r="T2847" s="11">
        <f t="shared" si="221"/>
        <v>42163.016585648147</v>
      </c>
      <c r="U2847">
        <f t="shared" si="224"/>
        <v>2015</v>
      </c>
    </row>
    <row r="2848" spans="1:21" ht="45" x14ac:dyDescent="0.25">
      <c r="A2848">
        <v>2846</v>
      </c>
      <c r="B2848" s="3" t="s">
        <v>2846</v>
      </c>
      <c r="C2848" s="3" t="s">
        <v>6956</v>
      </c>
      <c r="D2848" s="2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26" t="s">
        <v>8309</v>
      </c>
      <c r="P2848" t="s">
        <v>8311</v>
      </c>
      <c r="Q2848">
        <f t="shared" si="222"/>
        <v>0</v>
      </c>
      <c r="R2848">
        <f t="shared" si="223"/>
        <v>0</v>
      </c>
      <c r="S2848" s="11">
        <f t="shared" si="220"/>
        <v>42108.692060185189</v>
      </c>
      <c r="T2848" s="11">
        <f t="shared" si="221"/>
        <v>42153.692060185189</v>
      </c>
      <c r="U2848">
        <f t="shared" si="224"/>
        <v>2015</v>
      </c>
    </row>
    <row r="2849" spans="1:21" ht="45" x14ac:dyDescent="0.25">
      <c r="A2849">
        <v>2847</v>
      </c>
      <c r="B2849" s="3" t="s">
        <v>2847</v>
      </c>
      <c r="C2849" s="3" t="s">
        <v>6957</v>
      </c>
      <c r="D2849" s="2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26" t="s">
        <v>8309</v>
      </c>
      <c r="P2849" t="s">
        <v>8311</v>
      </c>
      <c r="Q2849">
        <f t="shared" si="222"/>
        <v>0</v>
      </c>
      <c r="R2849">
        <f t="shared" si="223"/>
        <v>0</v>
      </c>
      <c r="S2849" s="11">
        <f t="shared" si="220"/>
        <v>42453.806307870371</v>
      </c>
      <c r="T2849" s="11">
        <f t="shared" si="221"/>
        <v>42513.806307870371</v>
      </c>
      <c r="U2849">
        <f t="shared" si="224"/>
        <v>2016</v>
      </c>
    </row>
    <row r="2850" spans="1:21" ht="45" x14ac:dyDescent="0.25">
      <c r="A2850">
        <v>2848</v>
      </c>
      <c r="B2850" s="3" t="s">
        <v>2848</v>
      </c>
      <c r="C2850" s="3" t="s">
        <v>6958</v>
      </c>
      <c r="D2850" s="2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26" t="s">
        <v>8309</v>
      </c>
      <c r="P2850" t="s">
        <v>8311</v>
      </c>
      <c r="Q2850">
        <f t="shared" si="222"/>
        <v>0</v>
      </c>
      <c r="R2850">
        <f t="shared" si="223"/>
        <v>23.33</v>
      </c>
      <c r="S2850" s="11">
        <f t="shared" si="220"/>
        <v>42123.648831018523</v>
      </c>
      <c r="T2850" s="11">
        <f t="shared" si="221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2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26" t="s">
        <v>8309</v>
      </c>
      <c r="P2851" t="s">
        <v>8311</v>
      </c>
      <c r="Q2851">
        <f t="shared" si="222"/>
        <v>1</v>
      </c>
      <c r="R2851">
        <f t="shared" si="223"/>
        <v>5</v>
      </c>
      <c r="S2851" s="11">
        <f t="shared" si="220"/>
        <v>42453.428240740745</v>
      </c>
      <c r="T2851" s="11">
        <f t="shared" si="221"/>
        <v>42483.428240740745</v>
      </c>
      <c r="U2851">
        <f t="shared" si="224"/>
        <v>2016</v>
      </c>
    </row>
    <row r="2852" spans="1:21" ht="45" x14ac:dyDescent="0.25">
      <c r="A2852">
        <v>2850</v>
      </c>
      <c r="B2852" s="3" t="s">
        <v>2850</v>
      </c>
      <c r="C2852" s="3" t="s">
        <v>6960</v>
      </c>
      <c r="D2852" s="2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26" t="s">
        <v>8309</v>
      </c>
      <c r="P2852" t="s">
        <v>8311</v>
      </c>
      <c r="Q2852">
        <f t="shared" si="222"/>
        <v>4</v>
      </c>
      <c r="R2852">
        <f t="shared" si="223"/>
        <v>23.92</v>
      </c>
      <c r="S2852" s="11">
        <f t="shared" si="220"/>
        <v>41858.007071759261</v>
      </c>
      <c r="T2852" s="11">
        <f t="shared" si="221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 s="2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26" t="s">
        <v>8309</v>
      </c>
      <c r="P2853" t="s">
        <v>8311</v>
      </c>
      <c r="Q2853">
        <f t="shared" si="222"/>
        <v>0</v>
      </c>
      <c r="R2853">
        <f t="shared" si="223"/>
        <v>0</v>
      </c>
      <c r="S2853" s="11">
        <f t="shared" si="220"/>
        <v>42390.002650462964</v>
      </c>
      <c r="T2853" s="11">
        <f t="shared" si="221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2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26" t="s">
        <v>8309</v>
      </c>
      <c r="P2854" t="s">
        <v>8311</v>
      </c>
      <c r="Q2854">
        <f t="shared" si="222"/>
        <v>2</v>
      </c>
      <c r="R2854">
        <f t="shared" si="223"/>
        <v>15.83</v>
      </c>
      <c r="S2854" s="11">
        <f t="shared" si="220"/>
        <v>41781.045173611114</v>
      </c>
      <c r="T2854" s="11">
        <f t="shared" si="221"/>
        <v>41811.045173611114</v>
      </c>
      <c r="U2854">
        <f t="shared" si="224"/>
        <v>2014</v>
      </c>
    </row>
    <row r="2855" spans="1:21" ht="45" x14ac:dyDescent="0.25">
      <c r="A2855">
        <v>2853</v>
      </c>
      <c r="B2855" s="3" t="s">
        <v>2853</v>
      </c>
      <c r="C2855" s="3" t="s">
        <v>6963</v>
      </c>
      <c r="D2855" s="2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26" t="s">
        <v>8309</v>
      </c>
      <c r="P2855" t="s">
        <v>8311</v>
      </c>
      <c r="Q2855">
        <f t="shared" si="222"/>
        <v>0</v>
      </c>
      <c r="R2855">
        <f t="shared" si="223"/>
        <v>0</v>
      </c>
      <c r="S2855" s="11">
        <f t="shared" si="220"/>
        <v>41836.190937499996</v>
      </c>
      <c r="T2855" s="11">
        <f t="shared" si="221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2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26" t="s">
        <v>8309</v>
      </c>
      <c r="P2856" t="s">
        <v>8311</v>
      </c>
      <c r="Q2856">
        <f t="shared" si="222"/>
        <v>42</v>
      </c>
      <c r="R2856">
        <f t="shared" si="223"/>
        <v>29.79</v>
      </c>
      <c r="S2856" s="11">
        <f t="shared" si="220"/>
        <v>42111.71665509259</v>
      </c>
      <c r="T2856" s="11">
        <f t="shared" si="221"/>
        <v>42131.71665509259</v>
      </c>
      <c r="U2856">
        <f t="shared" si="224"/>
        <v>2015</v>
      </c>
    </row>
    <row r="2857" spans="1:21" ht="45" x14ac:dyDescent="0.25">
      <c r="A2857">
        <v>2855</v>
      </c>
      <c r="B2857" s="3" t="s">
        <v>2855</v>
      </c>
      <c r="C2857" s="3" t="s">
        <v>6965</v>
      </c>
      <c r="D2857" s="2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26" t="s">
        <v>8309</v>
      </c>
      <c r="P2857" t="s">
        <v>8311</v>
      </c>
      <c r="Q2857">
        <f t="shared" si="222"/>
        <v>50</v>
      </c>
      <c r="R2857">
        <f t="shared" si="223"/>
        <v>60</v>
      </c>
      <c r="S2857" s="11">
        <f t="shared" si="220"/>
        <v>42370.007766203707</v>
      </c>
      <c r="T2857" s="11">
        <f t="shared" si="221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2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26" t="s">
        <v>8309</v>
      </c>
      <c r="P2858" t="s">
        <v>8311</v>
      </c>
      <c r="Q2858">
        <f t="shared" si="222"/>
        <v>5</v>
      </c>
      <c r="R2858">
        <f t="shared" si="223"/>
        <v>24.33</v>
      </c>
      <c r="S2858" s="11">
        <f t="shared" si="220"/>
        <v>42165.037581018521</v>
      </c>
      <c r="T2858" s="11">
        <f t="shared" si="221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2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26" t="s">
        <v>8309</v>
      </c>
      <c r="P2859" t="s">
        <v>8311</v>
      </c>
      <c r="Q2859">
        <f t="shared" si="222"/>
        <v>20</v>
      </c>
      <c r="R2859">
        <f t="shared" si="223"/>
        <v>500</v>
      </c>
      <c r="S2859" s="11">
        <f t="shared" si="220"/>
        <v>42726.920081018514</v>
      </c>
      <c r="T2859" s="11">
        <f t="shared" si="221"/>
        <v>42786.75</v>
      </c>
      <c r="U2859">
        <f t="shared" si="224"/>
        <v>2016</v>
      </c>
    </row>
    <row r="2860" spans="1:21" ht="45" x14ac:dyDescent="0.25">
      <c r="A2860">
        <v>2858</v>
      </c>
      <c r="B2860" s="3" t="s">
        <v>2858</v>
      </c>
      <c r="C2860" s="3" t="s">
        <v>6968</v>
      </c>
      <c r="D2860" s="2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26" t="s">
        <v>8309</v>
      </c>
      <c r="P2860" t="s">
        <v>8311</v>
      </c>
      <c r="Q2860">
        <f t="shared" si="222"/>
        <v>0</v>
      </c>
      <c r="R2860">
        <f t="shared" si="223"/>
        <v>0</v>
      </c>
      <c r="S2860" s="11">
        <f t="shared" si="220"/>
        <v>41954.545081018514</v>
      </c>
      <c r="T2860" s="11">
        <f t="shared" si="221"/>
        <v>41978.477777777778</v>
      </c>
      <c r="U2860">
        <f t="shared" si="224"/>
        <v>2014</v>
      </c>
    </row>
    <row r="2861" spans="1:21" ht="30" x14ac:dyDescent="0.25">
      <c r="A2861">
        <v>2859</v>
      </c>
      <c r="B2861" s="3" t="s">
        <v>2859</v>
      </c>
      <c r="C2861" s="3" t="s">
        <v>6969</v>
      </c>
      <c r="D2861" s="2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26" t="s">
        <v>8309</v>
      </c>
      <c r="P2861" t="s">
        <v>8311</v>
      </c>
      <c r="Q2861">
        <f t="shared" si="222"/>
        <v>2</v>
      </c>
      <c r="R2861">
        <f t="shared" si="223"/>
        <v>35</v>
      </c>
      <c r="S2861" s="11">
        <f t="shared" si="220"/>
        <v>42233.362314814818</v>
      </c>
      <c r="T2861" s="11">
        <f t="shared" si="221"/>
        <v>42293.362314814818</v>
      </c>
      <c r="U2861">
        <f t="shared" si="224"/>
        <v>2015</v>
      </c>
    </row>
    <row r="2862" spans="1:21" ht="45" x14ac:dyDescent="0.25">
      <c r="A2862">
        <v>2860</v>
      </c>
      <c r="B2862" s="3" t="s">
        <v>2860</v>
      </c>
      <c r="C2862" s="3" t="s">
        <v>6970</v>
      </c>
      <c r="D2862" s="2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26" t="s">
        <v>8309</v>
      </c>
      <c r="P2862" t="s">
        <v>8311</v>
      </c>
      <c r="Q2862">
        <f t="shared" si="222"/>
        <v>7</v>
      </c>
      <c r="R2862">
        <f t="shared" si="223"/>
        <v>29.56</v>
      </c>
      <c r="S2862" s="11">
        <f t="shared" si="220"/>
        <v>42480.800648148142</v>
      </c>
      <c r="T2862" s="11">
        <f t="shared" si="221"/>
        <v>42540.800648148142</v>
      </c>
      <c r="U2862">
        <f t="shared" si="224"/>
        <v>2016</v>
      </c>
    </row>
    <row r="2863" spans="1:21" ht="45" x14ac:dyDescent="0.25">
      <c r="A2863">
        <v>2861</v>
      </c>
      <c r="B2863" s="3" t="s">
        <v>2861</v>
      </c>
      <c r="C2863" s="3" t="s">
        <v>6971</v>
      </c>
      <c r="D2863" s="2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26" t="s">
        <v>8309</v>
      </c>
      <c r="P2863" t="s">
        <v>8311</v>
      </c>
      <c r="Q2863">
        <f t="shared" si="222"/>
        <v>32</v>
      </c>
      <c r="R2863">
        <f t="shared" si="223"/>
        <v>26.67</v>
      </c>
      <c r="S2863" s="11">
        <f t="shared" si="220"/>
        <v>42257.590833333335</v>
      </c>
      <c r="T2863" s="11">
        <f t="shared" si="221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2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26" t="s">
        <v>8309</v>
      </c>
      <c r="P2864" t="s">
        <v>8311</v>
      </c>
      <c r="Q2864">
        <f t="shared" si="222"/>
        <v>0</v>
      </c>
      <c r="R2864">
        <f t="shared" si="223"/>
        <v>18.329999999999998</v>
      </c>
      <c r="S2864" s="11">
        <f t="shared" si="220"/>
        <v>41784.789687500001</v>
      </c>
      <c r="T2864" s="11">
        <f t="shared" si="221"/>
        <v>41814.789687500001</v>
      </c>
      <c r="U2864">
        <f t="shared" si="224"/>
        <v>2014</v>
      </c>
    </row>
    <row r="2865" spans="1:21" ht="45" x14ac:dyDescent="0.25">
      <c r="A2865">
        <v>2863</v>
      </c>
      <c r="B2865" s="3" t="s">
        <v>2863</v>
      </c>
      <c r="C2865" s="3" t="s">
        <v>6973</v>
      </c>
      <c r="D2865" s="2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26" t="s">
        <v>8309</v>
      </c>
      <c r="P2865" t="s">
        <v>8311</v>
      </c>
      <c r="Q2865">
        <f t="shared" si="222"/>
        <v>0</v>
      </c>
      <c r="R2865">
        <f t="shared" si="223"/>
        <v>20</v>
      </c>
      <c r="S2865" s="11">
        <f t="shared" si="220"/>
        <v>41831.675034722226</v>
      </c>
      <c r="T2865" s="11">
        <f t="shared" si="221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2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26" t="s">
        <v>8309</v>
      </c>
      <c r="P2866" t="s">
        <v>8311</v>
      </c>
      <c r="Q2866">
        <f t="shared" si="222"/>
        <v>2</v>
      </c>
      <c r="R2866">
        <f t="shared" si="223"/>
        <v>13.33</v>
      </c>
      <c r="S2866" s="11">
        <f t="shared" si="220"/>
        <v>42172.613506944443</v>
      </c>
      <c r="T2866" s="11">
        <f t="shared" si="221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3" t="s">
        <v>2865</v>
      </c>
      <c r="C2867" s="3" t="s">
        <v>6975</v>
      </c>
      <c r="D2867" s="2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26" t="s">
        <v>8309</v>
      </c>
      <c r="P2867" t="s">
        <v>8311</v>
      </c>
      <c r="Q2867">
        <f t="shared" si="222"/>
        <v>0</v>
      </c>
      <c r="R2867">
        <f t="shared" si="223"/>
        <v>0</v>
      </c>
      <c r="S2867" s="11">
        <f t="shared" si="220"/>
        <v>41950.114108796297</v>
      </c>
      <c r="T2867" s="11">
        <f t="shared" si="221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2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26" t="s">
        <v>8309</v>
      </c>
      <c r="P2868" t="s">
        <v>8311</v>
      </c>
      <c r="Q2868">
        <f t="shared" si="222"/>
        <v>1</v>
      </c>
      <c r="R2868">
        <f t="shared" si="223"/>
        <v>22.5</v>
      </c>
      <c r="S2868" s="11">
        <f t="shared" si="220"/>
        <v>42627.955104166671</v>
      </c>
      <c r="T2868" s="11">
        <f t="shared" si="221"/>
        <v>42657.916666666672</v>
      </c>
      <c r="U2868">
        <f t="shared" si="224"/>
        <v>2016</v>
      </c>
    </row>
    <row r="2869" spans="1:21" ht="45" x14ac:dyDescent="0.25">
      <c r="A2869">
        <v>2867</v>
      </c>
      <c r="B2869" s="3" t="s">
        <v>2867</v>
      </c>
      <c r="C2869" s="3" t="s">
        <v>6977</v>
      </c>
      <c r="D2869" s="2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26" t="s">
        <v>8309</v>
      </c>
      <c r="P2869" t="s">
        <v>8311</v>
      </c>
      <c r="Q2869">
        <f t="shared" si="222"/>
        <v>20</v>
      </c>
      <c r="R2869">
        <f t="shared" si="223"/>
        <v>50.4</v>
      </c>
      <c r="S2869" s="11">
        <f t="shared" si="220"/>
        <v>42531.195277777777</v>
      </c>
      <c r="T2869" s="11">
        <f t="shared" si="221"/>
        <v>42555.166666666672</v>
      </c>
      <c r="U2869">
        <f t="shared" si="224"/>
        <v>2016</v>
      </c>
    </row>
    <row r="2870" spans="1:21" ht="45" x14ac:dyDescent="0.25">
      <c r="A2870">
        <v>2868</v>
      </c>
      <c r="B2870" s="3" t="s">
        <v>2868</v>
      </c>
      <c r="C2870" s="3" t="s">
        <v>6978</v>
      </c>
      <c r="D2870" s="2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26" t="s">
        <v>8309</v>
      </c>
      <c r="P2870" t="s">
        <v>8311</v>
      </c>
      <c r="Q2870">
        <f t="shared" si="222"/>
        <v>42</v>
      </c>
      <c r="R2870">
        <f t="shared" si="223"/>
        <v>105.03</v>
      </c>
      <c r="S2870" s="11">
        <f t="shared" si="220"/>
        <v>42618.827013888891</v>
      </c>
      <c r="T2870" s="11">
        <f t="shared" si="221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2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26" t="s">
        <v>8309</v>
      </c>
      <c r="P2871" t="s">
        <v>8311</v>
      </c>
      <c r="Q2871">
        <f t="shared" si="222"/>
        <v>1</v>
      </c>
      <c r="R2871">
        <f t="shared" si="223"/>
        <v>35.4</v>
      </c>
      <c r="S2871" s="11">
        <f t="shared" si="220"/>
        <v>42540.593530092592</v>
      </c>
      <c r="T2871" s="11">
        <f t="shared" si="221"/>
        <v>42570.593530092592</v>
      </c>
      <c r="U2871">
        <f t="shared" si="224"/>
        <v>2016</v>
      </c>
    </row>
    <row r="2872" spans="1:21" ht="45" x14ac:dyDescent="0.25">
      <c r="A2872">
        <v>2870</v>
      </c>
      <c r="B2872" s="3" t="s">
        <v>2870</v>
      </c>
      <c r="C2872" s="3" t="s">
        <v>6980</v>
      </c>
      <c r="D2872" s="2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26" t="s">
        <v>8309</v>
      </c>
      <c r="P2872" t="s">
        <v>8311</v>
      </c>
      <c r="Q2872">
        <f t="shared" si="222"/>
        <v>15</v>
      </c>
      <c r="R2872">
        <f t="shared" si="223"/>
        <v>83.33</v>
      </c>
      <c r="S2872" s="11">
        <f t="shared" si="220"/>
        <v>41746.189409722225</v>
      </c>
      <c r="T2872" s="11">
        <f t="shared" si="221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2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26" t="s">
        <v>8309</v>
      </c>
      <c r="P2873" t="s">
        <v>8311</v>
      </c>
      <c r="Q2873">
        <f t="shared" si="222"/>
        <v>5</v>
      </c>
      <c r="R2873">
        <f t="shared" si="223"/>
        <v>35.92</v>
      </c>
      <c r="S2873" s="11">
        <f t="shared" si="220"/>
        <v>41974.738576388889</v>
      </c>
      <c r="T2873" s="11">
        <f t="shared" si="221"/>
        <v>41994.738576388889</v>
      </c>
      <c r="U2873">
        <f t="shared" si="224"/>
        <v>2014</v>
      </c>
    </row>
    <row r="2874" spans="1:21" ht="30" x14ac:dyDescent="0.25">
      <c r="A2874">
        <v>2872</v>
      </c>
      <c r="B2874" s="3" t="s">
        <v>2872</v>
      </c>
      <c r="C2874" s="3" t="s">
        <v>6982</v>
      </c>
      <c r="D2874" s="2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26" t="s">
        <v>8309</v>
      </c>
      <c r="P2874" t="s">
        <v>8311</v>
      </c>
      <c r="Q2874">
        <f t="shared" si="222"/>
        <v>0</v>
      </c>
      <c r="R2874">
        <f t="shared" si="223"/>
        <v>0</v>
      </c>
      <c r="S2874" s="11">
        <f t="shared" si="220"/>
        <v>42115.11618055556</v>
      </c>
      <c r="T2874" s="11">
        <f t="shared" si="221"/>
        <v>42175.11618055556</v>
      </c>
      <c r="U2874">
        <f t="shared" si="224"/>
        <v>2015</v>
      </c>
    </row>
    <row r="2875" spans="1:21" ht="45" x14ac:dyDescent="0.25">
      <c r="A2875">
        <v>2873</v>
      </c>
      <c r="B2875" s="3" t="s">
        <v>2873</v>
      </c>
      <c r="C2875" s="3" t="s">
        <v>6983</v>
      </c>
      <c r="D2875" s="2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26" t="s">
        <v>8309</v>
      </c>
      <c r="P2875" t="s">
        <v>8311</v>
      </c>
      <c r="Q2875">
        <f t="shared" si="222"/>
        <v>38</v>
      </c>
      <c r="R2875">
        <f t="shared" si="223"/>
        <v>119.13</v>
      </c>
      <c r="S2875" s="11">
        <f t="shared" si="220"/>
        <v>42002.817488425921</v>
      </c>
      <c r="T2875" s="11">
        <f t="shared" si="221"/>
        <v>42032.817488425921</v>
      </c>
      <c r="U2875">
        <f t="shared" si="224"/>
        <v>2014</v>
      </c>
    </row>
    <row r="2876" spans="1:21" ht="45" x14ac:dyDescent="0.25">
      <c r="A2876">
        <v>2874</v>
      </c>
      <c r="B2876" s="3" t="s">
        <v>2874</v>
      </c>
      <c r="C2876" s="3" t="s">
        <v>6984</v>
      </c>
      <c r="D2876" s="2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26" t="s">
        <v>8309</v>
      </c>
      <c r="P2876" t="s">
        <v>8311</v>
      </c>
      <c r="Q2876">
        <f t="shared" si="222"/>
        <v>5</v>
      </c>
      <c r="R2876">
        <f t="shared" si="223"/>
        <v>90.33</v>
      </c>
      <c r="S2876" s="11">
        <f t="shared" si="220"/>
        <v>42722.84474537037</v>
      </c>
      <c r="T2876" s="11">
        <f t="shared" si="221"/>
        <v>42752.84474537037</v>
      </c>
      <c r="U2876">
        <f t="shared" si="224"/>
        <v>2016</v>
      </c>
    </row>
    <row r="2877" spans="1:21" ht="45" x14ac:dyDescent="0.25">
      <c r="A2877">
        <v>2875</v>
      </c>
      <c r="B2877" s="3" t="s">
        <v>2875</v>
      </c>
      <c r="C2877" s="3" t="s">
        <v>6985</v>
      </c>
      <c r="D2877" s="2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26" t="s">
        <v>8309</v>
      </c>
      <c r="P2877" t="s">
        <v>8311</v>
      </c>
      <c r="Q2877">
        <f t="shared" si="222"/>
        <v>0</v>
      </c>
      <c r="R2877">
        <f t="shared" si="223"/>
        <v>2.33</v>
      </c>
      <c r="S2877" s="11">
        <f t="shared" si="220"/>
        <v>42465.128391203703</v>
      </c>
      <c r="T2877" s="11">
        <f t="shared" si="221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3" t="s">
        <v>2876</v>
      </c>
      <c r="C2878" s="3" t="s">
        <v>6986</v>
      </c>
      <c r="D2878" s="2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26" t="s">
        <v>8309</v>
      </c>
      <c r="P2878" t="s">
        <v>8311</v>
      </c>
      <c r="Q2878">
        <f t="shared" si="222"/>
        <v>0</v>
      </c>
      <c r="R2878">
        <f t="shared" si="223"/>
        <v>0</v>
      </c>
      <c r="S2878" s="11">
        <f t="shared" si="220"/>
        <v>42171.743969907402</v>
      </c>
      <c r="T2878" s="11">
        <f t="shared" si="221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 s="2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26" t="s">
        <v>8309</v>
      </c>
      <c r="P2879" t="s">
        <v>8311</v>
      </c>
      <c r="Q2879">
        <f t="shared" si="222"/>
        <v>11</v>
      </c>
      <c r="R2879">
        <f t="shared" si="223"/>
        <v>108.33</v>
      </c>
      <c r="S2879" s="11">
        <f t="shared" si="220"/>
        <v>42672.955138888887</v>
      </c>
      <c r="T2879" s="11">
        <f t="shared" si="221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2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26" t="s">
        <v>8309</v>
      </c>
      <c r="P2880" t="s">
        <v>8311</v>
      </c>
      <c r="Q2880">
        <f t="shared" si="222"/>
        <v>2</v>
      </c>
      <c r="R2880">
        <f t="shared" si="223"/>
        <v>15.75</v>
      </c>
      <c r="S2880" s="11">
        <f t="shared" si="220"/>
        <v>42128.615682870368</v>
      </c>
      <c r="T2880" s="11">
        <f t="shared" si="221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2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26" t="s">
        <v>8309</v>
      </c>
      <c r="P2881" t="s">
        <v>8311</v>
      </c>
      <c r="Q2881">
        <f t="shared" si="222"/>
        <v>0</v>
      </c>
      <c r="R2881">
        <f t="shared" si="223"/>
        <v>29</v>
      </c>
      <c r="S2881" s="11">
        <f t="shared" si="220"/>
        <v>42359.725243055553</v>
      </c>
      <c r="T2881" s="11">
        <f t="shared" si="221"/>
        <v>42389.725243055553</v>
      </c>
      <c r="U2881">
        <f t="shared" si="224"/>
        <v>2015</v>
      </c>
    </row>
    <row r="2882" spans="1:21" ht="45" x14ac:dyDescent="0.25">
      <c r="A2882">
        <v>2880</v>
      </c>
      <c r="B2882" s="3" t="s">
        <v>2880</v>
      </c>
      <c r="C2882" s="3" t="s">
        <v>6990</v>
      </c>
      <c r="D2882" s="2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26" t="s">
        <v>8309</v>
      </c>
      <c r="P2882" t="s">
        <v>8311</v>
      </c>
      <c r="Q2882">
        <f t="shared" si="222"/>
        <v>23</v>
      </c>
      <c r="R2882">
        <f t="shared" si="223"/>
        <v>96.55</v>
      </c>
      <c r="S2882" s="11">
        <f t="shared" ref="S2882:S2945" si="225">(((J2882/60)/60)/24)+DATE(1970,1,1)</f>
        <v>42192.905694444446</v>
      </c>
      <c r="T2882" s="11">
        <f t="shared" ref="T2882:T2945" si="226">(((I2882/60)/60)/24)+DATE(1970,1,1)</f>
        <v>42236.711805555555</v>
      </c>
      <c r="U2882">
        <f t="shared" si="224"/>
        <v>2015</v>
      </c>
    </row>
    <row r="2883" spans="1:21" ht="45" x14ac:dyDescent="0.25">
      <c r="A2883">
        <v>2881</v>
      </c>
      <c r="B2883" s="3" t="s">
        <v>2881</v>
      </c>
      <c r="C2883" s="3" t="s">
        <v>6991</v>
      </c>
      <c r="D2883" s="2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26" t="s">
        <v>8309</v>
      </c>
      <c r="P2883" t="s">
        <v>8311</v>
      </c>
      <c r="Q2883">
        <f t="shared" ref="Q2883:Q2946" si="227">ROUND(E2883/D2883*100,0)</f>
        <v>0</v>
      </c>
      <c r="R2883">
        <f t="shared" ref="R2883:R2946" si="228">IFERROR(ROUND(E2883/L2883,2),0)</f>
        <v>0</v>
      </c>
      <c r="S2883" s="11">
        <f t="shared" si="225"/>
        <v>41916.597638888888</v>
      </c>
      <c r="T2883" s="11">
        <f t="shared" si="226"/>
        <v>41976.639305555553</v>
      </c>
      <c r="U2883">
        <f t="shared" ref="U2883:U2946" si="229">YEAR(S2883)</f>
        <v>2014</v>
      </c>
    </row>
    <row r="2884" spans="1:21" ht="45" x14ac:dyDescent="0.25">
      <c r="A2884">
        <v>2882</v>
      </c>
      <c r="B2884" s="3" t="s">
        <v>2882</v>
      </c>
      <c r="C2884" s="3" t="s">
        <v>6992</v>
      </c>
      <c r="D2884" s="2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26" t="s">
        <v>8309</v>
      </c>
      <c r="P2884" t="s">
        <v>8311</v>
      </c>
      <c r="Q2884">
        <f t="shared" si="227"/>
        <v>34</v>
      </c>
      <c r="R2884">
        <f t="shared" si="228"/>
        <v>63</v>
      </c>
      <c r="S2884" s="11">
        <f t="shared" si="225"/>
        <v>42461.596273148149</v>
      </c>
      <c r="T2884" s="11">
        <f t="shared" si="226"/>
        <v>42491.596273148149</v>
      </c>
      <c r="U2884">
        <f t="shared" si="229"/>
        <v>2016</v>
      </c>
    </row>
    <row r="2885" spans="1:21" ht="45" x14ac:dyDescent="0.25">
      <c r="A2885">
        <v>2883</v>
      </c>
      <c r="B2885" s="3" t="s">
        <v>2883</v>
      </c>
      <c r="C2885" s="3" t="s">
        <v>6993</v>
      </c>
      <c r="D2885" s="2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26" t="s">
        <v>8309</v>
      </c>
      <c r="P2885" t="s">
        <v>8311</v>
      </c>
      <c r="Q2885">
        <f t="shared" si="227"/>
        <v>19</v>
      </c>
      <c r="R2885">
        <f t="shared" si="228"/>
        <v>381.6</v>
      </c>
      <c r="S2885" s="11">
        <f t="shared" si="225"/>
        <v>42370.90320601852</v>
      </c>
      <c r="T2885" s="11">
        <f t="shared" si="226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3" t="s">
        <v>2884</v>
      </c>
      <c r="C2886" s="3" t="s">
        <v>6994</v>
      </c>
      <c r="D2886" s="2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26" t="s">
        <v>8309</v>
      </c>
      <c r="P2886" t="s">
        <v>8311</v>
      </c>
      <c r="Q2886">
        <f t="shared" si="227"/>
        <v>0</v>
      </c>
      <c r="R2886">
        <f t="shared" si="228"/>
        <v>46.25</v>
      </c>
      <c r="S2886" s="11">
        <f t="shared" si="225"/>
        <v>41948.727256944447</v>
      </c>
      <c r="T2886" s="11">
        <f t="shared" si="226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2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26" t="s">
        <v>8309</v>
      </c>
      <c r="P2887" t="s">
        <v>8311</v>
      </c>
      <c r="Q2887">
        <f t="shared" si="227"/>
        <v>33</v>
      </c>
      <c r="R2887">
        <f t="shared" si="228"/>
        <v>26</v>
      </c>
      <c r="S2887" s="11">
        <f t="shared" si="225"/>
        <v>42047.07640046296</v>
      </c>
      <c r="T2887" s="11">
        <f t="shared" si="226"/>
        <v>42077.034733796296</v>
      </c>
      <c r="U2887">
        <f t="shared" si="229"/>
        <v>2015</v>
      </c>
    </row>
    <row r="2888" spans="1:21" ht="45" x14ac:dyDescent="0.25">
      <c r="A2888">
        <v>2886</v>
      </c>
      <c r="B2888" s="3" t="s">
        <v>2886</v>
      </c>
      <c r="C2888" s="3" t="s">
        <v>6996</v>
      </c>
      <c r="D2888" s="2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26" t="s">
        <v>8309</v>
      </c>
      <c r="P2888" t="s">
        <v>8311</v>
      </c>
      <c r="Q2888">
        <f t="shared" si="227"/>
        <v>5</v>
      </c>
      <c r="R2888">
        <f t="shared" si="228"/>
        <v>10</v>
      </c>
      <c r="S2888" s="11">
        <f t="shared" si="225"/>
        <v>42261.632916666669</v>
      </c>
      <c r="T2888" s="11">
        <f t="shared" si="226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3" t="s">
        <v>2887</v>
      </c>
      <c r="C2889" s="3" t="s">
        <v>6997</v>
      </c>
      <c r="D2889" s="2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26" t="s">
        <v>8309</v>
      </c>
      <c r="P2889" t="s">
        <v>8311</v>
      </c>
      <c r="Q2889">
        <f t="shared" si="227"/>
        <v>0</v>
      </c>
      <c r="R2889">
        <f t="shared" si="228"/>
        <v>5</v>
      </c>
      <c r="S2889" s="11">
        <f t="shared" si="225"/>
        <v>41985.427361111113</v>
      </c>
      <c r="T2889" s="11">
        <f t="shared" si="226"/>
        <v>42015.427361111113</v>
      </c>
      <c r="U2889">
        <f t="shared" si="229"/>
        <v>2014</v>
      </c>
    </row>
    <row r="2890" spans="1:21" ht="45" x14ac:dyDescent="0.25">
      <c r="A2890">
        <v>2888</v>
      </c>
      <c r="B2890" s="3" t="s">
        <v>2888</v>
      </c>
      <c r="C2890" s="3" t="s">
        <v>6998</v>
      </c>
      <c r="D2890" s="2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26" t="s">
        <v>8309</v>
      </c>
      <c r="P2890" t="s">
        <v>8311</v>
      </c>
      <c r="Q2890">
        <f t="shared" si="227"/>
        <v>0</v>
      </c>
      <c r="R2890">
        <f t="shared" si="228"/>
        <v>0</v>
      </c>
      <c r="S2890" s="11">
        <f t="shared" si="225"/>
        <v>41922.535185185188</v>
      </c>
      <c r="T2890" s="11">
        <f t="shared" si="226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2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26" t="s">
        <v>8309</v>
      </c>
      <c r="P2891" t="s">
        <v>8311</v>
      </c>
      <c r="Q2891">
        <f t="shared" si="227"/>
        <v>38</v>
      </c>
      <c r="R2891">
        <f t="shared" si="228"/>
        <v>81.569999999999993</v>
      </c>
      <c r="S2891" s="11">
        <f t="shared" si="225"/>
        <v>41850.863252314812</v>
      </c>
      <c r="T2891" s="11">
        <f t="shared" si="226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3" t="s">
        <v>2890</v>
      </c>
      <c r="C2892" s="3" t="s">
        <v>7000</v>
      </c>
      <c r="D2892" s="2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26" t="s">
        <v>8309</v>
      </c>
      <c r="P2892" t="s">
        <v>8311</v>
      </c>
      <c r="Q2892">
        <f t="shared" si="227"/>
        <v>1</v>
      </c>
      <c r="R2892">
        <f t="shared" si="228"/>
        <v>7</v>
      </c>
      <c r="S2892" s="11">
        <f t="shared" si="225"/>
        <v>41831.742962962962</v>
      </c>
      <c r="T2892" s="11">
        <f t="shared" si="226"/>
        <v>41860.125</v>
      </c>
      <c r="U2892">
        <f t="shared" si="229"/>
        <v>2014</v>
      </c>
    </row>
    <row r="2893" spans="1:21" ht="45" x14ac:dyDescent="0.25">
      <c r="A2893">
        <v>2891</v>
      </c>
      <c r="B2893" s="3" t="s">
        <v>2891</v>
      </c>
      <c r="C2893" s="3" t="s">
        <v>7001</v>
      </c>
      <c r="D2893" s="2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26" t="s">
        <v>8309</v>
      </c>
      <c r="P2893" t="s">
        <v>8311</v>
      </c>
      <c r="Q2893">
        <f t="shared" si="227"/>
        <v>3</v>
      </c>
      <c r="R2893">
        <f t="shared" si="228"/>
        <v>27.3</v>
      </c>
      <c r="S2893" s="11">
        <f t="shared" si="225"/>
        <v>42415.883425925931</v>
      </c>
      <c r="T2893" s="11">
        <f t="shared" si="226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2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26" t="s">
        <v>8309</v>
      </c>
      <c r="P2894" t="s">
        <v>8311</v>
      </c>
      <c r="Q2894">
        <f t="shared" si="227"/>
        <v>9</v>
      </c>
      <c r="R2894">
        <f t="shared" si="228"/>
        <v>29.41</v>
      </c>
      <c r="S2894" s="11">
        <f t="shared" si="225"/>
        <v>41869.714166666665</v>
      </c>
      <c r="T2894" s="11">
        <f t="shared" si="226"/>
        <v>41876.875</v>
      </c>
      <c r="U2894">
        <f t="shared" si="229"/>
        <v>2014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2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26" t="s">
        <v>8309</v>
      </c>
      <c r="P2895" t="s">
        <v>8311</v>
      </c>
      <c r="Q2895">
        <f t="shared" si="227"/>
        <v>1</v>
      </c>
      <c r="R2895">
        <f t="shared" si="228"/>
        <v>12.5</v>
      </c>
      <c r="S2895" s="11">
        <f t="shared" si="225"/>
        <v>41953.773090277777</v>
      </c>
      <c r="T2895" s="11">
        <f t="shared" si="226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2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26" t="s">
        <v>8309</v>
      </c>
      <c r="P2896" t="s">
        <v>8311</v>
      </c>
      <c r="Q2896">
        <f t="shared" si="227"/>
        <v>0</v>
      </c>
      <c r="R2896">
        <f t="shared" si="228"/>
        <v>0</v>
      </c>
      <c r="S2896" s="11">
        <f t="shared" si="225"/>
        <v>42037.986284722225</v>
      </c>
      <c r="T2896" s="11">
        <f t="shared" si="226"/>
        <v>42097.944618055553</v>
      </c>
      <c r="U2896">
        <f t="shared" si="229"/>
        <v>2015</v>
      </c>
    </row>
    <row r="2897" spans="1:21" ht="45" x14ac:dyDescent="0.25">
      <c r="A2897">
        <v>2895</v>
      </c>
      <c r="B2897" s="3" t="s">
        <v>2895</v>
      </c>
      <c r="C2897" s="3" t="s">
        <v>7005</v>
      </c>
      <c r="D2897" s="2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26" t="s">
        <v>8309</v>
      </c>
      <c r="P2897" t="s">
        <v>8311</v>
      </c>
      <c r="Q2897">
        <f t="shared" si="227"/>
        <v>5</v>
      </c>
      <c r="R2897">
        <f t="shared" si="228"/>
        <v>5.75</v>
      </c>
      <c r="S2897" s="11">
        <f t="shared" si="225"/>
        <v>41811.555462962962</v>
      </c>
      <c r="T2897" s="11">
        <f t="shared" si="226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2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26" t="s">
        <v>8309</v>
      </c>
      <c r="P2898" t="s">
        <v>8311</v>
      </c>
      <c r="Q2898">
        <f t="shared" si="227"/>
        <v>21</v>
      </c>
      <c r="R2898">
        <f t="shared" si="228"/>
        <v>52.08</v>
      </c>
      <c r="S2898" s="11">
        <f t="shared" si="225"/>
        <v>42701.908807870372</v>
      </c>
      <c r="T2898" s="11">
        <f t="shared" si="226"/>
        <v>42716.25</v>
      </c>
      <c r="U2898">
        <f t="shared" si="229"/>
        <v>2016</v>
      </c>
    </row>
    <row r="2899" spans="1:21" ht="45" x14ac:dyDescent="0.25">
      <c r="A2899">
        <v>2897</v>
      </c>
      <c r="B2899" s="3" t="s">
        <v>2897</v>
      </c>
      <c r="C2899" s="3" t="s">
        <v>7007</v>
      </c>
      <c r="D2899" s="2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26" t="s">
        <v>8309</v>
      </c>
      <c r="P2899" t="s">
        <v>8311</v>
      </c>
      <c r="Q2899">
        <f t="shared" si="227"/>
        <v>5</v>
      </c>
      <c r="R2899">
        <f t="shared" si="228"/>
        <v>183.33</v>
      </c>
      <c r="S2899" s="11">
        <f t="shared" si="225"/>
        <v>42258.646504629629</v>
      </c>
      <c r="T2899" s="11">
        <f t="shared" si="226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3" t="s">
        <v>2898</v>
      </c>
      <c r="C2900" s="3" t="s">
        <v>7008</v>
      </c>
      <c r="D2900" s="2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26" t="s">
        <v>8309</v>
      </c>
      <c r="P2900" t="s">
        <v>8311</v>
      </c>
      <c r="Q2900">
        <f t="shared" si="227"/>
        <v>4</v>
      </c>
      <c r="R2900">
        <f t="shared" si="228"/>
        <v>26.33</v>
      </c>
      <c r="S2900" s="11">
        <f t="shared" si="225"/>
        <v>42278.664965277778</v>
      </c>
      <c r="T2900" s="11">
        <f t="shared" si="226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3" t="s">
        <v>2899</v>
      </c>
      <c r="C2901" s="3" t="s">
        <v>7009</v>
      </c>
      <c r="D2901" s="2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26" t="s">
        <v>8309</v>
      </c>
      <c r="P2901" t="s">
        <v>8311</v>
      </c>
      <c r="Q2901">
        <f t="shared" si="227"/>
        <v>0</v>
      </c>
      <c r="R2901">
        <f t="shared" si="228"/>
        <v>0</v>
      </c>
      <c r="S2901" s="11">
        <f t="shared" si="225"/>
        <v>42515.078217592592</v>
      </c>
      <c r="T2901" s="11">
        <f t="shared" si="226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2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26" t="s">
        <v>8309</v>
      </c>
      <c r="P2902" t="s">
        <v>8311</v>
      </c>
      <c r="Q2902">
        <f t="shared" si="227"/>
        <v>62</v>
      </c>
      <c r="R2902">
        <f t="shared" si="228"/>
        <v>486.43</v>
      </c>
      <c r="S2902" s="11">
        <f t="shared" si="225"/>
        <v>41830.234166666669</v>
      </c>
      <c r="T2902" s="11">
        <f t="shared" si="226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3" t="s">
        <v>2901</v>
      </c>
      <c r="C2903" s="3" t="s">
        <v>7011</v>
      </c>
      <c r="D2903" s="2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26" t="s">
        <v>8309</v>
      </c>
      <c r="P2903" t="s">
        <v>8311</v>
      </c>
      <c r="Q2903">
        <f t="shared" si="227"/>
        <v>1</v>
      </c>
      <c r="R2903">
        <f t="shared" si="228"/>
        <v>3</v>
      </c>
      <c r="S2903" s="11">
        <f t="shared" si="225"/>
        <v>41982.904386574075</v>
      </c>
      <c r="T2903" s="11">
        <f t="shared" si="226"/>
        <v>42042.904386574075</v>
      </c>
      <c r="U2903">
        <f t="shared" si="229"/>
        <v>2014</v>
      </c>
    </row>
    <row r="2904" spans="1:21" ht="30" x14ac:dyDescent="0.25">
      <c r="A2904">
        <v>2902</v>
      </c>
      <c r="B2904" s="3" t="s">
        <v>2902</v>
      </c>
      <c r="C2904" s="3" t="s">
        <v>7012</v>
      </c>
      <c r="D2904" s="2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26" t="s">
        <v>8309</v>
      </c>
      <c r="P2904" t="s">
        <v>8311</v>
      </c>
      <c r="Q2904">
        <f t="shared" si="227"/>
        <v>0</v>
      </c>
      <c r="R2904">
        <f t="shared" si="228"/>
        <v>25</v>
      </c>
      <c r="S2904" s="11">
        <f t="shared" si="225"/>
        <v>42210.439768518518</v>
      </c>
      <c r="T2904" s="11">
        <f t="shared" si="226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3" t="s">
        <v>2903</v>
      </c>
      <c r="C2905" s="3" t="s">
        <v>7013</v>
      </c>
      <c r="D2905" s="2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26" t="s">
        <v>8309</v>
      </c>
      <c r="P2905" t="s">
        <v>8311</v>
      </c>
      <c r="Q2905">
        <f t="shared" si="227"/>
        <v>1</v>
      </c>
      <c r="R2905">
        <f t="shared" si="228"/>
        <v>9.75</v>
      </c>
      <c r="S2905" s="11">
        <f t="shared" si="225"/>
        <v>42196.166874999995</v>
      </c>
      <c r="T2905" s="11">
        <f t="shared" si="226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2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26" t="s">
        <v>8309</v>
      </c>
      <c r="P2906" t="s">
        <v>8311</v>
      </c>
      <c r="Q2906">
        <f t="shared" si="227"/>
        <v>5</v>
      </c>
      <c r="R2906">
        <f t="shared" si="228"/>
        <v>18.75</v>
      </c>
      <c r="S2906" s="11">
        <f t="shared" si="225"/>
        <v>41940.967951388891</v>
      </c>
      <c r="T2906" s="11">
        <f t="shared" si="226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2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26" t="s">
        <v>8309</v>
      </c>
      <c r="P2907" t="s">
        <v>8311</v>
      </c>
      <c r="Q2907">
        <f t="shared" si="227"/>
        <v>18</v>
      </c>
      <c r="R2907">
        <f t="shared" si="228"/>
        <v>36.590000000000003</v>
      </c>
      <c r="S2907" s="11">
        <f t="shared" si="225"/>
        <v>42606.056863425925</v>
      </c>
      <c r="T2907" s="11">
        <f t="shared" si="226"/>
        <v>42620.056863425925</v>
      </c>
      <c r="U2907">
        <f t="shared" si="229"/>
        <v>2016</v>
      </c>
    </row>
    <row r="2908" spans="1:21" ht="45" x14ac:dyDescent="0.25">
      <c r="A2908">
        <v>2906</v>
      </c>
      <c r="B2908" s="3" t="s">
        <v>2906</v>
      </c>
      <c r="C2908" s="3" t="s">
        <v>7016</v>
      </c>
      <c r="D2908" s="2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26" t="s">
        <v>8309</v>
      </c>
      <c r="P2908" t="s">
        <v>8311</v>
      </c>
      <c r="Q2908">
        <f t="shared" si="227"/>
        <v>9</v>
      </c>
      <c r="R2908">
        <f t="shared" si="228"/>
        <v>80.709999999999994</v>
      </c>
      <c r="S2908" s="11">
        <f t="shared" si="225"/>
        <v>42199.648912037039</v>
      </c>
      <c r="T2908" s="11">
        <f t="shared" si="226"/>
        <v>42217.041666666672</v>
      </c>
      <c r="U2908">
        <f t="shared" si="229"/>
        <v>2015</v>
      </c>
    </row>
    <row r="2909" spans="1:21" ht="45" x14ac:dyDescent="0.25">
      <c r="A2909">
        <v>2907</v>
      </c>
      <c r="B2909" s="3" t="s">
        <v>2907</v>
      </c>
      <c r="C2909" s="3" t="s">
        <v>7017</v>
      </c>
      <c r="D2909" s="2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26" t="s">
        <v>8309</v>
      </c>
      <c r="P2909" t="s">
        <v>8311</v>
      </c>
      <c r="Q2909">
        <f t="shared" si="227"/>
        <v>0</v>
      </c>
      <c r="R2909">
        <f t="shared" si="228"/>
        <v>1</v>
      </c>
      <c r="S2909" s="11">
        <f t="shared" si="225"/>
        <v>42444.877743055549</v>
      </c>
      <c r="T2909" s="11">
        <f t="shared" si="226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2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26" t="s">
        <v>8309</v>
      </c>
      <c r="P2910" t="s">
        <v>8311</v>
      </c>
      <c r="Q2910">
        <f t="shared" si="227"/>
        <v>3</v>
      </c>
      <c r="R2910">
        <f t="shared" si="228"/>
        <v>52.8</v>
      </c>
      <c r="S2910" s="11">
        <f t="shared" si="225"/>
        <v>42499.731701388882</v>
      </c>
      <c r="T2910" s="11">
        <f t="shared" si="226"/>
        <v>42529.731701388882</v>
      </c>
      <c r="U2910">
        <f t="shared" si="229"/>
        <v>2016</v>
      </c>
    </row>
    <row r="2911" spans="1:21" ht="45" x14ac:dyDescent="0.25">
      <c r="A2911">
        <v>2909</v>
      </c>
      <c r="B2911" s="3" t="s">
        <v>2909</v>
      </c>
      <c r="C2911" s="3" t="s">
        <v>7019</v>
      </c>
      <c r="D2911" s="2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26" t="s">
        <v>8309</v>
      </c>
      <c r="P2911" t="s">
        <v>8311</v>
      </c>
      <c r="Q2911">
        <f t="shared" si="227"/>
        <v>0</v>
      </c>
      <c r="R2911">
        <f t="shared" si="228"/>
        <v>20</v>
      </c>
      <c r="S2911" s="11">
        <f t="shared" si="225"/>
        <v>41929.266215277778</v>
      </c>
      <c r="T2911" s="11">
        <f t="shared" si="226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2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26" t="s">
        <v>8309</v>
      </c>
      <c r="P2912" t="s">
        <v>8311</v>
      </c>
      <c r="Q2912">
        <f t="shared" si="227"/>
        <v>0</v>
      </c>
      <c r="R2912">
        <f t="shared" si="228"/>
        <v>1</v>
      </c>
      <c r="S2912" s="11">
        <f t="shared" si="225"/>
        <v>42107.841284722221</v>
      </c>
      <c r="T2912" s="11">
        <f t="shared" si="226"/>
        <v>42167.841284722221</v>
      </c>
      <c r="U2912">
        <f t="shared" si="229"/>
        <v>2015</v>
      </c>
    </row>
    <row r="2913" spans="1:21" ht="45" x14ac:dyDescent="0.25">
      <c r="A2913">
        <v>2911</v>
      </c>
      <c r="B2913" s="3" t="s">
        <v>2911</v>
      </c>
      <c r="C2913" s="3" t="s">
        <v>7021</v>
      </c>
      <c r="D2913" s="2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26" t="s">
        <v>8309</v>
      </c>
      <c r="P2913" t="s">
        <v>8311</v>
      </c>
      <c r="Q2913">
        <f t="shared" si="227"/>
        <v>37</v>
      </c>
      <c r="R2913">
        <f t="shared" si="228"/>
        <v>46.93</v>
      </c>
      <c r="S2913" s="11">
        <f t="shared" si="225"/>
        <v>42142.768819444449</v>
      </c>
      <c r="T2913" s="11">
        <f t="shared" si="226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3" t="s">
        <v>2912</v>
      </c>
      <c r="C2914" s="3" t="s">
        <v>7022</v>
      </c>
      <c r="D2914" s="2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26" t="s">
        <v>8309</v>
      </c>
      <c r="P2914" t="s">
        <v>8311</v>
      </c>
      <c r="Q2914">
        <f t="shared" si="227"/>
        <v>14</v>
      </c>
      <c r="R2914">
        <f t="shared" si="228"/>
        <v>78.08</v>
      </c>
      <c r="S2914" s="11">
        <f t="shared" si="225"/>
        <v>42354.131643518514</v>
      </c>
      <c r="T2914" s="11">
        <f t="shared" si="226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3" t="s">
        <v>2913</v>
      </c>
      <c r="C2915" s="3" t="s">
        <v>7023</v>
      </c>
      <c r="D2915" s="2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26" t="s">
        <v>8309</v>
      </c>
      <c r="P2915" t="s">
        <v>8311</v>
      </c>
      <c r="Q2915">
        <f t="shared" si="227"/>
        <v>0</v>
      </c>
      <c r="R2915">
        <f t="shared" si="228"/>
        <v>1</v>
      </c>
      <c r="S2915" s="11">
        <f t="shared" si="225"/>
        <v>41828.922905092593</v>
      </c>
      <c r="T2915" s="11">
        <f t="shared" si="226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2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26" t="s">
        <v>8309</v>
      </c>
      <c r="P2916" t="s">
        <v>8311</v>
      </c>
      <c r="Q2916">
        <f t="shared" si="227"/>
        <v>0</v>
      </c>
      <c r="R2916">
        <f t="shared" si="228"/>
        <v>1</v>
      </c>
      <c r="S2916" s="11">
        <f t="shared" si="225"/>
        <v>42017.907337962963</v>
      </c>
      <c r="T2916" s="11">
        <f t="shared" si="226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2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26" t="s">
        <v>8309</v>
      </c>
      <c r="P2917" t="s">
        <v>8311</v>
      </c>
      <c r="Q2917">
        <f t="shared" si="227"/>
        <v>61</v>
      </c>
      <c r="R2917">
        <f t="shared" si="228"/>
        <v>203.67</v>
      </c>
      <c r="S2917" s="11">
        <f t="shared" si="225"/>
        <v>42415.398032407407</v>
      </c>
      <c r="T2917" s="11">
        <f t="shared" si="226"/>
        <v>42445.356365740736</v>
      </c>
      <c r="U2917">
        <f t="shared" si="229"/>
        <v>2016</v>
      </c>
    </row>
    <row r="2918" spans="1:21" ht="30" x14ac:dyDescent="0.25">
      <c r="A2918">
        <v>2916</v>
      </c>
      <c r="B2918" s="3" t="s">
        <v>2916</v>
      </c>
      <c r="C2918" s="3" t="s">
        <v>7026</v>
      </c>
      <c r="D2918" s="2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26" t="s">
        <v>8309</v>
      </c>
      <c r="P2918" t="s">
        <v>8311</v>
      </c>
      <c r="Q2918">
        <f t="shared" si="227"/>
        <v>8</v>
      </c>
      <c r="R2918">
        <f t="shared" si="228"/>
        <v>20.71</v>
      </c>
      <c r="S2918" s="11">
        <f t="shared" si="225"/>
        <v>41755.476724537039</v>
      </c>
      <c r="T2918" s="11">
        <f t="shared" si="226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2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26" t="s">
        <v>8309</v>
      </c>
      <c r="P2919" t="s">
        <v>8311</v>
      </c>
      <c r="Q2919">
        <f t="shared" si="227"/>
        <v>22</v>
      </c>
      <c r="R2919">
        <f t="shared" si="228"/>
        <v>48.56</v>
      </c>
      <c r="S2919" s="11">
        <f t="shared" si="225"/>
        <v>42245.234340277777</v>
      </c>
      <c r="T2919" s="11">
        <f t="shared" si="226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2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26" t="s">
        <v>8309</v>
      </c>
      <c r="P2920" t="s">
        <v>8311</v>
      </c>
      <c r="Q2920">
        <f t="shared" si="227"/>
        <v>27</v>
      </c>
      <c r="R2920">
        <f t="shared" si="228"/>
        <v>68.099999999999994</v>
      </c>
      <c r="S2920" s="11">
        <f t="shared" si="225"/>
        <v>42278.629710648151</v>
      </c>
      <c r="T2920" s="11">
        <f t="shared" si="226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2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26" t="s">
        <v>8309</v>
      </c>
      <c r="P2921" t="s">
        <v>8311</v>
      </c>
      <c r="Q2921">
        <f t="shared" si="227"/>
        <v>9</v>
      </c>
      <c r="R2921">
        <f t="shared" si="228"/>
        <v>8.5</v>
      </c>
      <c r="S2921" s="11">
        <f t="shared" si="225"/>
        <v>41826.61954861111</v>
      </c>
      <c r="T2921" s="11">
        <f t="shared" si="226"/>
        <v>41856.61954861111</v>
      </c>
      <c r="U2921">
        <f t="shared" si="229"/>
        <v>2014</v>
      </c>
    </row>
    <row r="2922" spans="1:21" ht="45" x14ac:dyDescent="0.25">
      <c r="A2922">
        <v>2920</v>
      </c>
      <c r="B2922" s="3" t="s">
        <v>2920</v>
      </c>
      <c r="C2922" s="3" t="s">
        <v>7030</v>
      </c>
      <c r="D2922" s="2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26" t="s">
        <v>8309</v>
      </c>
      <c r="P2922" t="s">
        <v>8311</v>
      </c>
      <c r="Q2922">
        <f t="shared" si="227"/>
        <v>27</v>
      </c>
      <c r="R2922">
        <f t="shared" si="228"/>
        <v>51.62</v>
      </c>
      <c r="S2922" s="11">
        <f t="shared" si="225"/>
        <v>42058.792476851857</v>
      </c>
      <c r="T2922" s="11">
        <f t="shared" si="226"/>
        <v>42088.750810185185</v>
      </c>
      <c r="U2922">
        <f t="shared" si="229"/>
        <v>2015</v>
      </c>
    </row>
    <row r="2923" spans="1:21" ht="30" x14ac:dyDescent="0.25">
      <c r="A2923">
        <v>2921</v>
      </c>
      <c r="B2923" s="3" t="s">
        <v>2921</v>
      </c>
      <c r="C2923" s="3" t="s">
        <v>7031</v>
      </c>
      <c r="D2923" s="2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26" t="s">
        <v>8309</v>
      </c>
      <c r="P2923" t="s">
        <v>8312</v>
      </c>
      <c r="Q2923">
        <f t="shared" si="227"/>
        <v>129</v>
      </c>
      <c r="R2923">
        <f t="shared" si="228"/>
        <v>43</v>
      </c>
      <c r="S2923" s="11">
        <f t="shared" si="225"/>
        <v>41877.886620370373</v>
      </c>
      <c r="T2923" s="11">
        <f t="shared" si="226"/>
        <v>41907.886620370373</v>
      </c>
      <c r="U2923">
        <f t="shared" si="229"/>
        <v>2014</v>
      </c>
    </row>
    <row r="2924" spans="1:21" ht="45" x14ac:dyDescent="0.25">
      <c r="A2924">
        <v>2922</v>
      </c>
      <c r="B2924" s="3" t="s">
        <v>2922</v>
      </c>
      <c r="C2924" s="3" t="s">
        <v>7032</v>
      </c>
      <c r="D2924" s="2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26" t="s">
        <v>8309</v>
      </c>
      <c r="P2924" t="s">
        <v>8312</v>
      </c>
      <c r="Q2924">
        <f t="shared" si="227"/>
        <v>100</v>
      </c>
      <c r="R2924">
        <f t="shared" si="228"/>
        <v>83.33</v>
      </c>
      <c r="S2924" s="11">
        <f t="shared" si="225"/>
        <v>42097.874155092592</v>
      </c>
      <c r="T2924" s="11">
        <f t="shared" si="226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2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26" t="s">
        <v>8309</v>
      </c>
      <c r="P2925" t="s">
        <v>8312</v>
      </c>
      <c r="Q2925">
        <f t="shared" si="227"/>
        <v>100</v>
      </c>
      <c r="R2925">
        <f t="shared" si="228"/>
        <v>30</v>
      </c>
      <c r="S2925" s="11">
        <f t="shared" si="225"/>
        <v>42013.15253472222</v>
      </c>
      <c r="T2925" s="11">
        <f t="shared" si="226"/>
        <v>42028.125</v>
      </c>
      <c r="U2925">
        <f t="shared" si="229"/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2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26" t="s">
        <v>8309</v>
      </c>
      <c r="P2926" t="s">
        <v>8312</v>
      </c>
      <c r="Q2926">
        <f t="shared" si="227"/>
        <v>103</v>
      </c>
      <c r="R2926">
        <f t="shared" si="228"/>
        <v>175.51</v>
      </c>
      <c r="S2926" s="11">
        <f t="shared" si="225"/>
        <v>42103.556828703702</v>
      </c>
      <c r="T2926" s="11">
        <f t="shared" si="226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2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26" t="s">
        <v>8309</v>
      </c>
      <c r="P2927" t="s">
        <v>8312</v>
      </c>
      <c r="Q2927">
        <f t="shared" si="227"/>
        <v>102</v>
      </c>
      <c r="R2927">
        <f t="shared" si="228"/>
        <v>231.66</v>
      </c>
      <c r="S2927" s="11">
        <f t="shared" si="225"/>
        <v>41863.584120370368</v>
      </c>
      <c r="T2927" s="11">
        <f t="shared" si="226"/>
        <v>41893.584120370368</v>
      </c>
      <c r="U2927">
        <f t="shared" si="229"/>
        <v>2014</v>
      </c>
    </row>
    <row r="2928" spans="1:21" ht="45" x14ac:dyDescent="0.25">
      <c r="A2928">
        <v>2926</v>
      </c>
      <c r="B2928" s="3" t="s">
        <v>2926</v>
      </c>
      <c r="C2928" s="3" t="s">
        <v>7036</v>
      </c>
      <c r="D2928" s="2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26" t="s">
        <v>8309</v>
      </c>
      <c r="P2928" t="s">
        <v>8312</v>
      </c>
      <c r="Q2928">
        <f t="shared" si="227"/>
        <v>125</v>
      </c>
      <c r="R2928">
        <f t="shared" si="228"/>
        <v>75</v>
      </c>
      <c r="S2928" s="11">
        <f t="shared" si="225"/>
        <v>42044.765960648147</v>
      </c>
      <c r="T2928" s="11">
        <f t="shared" si="226"/>
        <v>42058.765960648147</v>
      </c>
      <c r="U2928">
        <f t="shared" si="229"/>
        <v>2015</v>
      </c>
    </row>
    <row r="2929" spans="1:21" ht="45" x14ac:dyDescent="0.25">
      <c r="A2929">
        <v>2927</v>
      </c>
      <c r="B2929" s="3" t="s">
        <v>2927</v>
      </c>
      <c r="C2929" s="3" t="s">
        <v>7037</v>
      </c>
      <c r="D2929" s="2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26" t="s">
        <v>8309</v>
      </c>
      <c r="P2929" t="s">
        <v>8312</v>
      </c>
      <c r="Q2929">
        <f t="shared" si="227"/>
        <v>131</v>
      </c>
      <c r="R2929">
        <f t="shared" si="228"/>
        <v>112.14</v>
      </c>
      <c r="S2929" s="11">
        <f t="shared" si="225"/>
        <v>41806.669317129628</v>
      </c>
      <c r="T2929" s="11">
        <f t="shared" si="226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2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26" t="s">
        <v>8309</v>
      </c>
      <c r="P2930" t="s">
        <v>8312</v>
      </c>
      <c r="Q2930">
        <f t="shared" si="227"/>
        <v>100</v>
      </c>
      <c r="R2930">
        <f t="shared" si="228"/>
        <v>41.67</v>
      </c>
      <c r="S2930" s="11">
        <f t="shared" si="225"/>
        <v>42403.998217592598</v>
      </c>
      <c r="T2930" s="11">
        <f t="shared" si="226"/>
        <v>42433.998217592598</v>
      </c>
      <c r="U2930">
        <f t="shared" si="229"/>
        <v>2016</v>
      </c>
    </row>
    <row r="2931" spans="1:21" ht="45" x14ac:dyDescent="0.25">
      <c r="A2931">
        <v>2929</v>
      </c>
      <c r="B2931" s="3" t="s">
        <v>2929</v>
      </c>
      <c r="C2931" s="3" t="s">
        <v>7039</v>
      </c>
      <c r="D2931" s="2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26" t="s">
        <v>8309</v>
      </c>
      <c r="P2931" t="s">
        <v>8312</v>
      </c>
      <c r="Q2931">
        <f t="shared" si="227"/>
        <v>102</v>
      </c>
      <c r="R2931">
        <f t="shared" si="228"/>
        <v>255.17</v>
      </c>
      <c r="S2931" s="11">
        <f t="shared" si="225"/>
        <v>41754.564328703702</v>
      </c>
      <c r="T2931" s="11">
        <f t="shared" si="226"/>
        <v>41784.564328703702</v>
      </c>
      <c r="U2931">
        <f t="shared" si="229"/>
        <v>2014</v>
      </c>
    </row>
    <row r="2932" spans="1:21" ht="45" x14ac:dyDescent="0.25">
      <c r="A2932">
        <v>2930</v>
      </c>
      <c r="B2932" s="3" t="s">
        <v>2930</v>
      </c>
      <c r="C2932" s="3" t="s">
        <v>7040</v>
      </c>
      <c r="D2932" s="2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26" t="s">
        <v>8309</v>
      </c>
      <c r="P2932" t="s">
        <v>8312</v>
      </c>
      <c r="Q2932">
        <f t="shared" si="227"/>
        <v>101</v>
      </c>
      <c r="R2932">
        <f t="shared" si="228"/>
        <v>162.77000000000001</v>
      </c>
      <c r="S2932" s="11">
        <f t="shared" si="225"/>
        <v>42101.584074074075</v>
      </c>
      <c r="T2932" s="11">
        <f t="shared" si="226"/>
        <v>42131.584074074075</v>
      </c>
      <c r="U2932">
        <f t="shared" si="229"/>
        <v>2015</v>
      </c>
    </row>
    <row r="2933" spans="1:21" ht="45" x14ac:dyDescent="0.25">
      <c r="A2933">
        <v>2931</v>
      </c>
      <c r="B2933" s="3" t="s">
        <v>2931</v>
      </c>
      <c r="C2933" s="3" t="s">
        <v>7041</v>
      </c>
      <c r="D2933" s="2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26" t="s">
        <v>8309</v>
      </c>
      <c r="P2933" t="s">
        <v>8312</v>
      </c>
      <c r="Q2933">
        <f t="shared" si="227"/>
        <v>106</v>
      </c>
      <c r="R2933">
        <f t="shared" si="228"/>
        <v>88.33</v>
      </c>
      <c r="S2933" s="11">
        <f t="shared" si="225"/>
        <v>41872.291238425925</v>
      </c>
      <c r="T2933" s="11">
        <f t="shared" si="226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 s="2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26" t="s">
        <v>8309</v>
      </c>
      <c r="P2934" t="s">
        <v>8312</v>
      </c>
      <c r="Q2934">
        <f t="shared" si="227"/>
        <v>105</v>
      </c>
      <c r="R2934">
        <f t="shared" si="228"/>
        <v>85.74</v>
      </c>
      <c r="S2934" s="11">
        <f t="shared" si="225"/>
        <v>42025.164780092593</v>
      </c>
      <c r="T2934" s="11">
        <f t="shared" si="226"/>
        <v>42056.458333333328</v>
      </c>
      <c r="U2934">
        <f t="shared" si="229"/>
        <v>2015</v>
      </c>
    </row>
    <row r="2935" spans="1:21" ht="45" x14ac:dyDescent="0.25">
      <c r="A2935">
        <v>2933</v>
      </c>
      <c r="B2935" s="3" t="s">
        <v>2933</v>
      </c>
      <c r="C2935" s="3" t="s">
        <v>7043</v>
      </c>
      <c r="D2935" s="2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26" t="s">
        <v>8309</v>
      </c>
      <c r="P2935" t="s">
        <v>8312</v>
      </c>
      <c r="Q2935">
        <f t="shared" si="227"/>
        <v>103</v>
      </c>
      <c r="R2935">
        <f t="shared" si="228"/>
        <v>47.57</v>
      </c>
      <c r="S2935" s="11">
        <f t="shared" si="225"/>
        <v>42495.956631944442</v>
      </c>
      <c r="T2935" s="11">
        <f t="shared" si="226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2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26" t="s">
        <v>8309</v>
      </c>
      <c r="P2936" t="s">
        <v>8312</v>
      </c>
      <c r="Q2936">
        <f t="shared" si="227"/>
        <v>108</v>
      </c>
      <c r="R2936">
        <f t="shared" si="228"/>
        <v>72.97</v>
      </c>
      <c r="S2936" s="11">
        <f t="shared" si="225"/>
        <v>41775.636157407411</v>
      </c>
      <c r="T2936" s="11">
        <f t="shared" si="226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2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26" t="s">
        <v>8309</v>
      </c>
      <c r="P2937" t="s">
        <v>8312</v>
      </c>
      <c r="Q2937">
        <f t="shared" si="227"/>
        <v>101</v>
      </c>
      <c r="R2937">
        <f t="shared" si="228"/>
        <v>90.54</v>
      </c>
      <c r="S2937" s="11">
        <f t="shared" si="225"/>
        <v>42553.583425925928</v>
      </c>
      <c r="T2937" s="11">
        <f t="shared" si="226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 s="2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26" t="s">
        <v>8309</v>
      </c>
      <c r="P2938" t="s">
        <v>8312</v>
      </c>
      <c r="Q2938">
        <f t="shared" si="227"/>
        <v>128</v>
      </c>
      <c r="R2938">
        <f t="shared" si="228"/>
        <v>37.65</v>
      </c>
      <c r="S2938" s="11">
        <f t="shared" si="225"/>
        <v>41912.650729166664</v>
      </c>
      <c r="T2938" s="11">
        <f t="shared" si="226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2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26" t="s">
        <v>8309</v>
      </c>
      <c r="P2939" t="s">
        <v>8312</v>
      </c>
      <c r="Q2939">
        <f t="shared" si="227"/>
        <v>133</v>
      </c>
      <c r="R2939">
        <f t="shared" si="228"/>
        <v>36.36</v>
      </c>
      <c r="S2939" s="11">
        <f t="shared" si="225"/>
        <v>41803.457326388889</v>
      </c>
      <c r="T2939" s="11">
        <f t="shared" si="226"/>
        <v>41833.457326388889</v>
      </c>
      <c r="U2939">
        <f t="shared" si="229"/>
        <v>2014</v>
      </c>
    </row>
    <row r="2940" spans="1:21" ht="45" x14ac:dyDescent="0.25">
      <c r="A2940">
        <v>2938</v>
      </c>
      <c r="B2940" s="3" t="s">
        <v>2938</v>
      </c>
      <c r="C2940" s="3" t="s">
        <v>7048</v>
      </c>
      <c r="D2940" s="2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26" t="s">
        <v>8309</v>
      </c>
      <c r="P2940" t="s">
        <v>8312</v>
      </c>
      <c r="Q2940">
        <f t="shared" si="227"/>
        <v>101</v>
      </c>
      <c r="R2940">
        <f t="shared" si="228"/>
        <v>126.72</v>
      </c>
      <c r="S2940" s="11">
        <f t="shared" si="225"/>
        <v>42004.703865740739</v>
      </c>
      <c r="T2940" s="11">
        <f t="shared" si="226"/>
        <v>42034.703865740739</v>
      </c>
      <c r="U2940">
        <f t="shared" si="229"/>
        <v>2014</v>
      </c>
    </row>
    <row r="2941" spans="1:21" ht="45" x14ac:dyDescent="0.25">
      <c r="A2941">
        <v>2939</v>
      </c>
      <c r="B2941" s="3" t="s">
        <v>2939</v>
      </c>
      <c r="C2941" s="3" t="s">
        <v>7049</v>
      </c>
      <c r="D2941" s="2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26" t="s">
        <v>8309</v>
      </c>
      <c r="P2941" t="s">
        <v>8312</v>
      </c>
      <c r="Q2941">
        <f t="shared" si="227"/>
        <v>103</v>
      </c>
      <c r="R2941">
        <f t="shared" si="228"/>
        <v>329.2</v>
      </c>
      <c r="S2941" s="11">
        <f t="shared" si="225"/>
        <v>41845.809166666666</v>
      </c>
      <c r="T2941" s="11">
        <f t="shared" si="226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2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26" t="s">
        <v>8309</v>
      </c>
      <c r="P2942" t="s">
        <v>8312</v>
      </c>
      <c r="Q2942">
        <f t="shared" si="227"/>
        <v>107</v>
      </c>
      <c r="R2942">
        <f t="shared" si="228"/>
        <v>81.239999999999995</v>
      </c>
      <c r="S2942" s="11">
        <f t="shared" si="225"/>
        <v>41982.773356481484</v>
      </c>
      <c r="T2942" s="11">
        <f t="shared" si="226"/>
        <v>42022.773356481484</v>
      </c>
      <c r="U2942">
        <f t="shared" si="229"/>
        <v>2014</v>
      </c>
    </row>
    <row r="2943" spans="1:21" ht="45" x14ac:dyDescent="0.25">
      <c r="A2943">
        <v>2941</v>
      </c>
      <c r="B2943" s="3" t="s">
        <v>2941</v>
      </c>
      <c r="C2943" s="3" t="s">
        <v>7051</v>
      </c>
      <c r="D2943" s="2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26" t="s">
        <v>8309</v>
      </c>
      <c r="P2943" t="s">
        <v>8310</v>
      </c>
      <c r="Q2943">
        <f t="shared" si="227"/>
        <v>0</v>
      </c>
      <c r="R2943">
        <f t="shared" si="228"/>
        <v>1</v>
      </c>
      <c r="S2943" s="11">
        <f t="shared" si="225"/>
        <v>42034.960127314815</v>
      </c>
      <c r="T2943" s="11">
        <f t="shared" si="226"/>
        <v>42064.960127314815</v>
      </c>
      <c r="U2943">
        <f t="shared" si="229"/>
        <v>2015</v>
      </c>
    </row>
    <row r="2944" spans="1:21" ht="45" x14ac:dyDescent="0.25">
      <c r="A2944">
        <v>2942</v>
      </c>
      <c r="B2944" s="3" t="s">
        <v>2942</v>
      </c>
      <c r="C2944" s="3" t="s">
        <v>7052</v>
      </c>
      <c r="D2944" s="2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26" t="s">
        <v>8309</v>
      </c>
      <c r="P2944" t="s">
        <v>8310</v>
      </c>
      <c r="Q2944">
        <f t="shared" si="227"/>
        <v>20</v>
      </c>
      <c r="R2944">
        <f t="shared" si="228"/>
        <v>202.23</v>
      </c>
      <c r="S2944" s="11">
        <f t="shared" si="225"/>
        <v>42334.803923611107</v>
      </c>
      <c r="T2944" s="11">
        <f t="shared" si="226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2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26" t="s">
        <v>8309</v>
      </c>
      <c r="P2945" t="s">
        <v>8310</v>
      </c>
      <c r="Q2945">
        <f t="shared" si="227"/>
        <v>0</v>
      </c>
      <c r="R2945">
        <f t="shared" si="228"/>
        <v>0</v>
      </c>
      <c r="S2945" s="11">
        <f t="shared" si="225"/>
        <v>42077.129398148143</v>
      </c>
      <c r="T2945" s="11">
        <f t="shared" si="226"/>
        <v>42107.129398148143</v>
      </c>
      <c r="U2945">
        <f t="shared" si="229"/>
        <v>2015</v>
      </c>
    </row>
    <row r="2946" spans="1:21" ht="30" x14ac:dyDescent="0.25">
      <c r="A2946">
        <v>2944</v>
      </c>
      <c r="B2946" s="3" t="s">
        <v>2944</v>
      </c>
      <c r="C2946" s="3" t="s">
        <v>7054</v>
      </c>
      <c r="D2946" s="2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26" t="s">
        <v>8309</v>
      </c>
      <c r="P2946" t="s">
        <v>8310</v>
      </c>
      <c r="Q2946">
        <f t="shared" si="227"/>
        <v>1</v>
      </c>
      <c r="R2946">
        <f t="shared" si="228"/>
        <v>100</v>
      </c>
      <c r="S2946" s="11">
        <f t="shared" ref="S2946:S3009" si="230">(((J2946/60)/60)/24)+DATE(1970,1,1)</f>
        <v>42132.9143287037</v>
      </c>
      <c r="T2946" s="11">
        <f t="shared" ref="T2946:T3009" si="231">(((I2946/60)/60)/24)+DATE(1970,1,1)</f>
        <v>42162.9143287037</v>
      </c>
      <c r="U2946">
        <f t="shared" si="229"/>
        <v>2015</v>
      </c>
    </row>
    <row r="2947" spans="1:21" ht="45" x14ac:dyDescent="0.25">
      <c r="A2947">
        <v>2945</v>
      </c>
      <c r="B2947" s="3" t="s">
        <v>2945</v>
      </c>
      <c r="C2947" s="3" t="s">
        <v>7055</v>
      </c>
      <c r="D2947" s="2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26" t="s">
        <v>8309</v>
      </c>
      <c r="P2947" t="s">
        <v>8310</v>
      </c>
      <c r="Q2947">
        <f t="shared" ref="Q2947:Q3010" si="232">ROUND(E2947/D2947*100,0)</f>
        <v>0</v>
      </c>
      <c r="R2947">
        <f t="shared" ref="R2947:R3010" si="233">IFERROR(ROUND(E2947/L2947,2),0)</f>
        <v>0</v>
      </c>
      <c r="S2947" s="11">
        <f t="shared" si="230"/>
        <v>42118.139583333337</v>
      </c>
      <c r="T2947" s="11">
        <f t="shared" si="231"/>
        <v>42148.139583333337</v>
      </c>
      <c r="U2947">
        <f t="shared" ref="U2947:U3010" si="234">YEAR(S2947)</f>
        <v>2015</v>
      </c>
    </row>
    <row r="2948" spans="1:21" ht="45" x14ac:dyDescent="0.25">
      <c r="A2948">
        <v>2946</v>
      </c>
      <c r="B2948" s="3" t="s">
        <v>2946</v>
      </c>
      <c r="C2948" s="3" t="s">
        <v>7056</v>
      </c>
      <c r="D2948" s="2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26" t="s">
        <v>8309</v>
      </c>
      <c r="P2948" t="s">
        <v>8310</v>
      </c>
      <c r="Q2948">
        <f t="shared" si="232"/>
        <v>0</v>
      </c>
      <c r="R2948">
        <f t="shared" si="233"/>
        <v>1</v>
      </c>
      <c r="S2948" s="11">
        <f t="shared" si="230"/>
        <v>42567.531157407408</v>
      </c>
      <c r="T2948" s="11">
        <f t="shared" si="231"/>
        <v>42597.531157407408</v>
      </c>
      <c r="U2948">
        <f t="shared" si="234"/>
        <v>2016</v>
      </c>
    </row>
    <row r="2949" spans="1:21" ht="45" x14ac:dyDescent="0.25">
      <c r="A2949">
        <v>2947</v>
      </c>
      <c r="B2949" s="3" t="s">
        <v>2947</v>
      </c>
      <c r="C2949" s="3" t="s">
        <v>7057</v>
      </c>
      <c r="D2949" s="2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26" t="s">
        <v>8309</v>
      </c>
      <c r="P2949" t="s">
        <v>8310</v>
      </c>
      <c r="Q2949">
        <f t="shared" si="232"/>
        <v>4</v>
      </c>
      <c r="R2949">
        <f t="shared" si="233"/>
        <v>82.46</v>
      </c>
      <c r="S2949" s="11">
        <f t="shared" si="230"/>
        <v>42649.562118055561</v>
      </c>
      <c r="T2949" s="11">
        <f t="shared" si="231"/>
        <v>42698.715972222228</v>
      </c>
      <c r="U2949">
        <f t="shared" si="234"/>
        <v>2016</v>
      </c>
    </row>
    <row r="2950" spans="1:21" ht="45" x14ac:dyDescent="0.25">
      <c r="A2950">
        <v>2948</v>
      </c>
      <c r="B2950" s="3" t="s">
        <v>2948</v>
      </c>
      <c r="C2950" s="3" t="s">
        <v>7058</v>
      </c>
      <c r="D2950" s="2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26" t="s">
        <v>8309</v>
      </c>
      <c r="P2950" t="s">
        <v>8310</v>
      </c>
      <c r="Q2950">
        <f t="shared" si="232"/>
        <v>0</v>
      </c>
      <c r="R2950">
        <f t="shared" si="233"/>
        <v>2.67</v>
      </c>
      <c r="S2950" s="11">
        <f t="shared" si="230"/>
        <v>42097.649224537032</v>
      </c>
      <c r="T2950" s="11">
        <f t="shared" si="231"/>
        <v>42157.649224537032</v>
      </c>
      <c r="U2950">
        <f t="shared" si="234"/>
        <v>2015</v>
      </c>
    </row>
    <row r="2951" spans="1:21" ht="45" x14ac:dyDescent="0.25">
      <c r="A2951">
        <v>2949</v>
      </c>
      <c r="B2951" s="3" t="s">
        <v>2949</v>
      </c>
      <c r="C2951" s="3" t="s">
        <v>7059</v>
      </c>
      <c r="D2951" s="2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26" t="s">
        <v>8309</v>
      </c>
      <c r="P2951" t="s">
        <v>8310</v>
      </c>
      <c r="Q2951">
        <f t="shared" si="232"/>
        <v>3</v>
      </c>
      <c r="R2951">
        <f t="shared" si="233"/>
        <v>12.5</v>
      </c>
      <c r="S2951" s="11">
        <f t="shared" si="230"/>
        <v>42297.823113425926</v>
      </c>
      <c r="T2951" s="11">
        <f t="shared" si="231"/>
        <v>42327.864780092597</v>
      </c>
      <c r="U2951">
        <f t="shared" si="234"/>
        <v>2015</v>
      </c>
    </row>
    <row r="2952" spans="1:21" ht="45" x14ac:dyDescent="0.25">
      <c r="A2952">
        <v>2950</v>
      </c>
      <c r="B2952" s="3" t="s">
        <v>2950</v>
      </c>
      <c r="C2952" s="3" t="s">
        <v>7060</v>
      </c>
      <c r="D2952" s="2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26" t="s">
        <v>8309</v>
      </c>
      <c r="P2952" t="s">
        <v>8310</v>
      </c>
      <c r="Q2952">
        <f t="shared" si="232"/>
        <v>0</v>
      </c>
      <c r="R2952">
        <f t="shared" si="233"/>
        <v>0</v>
      </c>
      <c r="S2952" s="11">
        <f t="shared" si="230"/>
        <v>42362.36518518519</v>
      </c>
      <c r="T2952" s="11">
        <f t="shared" si="231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2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26" t="s">
        <v>8309</v>
      </c>
      <c r="P2953" t="s">
        <v>8310</v>
      </c>
      <c r="Q2953">
        <f t="shared" si="232"/>
        <v>2</v>
      </c>
      <c r="R2953">
        <f t="shared" si="233"/>
        <v>18.899999999999999</v>
      </c>
      <c r="S2953" s="11">
        <f t="shared" si="230"/>
        <v>41872.802928240737</v>
      </c>
      <c r="T2953" s="11">
        <f t="shared" si="231"/>
        <v>41917.802928240737</v>
      </c>
      <c r="U2953">
        <f t="shared" si="234"/>
        <v>2014</v>
      </c>
    </row>
    <row r="2954" spans="1:21" ht="45" x14ac:dyDescent="0.25">
      <c r="A2954">
        <v>2952</v>
      </c>
      <c r="B2954" s="3" t="s">
        <v>2952</v>
      </c>
      <c r="C2954" s="3" t="s">
        <v>7062</v>
      </c>
      <c r="D2954" s="2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26" t="s">
        <v>8309</v>
      </c>
      <c r="P2954" t="s">
        <v>8310</v>
      </c>
      <c r="Q2954">
        <f t="shared" si="232"/>
        <v>8</v>
      </c>
      <c r="R2954">
        <f t="shared" si="233"/>
        <v>200.63</v>
      </c>
      <c r="S2954" s="11">
        <f t="shared" si="230"/>
        <v>42628.690266203703</v>
      </c>
      <c r="T2954" s="11">
        <f t="shared" si="231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2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26" t="s">
        <v>8309</v>
      </c>
      <c r="P2955" t="s">
        <v>8310</v>
      </c>
      <c r="Q2955">
        <f t="shared" si="232"/>
        <v>0</v>
      </c>
      <c r="R2955">
        <f t="shared" si="233"/>
        <v>201.67</v>
      </c>
      <c r="S2955" s="11">
        <f t="shared" si="230"/>
        <v>42255.791909722218</v>
      </c>
      <c r="T2955" s="11">
        <f t="shared" si="231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2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26" t="s">
        <v>8309</v>
      </c>
      <c r="P2956" t="s">
        <v>8310</v>
      </c>
      <c r="Q2956">
        <f t="shared" si="232"/>
        <v>0</v>
      </c>
      <c r="R2956">
        <f t="shared" si="233"/>
        <v>0</v>
      </c>
      <c r="S2956" s="11">
        <f t="shared" si="230"/>
        <v>42790.583368055552</v>
      </c>
      <c r="T2956" s="11">
        <f t="shared" si="231"/>
        <v>42810.541701388895</v>
      </c>
      <c r="U2956">
        <f t="shared" si="234"/>
        <v>2017</v>
      </c>
    </row>
    <row r="2957" spans="1:21" ht="30" x14ac:dyDescent="0.25">
      <c r="A2957">
        <v>2955</v>
      </c>
      <c r="B2957" s="3" t="s">
        <v>2955</v>
      </c>
      <c r="C2957" s="3" t="s">
        <v>7065</v>
      </c>
      <c r="D2957" s="2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26" t="s">
        <v>8309</v>
      </c>
      <c r="P2957" t="s">
        <v>8310</v>
      </c>
      <c r="Q2957">
        <f t="shared" si="232"/>
        <v>60</v>
      </c>
      <c r="R2957">
        <f t="shared" si="233"/>
        <v>65</v>
      </c>
      <c r="S2957" s="11">
        <f t="shared" si="230"/>
        <v>42141.741307870368</v>
      </c>
      <c r="T2957" s="11">
        <f t="shared" si="231"/>
        <v>42171.741307870368</v>
      </c>
      <c r="U2957">
        <f t="shared" si="234"/>
        <v>2015</v>
      </c>
    </row>
    <row r="2958" spans="1:21" ht="45" x14ac:dyDescent="0.25">
      <c r="A2958">
        <v>2956</v>
      </c>
      <c r="B2958" s="3" t="s">
        <v>2956</v>
      </c>
      <c r="C2958" s="3" t="s">
        <v>7066</v>
      </c>
      <c r="D2958" s="2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26" t="s">
        <v>8309</v>
      </c>
      <c r="P2958" t="s">
        <v>8310</v>
      </c>
      <c r="Q2958">
        <f t="shared" si="232"/>
        <v>17</v>
      </c>
      <c r="R2958">
        <f t="shared" si="233"/>
        <v>66.099999999999994</v>
      </c>
      <c r="S2958" s="11">
        <f t="shared" si="230"/>
        <v>42464.958912037036</v>
      </c>
      <c r="T2958" s="11">
        <f t="shared" si="231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2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26" t="s">
        <v>8309</v>
      </c>
      <c r="P2959" t="s">
        <v>8310</v>
      </c>
      <c r="Q2959">
        <f t="shared" si="232"/>
        <v>2</v>
      </c>
      <c r="R2959">
        <f t="shared" si="233"/>
        <v>93.33</v>
      </c>
      <c r="S2959" s="11">
        <f t="shared" si="230"/>
        <v>42031.011249999996</v>
      </c>
      <c r="T2959" s="11">
        <f t="shared" si="231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2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26" t="s">
        <v>8309</v>
      </c>
      <c r="P2960" t="s">
        <v>8310</v>
      </c>
      <c r="Q2960">
        <f t="shared" si="232"/>
        <v>0</v>
      </c>
      <c r="R2960">
        <f t="shared" si="233"/>
        <v>0</v>
      </c>
      <c r="S2960" s="11">
        <f t="shared" si="230"/>
        <v>42438.779131944444</v>
      </c>
      <c r="T2960" s="11">
        <f t="shared" si="231"/>
        <v>42498.73746527778</v>
      </c>
      <c r="U2960">
        <f t="shared" si="234"/>
        <v>2016</v>
      </c>
    </row>
    <row r="2961" spans="1:21" ht="45" x14ac:dyDescent="0.25">
      <c r="A2961">
        <v>2959</v>
      </c>
      <c r="B2961" s="3" t="s">
        <v>2959</v>
      </c>
      <c r="C2961" s="3" t="s">
        <v>7069</v>
      </c>
      <c r="D2961" s="2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26" t="s">
        <v>8309</v>
      </c>
      <c r="P2961" t="s">
        <v>8310</v>
      </c>
      <c r="Q2961">
        <f t="shared" si="232"/>
        <v>0</v>
      </c>
      <c r="R2961">
        <f t="shared" si="233"/>
        <v>0</v>
      </c>
      <c r="S2961" s="11">
        <f t="shared" si="230"/>
        <v>42498.008391203708</v>
      </c>
      <c r="T2961" s="11">
        <f t="shared" si="231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2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26" t="s">
        <v>8309</v>
      </c>
      <c r="P2962" t="s">
        <v>8310</v>
      </c>
      <c r="Q2962">
        <f t="shared" si="232"/>
        <v>0</v>
      </c>
      <c r="R2962">
        <f t="shared" si="233"/>
        <v>0</v>
      </c>
      <c r="S2962" s="11">
        <f t="shared" si="230"/>
        <v>41863.757210648146</v>
      </c>
      <c r="T2962" s="11">
        <f t="shared" si="231"/>
        <v>41893.757210648146</v>
      </c>
      <c r="U2962">
        <f t="shared" si="234"/>
        <v>2014</v>
      </c>
    </row>
    <row r="2963" spans="1:21" ht="45" x14ac:dyDescent="0.25">
      <c r="A2963">
        <v>2961</v>
      </c>
      <c r="B2963" s="3" t="s">
        <v>2961</v>
      </c>
      <c r="C2963" s="3" t="s">
        <v>7071</v>
      </c>
      <c r="D2963" s="2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26" t="s">
        <v>8309</v>
      </c>
      <c r="P2963" t="s">
        <v>8311</v>
      </c>
      <c r="Q2963">
        <f t="shared" si="232"/>
        <v>110</v>
      </c>
      <c r="R2963">
        <f t="shared" si="233"/>
        <v>50.75</v>
      </c>
      <c r="S2963" s="11">
        <f t="shared" si="230"/>
        <v>42061.212488425925</v>
      </c>
      <c r="T2963" s="11">
        <f t="shared" si="231"/>
        <v>42089.166666666672</v>
      </c>
      <c r="U2963">
        <f t="shared" si="234"/>
        <v>2015</v>
      </c>
    </row>
    <row r="2964" spans="1:21" ht="45" x14ac:dyDescent="0.25">
      <c r="A2964">
        <v>2962</v>
      </c>
      <c r="B2964" s="3" t="s">
        <v>2962</v>
      </c>
      <c r="C2964" s="3" t="s">
        <v>7072</v>
      </c>
      <c r="D2964" s="2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26" t="s">
        <v>8309</v>
      </c>
      <c r="P2964" t="s">
        <v>8311</v>
      </c>
      <c r="Q2964">
        <f t="shared" si="232"/>
        <v>122</v>
      </c>
      <c r="R2964">
        <f t="shared" si="233"/>
        <v>60.9</v>
      </c>
      <c r="S2964" s="11">
        <f t="shared" si="230"/>
        <v>42036.24428240741</v>
      </c>
      <c r="T2964" s="11">
        <f t="shared" si="231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2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26" t="s">
        <v>8309</v>
      </c>
      <c r="P2965" t="s">
        <v>8311</v>
      </c>
      <c r="Q2965">
        <f t="shared" si="232"/>
        <v>107</v>
      </c>
      <c r="R2965">
        <f t="shared" si="233"/>
        <v>109.03</v>
      </c>
      <c r="S2965" s="11">
        <f t="shared" si="230"/>
        <v>42157.470185185186</v>
      </c>
      <c r="T2965" s="11">
        <f t="shared" si="231"/>
        <v>42187.470185185186</v>
      </c>
      <c r="U2965">
        <f t="shared" si="234"/>
        <v>2015</v>
      </c>
    </row>
    <row r="2966" spans="1:21" ht="45" x14ac:dyDescent="0.25">
      <c r="A2966">
        <v>2964</v>
      </c>
      <c r="B2966" s="3" t="s">
        <v>2964</v>
      </c>
      <c r="C2966" s="3" t="s">
        <v>7074</v>
      </c>
      <c r="D2966" s="2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26" t="s">
        <v>8309</v>
      </c>
      <c r="P2966" t="s">
        <v>8311</v>
      </c>
      <c r="Q2966">
        <f t="shared" si="232"/>
        <v>101</v>
      </c>
      <c r="R2966">
        <f t="shared" si="233"/>
        <v>25.69</v>
      </c>
      <c r="S2966" s="11">
        <f t="shared" si="230"/>
        <v>41827.909942129627</v>
      </c>
      <c r="T2966" s="11">
        <f t="shared" si="231"/>
        <v>41857.897222222222</v>
      </c>
      <c r="U2966">
        <f t="shared" si="234"/>
        <v>2014</v>
      </c>
    </row>
    <row r="2967" spans="1:21" ht="45" x14ac:dyDescent="0.25">
      <c r="A2967">
        <v>2965</v>
      </c>
      <c r="B2967" s="3" t="s">
        <v>2965</v>
      </c>
      <c r="C2967" s="3" t="s">
        <v>7075</v>
      </c>
      <c r="D2967" s="2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26" t="s">
        <v>8309</v>
      </c>
      <c r="P2967" t="s">
        <v>8311</v>
      </c>
      <c r="Q2967">
        <f t="shared" si="232"/>
        <v>109</v>
      </c>
      <c r="R2967">
        <f t="shared" si="233"/>
        <v>41.92</v>
      </c>
      <c r="S2967" s="11">
        <f t="shared" si="230"/>
        <v>42162.729548611111</v>
      </c>
      <c r="T2967" s="11">
        <f t="shared" si="231"/>
        <v>42192.729548611111</v>
      </c>
      <c r="U2967">
        <f t="shared" si="234"/>
        <v>2015</v>
      </c>
    </row>
    <row r="2968" spans="1:21" ht="45" x14ac:dyDescent="0.25">
      <c r="A2968">
        <v>2966</v>
      </c>
      <c r="B2968" s="3" t="s">
        <v>2966</v>
      </c>
      <c r="C2968" s="3" t="s">
        <v>7076</v>
      </c>
      <c r="D2968" s="2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26" t="s">
        <v>8309</v>
      </c>
      <c r="P2968" t="s">
        <v>8311</v>
      </c>
      <c r="Q2968">
        <f t="shared" si="232"/>
        <v>114</v>
      </c>
      <c r="R2968">
        <f t="shared" si="233"/>
        <v>88.77</v>
      </c>
      <c r="S2968" s="11">
        <f t="shared" si="230"/>
        <v>42233.738564814819</v>
      </c>
      <c r="T2968" s="11">
        <f t="shared" si="231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2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26" t="s">
        <v>8309</v>
      </c>
      <c r="P2969" t="s">
        <v>8311</v>
      </c>
      <c r="Q2969">
        <f t="shared" si="232"/>
        <v>114</v>
      </c>
      <c r="R2969">
        <f t="shared" si="233"/>
        <v>80.23</v>
      </c>
      <c r="S2969" s="11">
        <f t="shared" si="230"/>
        <v>42042.197824074072</v>
      </c>
      <c r="T2969" s="11">
        <f t="shared" si="231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2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26" t="s">
        <v>8309</v>
      </c>
      <c r="P2970" t="s">
        <v>8311</v>
      </c>
      <c r="Q2970">
        <f t="shared" si="232"/>
        <v>106</v>
      </c>
      <c r="R2970">
        <f t="shared" si="233"/>
        <v>78.94</v>
      </c>
      <c r="S2970" s="11">
        <f t="shared" si="230"/>
        <v>42585.523842592593</v>
      </c>
      <c r="T2970" s="11">
        <f t="shared" si="231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 s="2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26" t="s">
        <v>8309</v>
      </c>
      <c r="P2971" t="s">
        <v>8311</v>
      </c>
      <c r="Q2971">
        <f t="shared" si="232"/>
        <v>163</v>
      </c>
      <c r="R2971">
        <f t="shared" si="233"/>
        <v>95.59</v>
      </c>
      <c r="S2971" s="11">
        <f t="shared" si="230"/>
        <v>42097.786493055552</v>
      </c>
      <c r="T2971" s="11">
        <f t="shared" si="231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2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26" t="s">
        <v>8309</v>
      </c>
      <c r="P2972" t="s">
        <v>8311</v>
      </c>
      <c r="Q2972">
        <f t="shared" si="232"/>
        <v>106</v>
      </c>
      <c r="R2972">
        <f t="shared" si="233"/>
        <v>69.89</v>
      </c>
      <c r="S2972" s="11">
        <f t="shared" si="230"/>
        <v>41808.669571759259</v>
      </c>
      <c r="T2972" s="11">
        <f t="shared" si="231"/>
        <v>41838.669571759259</v>
      </c>
      <c r="U2972">
        <f t="shared" si="234"/>
        <v>2014</v>
      </c>
    </row>
    <row r="2973" spans="1:21" ht="45" x14ac:dyDescent="0.25">
      <c r="A2973">
        <v>2971</v>
      </c>
      <c r="B2973" s="3" t="s">
        <v>2971</v>
      </c>
      <c r="C2973" s="3" t="s">
        <v>7081</v>
      </c>
      <c r="D2973" s="2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26" t="s">
        <v>8309</v>
      </c>
      <c r="P2973" t="s">
        <v>8311</v>
      </c>
      <c r="Q2973">
        <f t="shared" si="232"/>
        <v>100</v>
      </c>
      <c r="R2973">
        <f t="shared" si="233"/>
        <v>74.53</v>
      </c>
      <c r="S2973" s="11">
        <f t="shared" si="230"/>
        <v>41852.658310185187</v>
      </c>
      <c r="T2973" s="11">
        <f t="shared" si="231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2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26" t="s">
        <v>8309</v>
      </c>
      <c r="P2974" t="s">
        <v>8311</v>
      </c>
      <c r="Q2974">
        <f t="shared" si="232"/>
        <v>105</v>
      </c>
      <c r="R2974">
        <f t="shared" si="233"/>
        <v>123.94</v>
      </c>
      <c r="S2974" s="11">
        <f t="shared" si="230"/>
        <v>42694.110185185185</v>
      </c>
      <c r="T2974" s="11">
        <f t="shared" si="231"/>
        <v>42709.041666666672</v>
      </c>
      <c r="U2974">
        <f t="shared" si="234"/>
        <v>2016</v>
      </c>
    </row>
    <row r="2975" spans="1:21" ht="45" x14ac:dyDescent="0.25">
      <c r="A2975">
        <v>2973</v>
      </c>
      <c r="B2975" s="3" t="s">
        <v>2973</v>
      </c>
      <c r="C2975" s="3" t="s">
        <v>7083</v>
      </c>
      <c r="D2975" s="2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26" t="s">
        <v>8309</v>
      </c>
      <c r="P2975" t="s">
        <v>8311</v>
      </c>
      <c r="Q2975">
        <f t="shared" si="232"/>
        <v>175</v>
      </c>
      <c r="R2975">
        <f t="shared" si="233"/>
        <v>264.85000000000002</v>
      </c>
      <c r="S2975" s="11">
        <f t="shared" si="230"/>
        <v>42341.818379629629</v>
      </c>
      <c r="T2975" s="11">
        <f t="shared" si="231"/>
        <v>42370.166666666672</v>
      </c>
      <c r="U2975">
        <f t="shared" si="234"/>
        <v>2015</v>
      </c>
    </row>
    <row r="2976" spans="1:21" ht="45" x14ac:dyDescent="0.25">
      <c r="A2976">
        <v>2974</v>
      </c>
      <c r="B2976" s="3" t="s">
        <v>2974</v>
      </c>
      <c r="C2976" s="3" t="s">
        <v>7084</v>
      </c>
      <c r="D2976" s="2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26" t="s">
        <v>8309</v>
      </c>
      <c r="P2976" t="s">
        <v>8311</v>
      </c>
      <c r="Q2976">
        <f t="shared" si="232"/>
        <v>102</v>
      </c>
      <c r="R2976">
        <f t="shared" si="233"/>
        <v>58.62</v>
      </c>
      <c r="S2976" s="11">
        <f t="shared" si="230"/>
        <v>41880.061006944445</v>
      </c>
      <c r="T2976" s="11">
        <f t="shared" si="231"/>
        <v>41908.065972222219</v>
      </c>
      <c r="U2976">
        <f t="shared" si="234"/>
        <v>2014</v>
      </c>
    </row>
    <row r="2977" spans="1:21" ht="45" x14ac:dyDescent="0.25">
      <c r="A2977">
        <v>2975</v>
      </c>
      <c r="B2977" s="3" t="s">
        <v>2975</v>
      </c>
      <c r="C2977" s="3" t="s">
        <v>7085</v>
      </c>
      <c r="D2977" s="2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26" t="s">
        <v>8309</v>
      </c>
      <c r="P2977" t="s">
        <v>8311</v>
      </c>
      <c r="Q2977">
        <f t="shared" si="232"/>
        <v>100</v>
      </c>
      <c r="R2977">
        <f t="shared" si="233"/>
        <v>70.88</v>
      </c>
      <c r="S2977" s="11">
        <f t="shared" si="230"/>
        <v>41941.683865740742</v>
      </c>
      <c r="T2977" s="11">
        <f t="shared" si="231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2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26" t="s">
        <v>8309</v>
      </c>
      <c r="P2978" t="s">
        <v>8311</v>
      </c>
      <c r="Q2978">
        <f t="shared" si="232"/>
        <v>171</v>
      </c>
      <c r="R2978">
        <f t="shared" si="233"/>
        <v>8.57</v>
      </c>
      <c r="S2978" s="11">
        <f t="shared" si="230"/>
        <v>42425.730671296296</v>
      </c>
      <c r="T2978" s="11">
        <f t="shared" si="231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2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26" t="s">
        <v>8309</v>
      </c>
      <c r="P2979" t="s">
        <v>8311</v>
      </c>
      <c r="Q2979">
        <f t="shared" si="232"/>
        <v>114</v>
      </c>
      <c r="R2979">
        <f t="shared" si="233"/>
        <v>113.57</v>
      </c>
      <c r="S2979" s="11">
        <f t="shared" si="230"/>
        <v>42026.88118055556</v>
      </c>
      <c r="T2979" s="11">
        <f t="shared" si="231"/>
        <v>42086.093055555553</v>
      </c>
      <c r="U2979">
        <f t="shared" si="234"/>
        <v>2015</v>
      </c>
    </row>
    <row r="2980" spans="1:21" ht="45" x14ac:dyDescent="0.25">
      <c r="A2980">
        <v>2978</v>
      </c>
      <c r="B2980" s="3" t="s">
        <v>2978</v>
      </c>
      <c r="C2980" s="3" t="s">
        <v>7088</v>
      </c>
      <c r="D2980" s="2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26" t="s">
        <v>8309</v>
      </c>
      <c r="P2980" t="s">
        <v>8311</v>
      </c>
      <c r="Q2980">
        <f t="shared" si="232"/>
        <v>129</v>
      </c>
      <c r="R2980">
        <f t="shared" si="233"/>
        <v>60.69</v>
      </c>
      <c r="S2980" s="11">
        <f t="shared" si="230"/>
        <v>41922.640590277777</v>
      </c>
      <c r="T2980" s="11">
        <f t="shared" si="231"/>
        <v>41932.249305555553</v>
      </c>
      <c r="U2980">
        <f t="shared" si="234"/>
        <v>2014</v>
      </c>
    </row>
    <row r="2981" spans="1:21" ht="45" x14ac:dyDescent="0.25">
      <c r="A2981">
        <v>2979</v>
      </c>
      <c r="B2981" s="3" t="s">
        <v>2979</v>
      </c>
      <c r="C2981" s="3" t="s">
        <v>7089</v>
      </c>
      <c r="D2981" s="2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26" t="s">
        <v>8309</v>
      </c>
      <c r="P2981" t="s">
        <v>8311</v>
      </c>
      <c r="Q2981">
        <f t="shared" si="232"/>
        <v>101</v>
      </c>
      <c r="R2981">
        <f t="shared" si="233"/>
        <v>110.22</v>
      </c>
      <c r="S2981" s="11">
        <f t="shared" si="230"/>
        <v>41993.824340277773</v>
      </c>
      <c r="T2981" s="11">
        <f t="shared" si="231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2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26" t="s">
        <v>8309</v>
      </c>
      <c r="P2982" t="s">
        <v>8311</v>
      </c>
      <c r="Q2982">
        <f t="shared" si="232"/>
        <v>109</v>
      </c>
      <c r="R2982">
        <f t="shared" si="233"/>
        <v>136.46</v>
      </c>
      <c r="S2982" s="11">
        <f t="shared" si="230"/>
        <v>42219.915856481486</v>
      </c>
      <c r="T2982" s="11">
        <f t="shared" si="231"/>
        <v>42240.083333333328</v>
      </c>
      <c r="U2982">
        <f t="shared" si="234"/>
        <v>2015</v>
      </c>
    </row>
    <row r="2983" spans="1:21" ht="45" x14ac:dyDescent="0.25">
      <c r="A2983">
        <v>2981</v>
      </c>
      <c r="B2983" s="3" t="s">
        <v>2981</v>
      </c>
      <c r="C2983" s="3" t="s">
        <v>7091</v>
      </c>
      <c r="D2983" s="2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26" t="s">
        <v>8309</v>
      </c>
      <c r="P2983" t="s">
        <v>8310</v>
      </c>
      <c r="Q2983">
        <f t="shared" si="232"/>
        <v>129</v>
      </c>
      <c r="R2983">
        <f t="shared" si="233"/>
        <v>53.16</v>
      </c>
      <c r="S2983" s="11">
        <f t="shared" si="230"/>
        <v>42225.559675925921</v>
      </c>
      <c r="T2983" s="11">
        <f t="shared" si="231"/>
        <v>42270.559675925921</v>
      </c>
      <c r="U2983">
        <f t="shared" si="234"/>
        <v>2015</v>
      </c>
    </row>
    <row r="2984" spans="1:21" ht="30" x14ac:dyDescent="0.25">
      <c r="A2984">
        <v>2982</v>
      </c>
      <c r="B2984" s="3" t="s">
        <v>2982</v>
      </c>
      <c r="C2984" s="3" t="s">
        <v>7092</v>
      </c>
      <c r="D2984" s="2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26" t="s">
        <v>8309</v>
      </c>
      <c r="P2984" t="s">
        <v>8310</v>
      </c>
      <c r="Q2984">
        <f t="shared" si="232"/>
        <v>102</v>
      </c>
      <c r="R2984">
        <f t="shared" si="233"/>
        <v>86.49</v>
      </c>
      <c r="S2984" s="11">
        <f t="shared" si="230"/>
        <v>42381.686840277776</v>
      </c>
      <c r="T2984" s="11">
        <f t="shared" si="231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2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26" t="s">
        <v>8309</v>
      </c>
      <c r="P2985" t="s">
        <v>8310</v>
      </c>
      <c r="Q2985">
        <f t="shared" si="232"/>
        <v>147</v>
      </c>
      <c r="R2985">
        <f t="shared" si="233"/>
        <v>155.24</v>
      </c>
      <c r="S2985" s="11">
        <f t="shared" si="230"/>
        <v>41894.632361111115</v>
      </c>
      <c r="T2985" s="11">
        <f t="shared" si="231"/>
        <v>41954.674027777779</v>
      </c>
      <c r="U2985">
        <f t="shared" si="234"/>
        <v>2014</v>
      </c>
    </row>
    <row r="2986" spans="1:21" ht="45" x14ac:dyDescent="0.25">
      <c r="A2986">
        <v>2984</v>
      </c>
      <c r="B2986" s="3" t="s">
        <v>2984</v>
      </c>
      <c r="C2986" s="3" t="s">
        <v>7094</v>
      </c>
      <c r="D2986" s="2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26" t="s">
        <v>8309</v>
      </c>
      <c r="P2986" t="s">
        <v>8310</v>
      </c>
      <c r="Q2986">
        <f t="shared" si="232"/>
        <v>100</v>
      </c>
      <c r="R2986">
        <f t="shared" si="233"/>
        <v>115.08</v>
      </c>
      <c r="S2986" s="11">
        <f t="shared" si="230"/>
        <v>42576.278715277775</v>
      </c>
      <c r="T2986" s="11">
        <f t="shared" si="231"/>
        <v>42606.278715277775</v>
      </c>
      <c r="U2986">
        <f t="shared" si="234"/>
        <v>2016</v>
      </c>
    </row>
    <row r="2987" spans="1:21" ht="45" x14ac:dyDescent="0.25">
      <c r="A2987">
        <v>2985</v>
      </c>
      <c r="B2987" s="3" t="s">
        <v>2985</v>
      </c>
      <c r="C2987" s="3" t="s">
        <v>7095</v>
      </c>
      <c r="D2987" s="2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26" t="s">
        <v>8309</v>
      </c>
      <c r="P2987" t="s">
        <v>8310</v>
      </c>
      <c r="Q2987">
        <f t="shared" si="232"/>
        <v>122</v>
      </c>
      <c r="R2987">
        <f t="shared" si="233"/>
        <v>109.59</v>
      </c>
      <c r="S2987" s="11">
        <f t="shared" si="230"/>
        <v>42654.973703703698</v>
      </c>
      <c r="T2987" s="11">
        <f t="shared" si="231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2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26" t="s">
        <v>8309</v>
      </c>
      <c r="P2988" t="s">
        <v>8310</v>
      </c>
      <c r="Q2988">
        <f t="shared" si="232"/>
        <v>106</v>
      </c>
      <c r="R2988">
        <f t="shared" si="233"/>
        <v>45.21</v>
      </c>
      <c r="S2988" s="11">
        <f t="shared" si="230"/>
        <v>42431.500069444446</v>
      </c>
      <c r="T2988" s="11">
        <f t="shared" si="231"/>
        <v>42491.458402777775</v>
      </c>
      <c r="U2988">
        <f t="shared" si="234"/>
        <v>2016</v>
      </c>
    </row>
    <row r="2989" spans="1:21" ht="45" x14ac:dyDescent="0.25">
      <c r="A2989">
        <v>2987</v>
      </c>
      <c r="B2989" s="3" t="s">
        <v>2987</v>
      </c>
      <c r="C2989" s="3" t="s">
        <v>7097</v>
      </c>
      <c r="D2989" s="2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26" t="s">
        <v>8309</v>
      </c>
      <c r="P2989" t="s">
        <v>8310</v>
      </c>
      <c r="Q2989">
        <f t="shared" si="232"/>
        <v>110</v>
      </c>
      <c r="R2989">
        <f t="shared" si="233"/>
        <v>104.15</v>
      </c>
      <c r="S2989" s="11">
        <f t="shared" si="230"/>
        <v>42627.307303240741</v>
      </c>
      <c r="T2989" s="11">
        <f t="shared" si="231"/>
        <v>42656</v>
      </c>
      <c r="U2989">
        <f t="shared" si="234"/>
        <v>2016</v>
      </c>
    </row>
    <row r="2990" spans="1:21" ht="45" x14ac:dyDescent="0.25">
      <c r="A2990">
        <v>2988</v>
      </c>
      <c r="B2990" s="3" t="s">
        <v>2988</v>
      </c>
      <c r="C2990" s="3" t="s">
        <v>7098</v>
      </c>
      <c r="D2990" s="2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26" t="s">
        <v>8309</v>
      </c>
      <c r="P2990" t="s">
        <v>8310</v>
      </c>
      <c r="Q2990">
        <f t="shared" si="232"/>
        <v>100</v>
      </c>
      <c r="R2990">
        <f t="shared" si="233"/>
        <v>35.71</v>
      </c>
      <c r="S2990" s="11">
        <f t="shared" si="230"/>
        <v>42511.362048611118</v>
      </c>
      <c r="T2990" s="11">
        <f t="shared" si="231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2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26" t="s">
        <v>8309</v>
      </c>
      <c r="P2991" t="s">
        <v>8310</v>
      </c>
      <c r="Q2991">
        <f t="shared" si="232"/>
        <v>177</v>
      </c>
      <c r="R2991">
        <f t="shared" si="233"/>
        <v>97</v>
      </c>
      <c r="S2991" s="11">
        <f t="shared" si="230"/>
        <v>42337.02039351852</v>
      </c>
      <c r="T2991" s="11">
        <f t="shared" si="231"/>
        <v>42359.207638888889</v>
      </c>
      <c r="U2991">
        <f t="shared" si="234"/>
        <v>2015</v>
      </c>
    </row>
    <row r="2992" spans="1:21" ht="45" x14ac:dyDescent="0.25">
      <c r="A2992">
        <v>2990</v>
      </c>
      <c r="B2992" s="3" t="s">
        <v>2990</v>
      </c>
      <c r="C2992" s="3" t="s">
        <v>7100</v>
      </c>
      <c r="D2992" s="2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26" t="s">
        <v>8309</v>
      </c>
      <c r="P2992" t="s">
        <v>8310</v>
      </c>
      <c r="Q2992">
        <f t="shared" si="232"/>
        <v>100</v>
      </c>
      <c r="R2992">
        <f t="shared" si="233"/>
        <v>370.37</v>
      </c>
      <c r="S2992" s="11">
        <f t="shared" si="230"/>
        <v>42341.57430555555</v>
      </c>
      <c r="T2992" s="11">
        <f t="shared" si="231"/>
        <v>42376.57430555555</v>
      </c>
      <c r="U2992">
        <f t="shared" si="234"/>
        <v>2015</v>
      </c>
    </row>
    <row r="2993" spans="1:21" ht="45" x14ac:dyDescent="0.25">
      <c r="A2993">
        <v>2991</v>
      </c>
      <c r="B2993" s="3" t="s">
        <v>2991</v>
      </c>
      <c r="C2993" s="3" t="s">
        <v>7101</v>
      </c>
      <c r="D2993" s="2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26" t="s">
        <v>8309</v>
      </c>
      <c r="P2993" t="s">
        <v>8310</v>
      </c>
      <c r="Q2993">
        <f t="shared" si="232"/>
        <v>103</v>
      </c>
      <c r="R2993">
        <f t="shared" si="233"/>
        <v>94.41</v>
      </c>
      <c r="S2993" s="11">
        <f t="shared" si="230"/>
        <v>42740.837152777778</v>
      </c>
      <c r="T2993" s="11">
        <f t="shared" si="231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2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26" t="s">
        <v>8309</v>
      </c>
      <c r="P2994" t="s">
        <v>8310</v>
      </c>
      <c r="Q2994">
        <f t="shared" si="232"/>
        <v>105</v>
      </c>
      <c r="R2994">
        <f t="shared" si="233"/>
        <v>48.98</v>
      </c>
      <c r="S2994" s="11">
        <f t="shared" si="230"/>
        <v>42622.767476851848</v>
      </c>
      <c r="T2994" s="11">
        <f t="shared" si="231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2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26" t="s">
        <v>8309</v>
      </c>
      <c r="P2995" t="s">
        <v>8310</v>
      </c>
      <c r="Q2995">
        <f t="shared" si="232"/>
        <v>100</v>
      </c>
      <c r="R2995">
        <f t="shared" si="233"/>
        <v>45.59</v>
      </c>
      <c r="S2995" s="11">
        <f t="shared" si="230"/>
        <v>42390.838738425926</v>
      </c>
      <c r="T2995" s="11">
        <f t="shared" si="231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2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26" t="s">
        <v>8309</v>
      </c>
      <c r="P2996" t="s">
        <v>8310</v>
      </c>
      <c r="Q2996">
        <f t="shared" si="232"/>
        <v>458</v>
      </c>
      <c r="R2996">
        <f t="shared" si="233"/>
        <v>23.28</v>
      </c>
      <c r="S2996" s="11">
        <f t="shared" si="230"/>
        <v>41885.478842592594</v>
      </c>
      <c r="T2996" s="11">
        <f t="shared" si="231"/>
        <v>41915.478842592594</v>
      </c>
      <c r="U2996">
        <f t="shared" si="234"/>
        <v>2014</v>
      </c>
    </row>
    <row r="2997" spans="1:21" ht="45" x14ac:dyDescent="0.25">
      <c r="A2997">
        <v>2995</v>
      </c>
      <c r="B2997" s="3" t="s">
        <v>2995</v>
      </c>
      <c r="C2997" s="3" t="s">
        <v>7105</v>
      </c>
      <c r="D2997" s="2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26" t="s">
        <v>8309</v>
      </c>
      <c r="P2997" t="s">
        <v>8310</v>
      </c>
      <c r="Q2997">
        <f t="shared" si="232"/>
        <v>105</v>
      </c>
      <c r="R2997">
        <f t="shared" si="233"/>
        <v>63.23</v>
      </c>
      <c r="S2997" s="11">
        <f t="shared" si="230"/>
        <v>42724.665173611109</v>
      </c>
      <c r="T2997" s="11">
        <f t="shared" si="231"/>
        <v>42754.665173611109</v>
      </c>
      <c r="U2997">
        <f t="shared" si="234"/>
        <v>2016</v>
      </c>
    </row>
    <row r="2998" spans="1:21" ht="30" x14ac:dyDescent="0.25">
      <c r="A2998">
        <v>2996</v>
      </c>
      <c r="B2998" s="3" t="s">
        <v>2996</v>
      </c>
      <c r="C2998" s="3" t="s">
        <v>7106</v>
      </c>
      <c r="D2998" s="2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26" t="s">
        <v>8309</v>
      </c>
      <c r="P2998" t="s">
        <v>8310</v>
      </c>
      <c r="Q2998">
        <f t="shared" si="232"/>
        <v>172</v>
      </c>
      <c r="R2998">
        <f t="shared" si="233"/>
        <v>153.52000000000001</v>
      </c>
      <c r="S2998" s="11">
        <f t="shared" si="230"/>
        <v>42090.912500000006</v>
      </c>
      <c r="T2998" s="11">
        <f t="shared" si="231"/>
        <v>42150.912500000006</v>
      </c>
      <c r="U2998">
        <f t="shared" si="234"/>
        <v>2015</v>
      </c>
    </row>
    <row r="2999" spans="1:21" ht="45" x14ac:dyDescent="0.25">
      <c r="A2999">
        <v>2997</v>
      </c>
      <c r="B2999" s="3" t="s">
        <v>2997</v>
      </c>
      <c r="C2999" s="3" t="s">
        <v>7107</v>
      </c>
      <c r="D2999" s="2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26" t="s">
        <v>8309</v>
      </c>
      <c r="P2999" t="s">
        <v>8310</v>
      </c>
      <c r="Q2999">
        <f t="shared" si="232"/>
        <v>104</v>
      </c>
      <c r="R2999">
        <f t="shared" si="233"/>
        <v>90.2</v>
      </c>
      <c r="S2999" s="11">
        <f t="shared" si="230"/>
        <v>42775.733715277776</v>
      </c>
      <c r="T2999" s="11">
        <f t="shared" si="231"/>
        <v>42793.207638888889</v>
      </c>
      <c r="U2999">
        <f t="shared" si="234"/>
        <v>2017</v>
      </c>
    </row>
    <row r="3000" spans="1:21" ht="45" x14ac:dyDescent="0.25">
      <c r="A3000">
        <v>2998</v>
      </c>
      <c r="B3000" s="3" t="s">
        <v>2998</v>
      </c>
      <c r="C3000" s="3" t="s">
        <v>7108</v>
      </c>
      <c r="D3000" s="2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26" t="s">
        <v>8309</v>
      </c>
      <c r="P3000" t="s">
        <v>8310</v>
      </c>
      <c r="Q3000">
        <f t="shared" si="232"/>
        <v>103</v>
      </c>
      <c r="R3000">
        <f t="shared" si="233"/>
        <v>118.97</v>
      </c>
      <c r="S3000" s="11">
        <f t="shared" si="230"/>
        <v>41778.193622685183</v>
      </c>
      <c r="T3000" s="11">
        <f t="shared" si="231"/>
        <v>41806.184027777781</v>
      </c>
      <c r="U3000">
        <f t="shared" si="234"/>
        <v>2014</v>
      </c>
    </row>
    <row r="3001" spans="1:21" ht="45" x14ac:dyDescent="0.25">
      <c r="A3001">
        <v>2999</v>
      </c>
      <c r="B3001" s="3" t="s">
        <v>2999</v>
      </c>
      <c r="C3001" s="3" t="s">
        <v>7109</v>
      </c>
      <c r="D3001" s="2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26" t="s">
        <v>8309</v>
      </c>
      <c r="P3001" t="s">
        <v>8310</v>
      </c>
      <c r="Q3001">
        <f t="shared" si="232"/>
        <v>119</v>
      </c>
      <c r="R3001">
        <f t="shared" si="233"/>
        <v>80.25</v>
      </c>
      <c r="S3001" s="11">
        <f t="shared" si="230"/>
        <v>42780.740277777775</v>
      </c>
      <c r="T3001" s="11">
        <f t="shared" si="231"/>
        <v>42795.083333333328</v>
      </c>
      <c r="U3001">
        <f t="shared" si="234"/>
        <v>2017</v>
      </c>
    </row>
    <row r="3002" spans="1:21" ht="45" x14ac:dyDescent="0.25">
      <c r="A3002">
        <v>3000</v>
      </c>
      <c r="B3002" s="3" t="s">
        <v>3000</v>
      </c>
      <c r="C3002" s="3" t="s">
        <v>7110</v>
      </c>
      <c r="D3002" s="2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26" t="s">
        <v>8309</v>
      </c>
      <c r="P3002" t="s">
        <v>8310</v>
      </c>
      <c r="Q3002">
        <f t="shared" si="232"/>
        <v>100</v>
      </c>
      <c r="R3002">
        <f t="shared" si="233"/>
        <v>62.5</v>
      </c>
      <c r="S3002" s="11">
        <f t="shared" si="230"/>
        <v>42752.827199074076</v>
      </c>
      <c r="T3002" s="11">
        <f t="shared" si="231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2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26" t="s">
        <v>8309</v>
      </c>
      <c r="P3003" t="s">
        <v>8310</v>
      </c>
      <c r="Q3003">
        <f t="shared" si="232"/>
        <v>319</v>
      </c>
      <c r="R3003">
        <f t="shared" si="233"/>
        <v>131.38</v>
      </c>
      <c r="S3003" s="11">
        <f t="shared" si="230"/>
        <v>42534.895625000005</v>
      </c>
      <c r="T3003" s="11">
        <f t="shared" si="231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2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26" t="s">
        <v>8309</v>
      </c>
      <c r="P3004" t="s">
        <v>8310</v>
      </c>
      <c r="Q3004">
        <f t="shared" si="232"/>
        <v>109</v>
      </c>
      <c r="R3004">
        <f t="shared" si="233"/>
        <v>73.03</v>
      </c>
      <c r="S3004" s="11">
        <f t="shared" si="230"/>
        <v>41239.83625</v>
      </c>
      <c r="T3004" s="11">
        <f t="shared" si="231"/>
        <v>41269.83625</v>
      </c>
      <c r="U3004">
        <f t="shared" si="234"/>
        <v>2012</v>
      </c>
    </row>
    <row r="3005" spans="1:21" ht="45" x14ac:dyDescent="0.25">
      <c r="A3005">
        <v>3003</v>
      </c>
      <c r="B3005" s="3" t="s">
        <v>3003</v>
      </c>
      <c r="C3005" s="3" t="s">
        <v>7113</v>
      </c>
      <c r="D3005" s="2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26" t="s">
        <v>8309</v>
      </c>
      <c r="P3005" t="s">
        <v>8310</v>
      </c>
      <c r="Q3005">
        <f t="shared" si="232"/>
        <v>101</v>
      </c>
      <c r="R3005">
        <f t="shared" si="233"/>
        <v>178.53</v>
      </c>
      <c r="S3005" s="11">
        <f t="shared" si="230"/>
        <v>42398.849259259259</v>
      </c>
      <c r="T3005" s="11">
        <f t="shared" si="231"/>
        <v>42430.249305555553</v>
      </c>
      <c r="U3005">
        <f t="shared" si="234"/>
        <v>2016</v>
      </c>
    </row>
    <row r="3006" spans="1:21" ht="45" x14ac:dyDescent="0.25">
      <c r="A3006">
        <v>3004</v>
      </c>
      <c r="B3006" s="3" t="s">
        <v>3004</v>
      </c>
      <c r="C3006" s="3" t="s">
        <v>7114</v>
      </c>
      <c r="D3006" s="2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26" t="s">
        <v>8309</v>
      </c>
      <c r="P3006" t="s">
        <v>8310</v>
      </c>
      <c r="Q3006">
        <f t="shared" si="232"/>
        <v>113</v>
      </c>
      <c r="R3006">
        <f t="shared" si="233"/>
        <v>162.91</v>
      </c>
      <c r="S3006" s="11">
        <f t="shared" si="230"/>
        <v>41928.881064814814</v>
      </c>
      <c r="T3006" s="11">
        <f t="shared" si="231"/>
        <v>41958.922731481478</v>
      </c>
      <c r="U3006">
        <f t="shared" si="234"/>
        <v>2014</v>
      </c>
    </row>
    <row r="3007" spans="1:21" ht="45" x14ac:dyDescent="0.25">
      <c r="A3007">
        <v>3005</v>
      </c>
      <c r="B3007" s="3" t="s">
        <v>3005</v>
      </c>
      <c r="C3007" s="3" t="s">
        <v>7115</v>
      </c>
      <c r="D3007" s="2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26" t="s">
        <v>8309</v>
      </c>
      <c r="P3007" t="s">
        <v>8310</v>
      </c>
      <c r="Q3007">
        <f t="shared" si="232"/>
        <v>120</v>
      </c>
      <c r="R3007">
        <f t="shared" si="233"/>
        <v>108.24</v>
      </c>
      <c r="S3007" s="11">
        <f t="shared" si="230"/>
        <v>41888.674826388888</v>
      </c>
      <c r="T3007" s="11">
        <f t="shared" si="231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3" t="s">
        <v>3006</v>
      </c>
      <c r="C3008" s="3" t="s">
        <v>7116</v>
      </c>
      <c r="D3008" s="2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26" t="s">
        <v>8309</v>
      </c>
      <c r="P3008" t="s">
        <v>8310</v>
      </c>
      <c r="Q3008">
        <f t="shared" si="232"/>
        <v>108</v>
      </c>
      <c r="R3008">
        <f t="shared" si="233"/>
        <v>88.87</v>
      </c>
      <c r="S3008" s="11">
        <f t="shared" si="230"/>
        <v>41957.756840277783</v>
      </c>
      <c r="T3008" s="11">
        <f t="shared" si="231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2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26" t="s">
        <v>8309</v>
      </c>
      <c r="P3009" t="s">
        <v>8310</v>
      </c>
      <c r="Q3009">
        <f t="shared" si="232"/>
        <v>180</v>
      </c>
      <c r="R3009">
        <f t="shared" si="233"/>
        <v>54</v>
      </c>
      <c r="S3009" s="11">
        <f t="shared" si="230"/>
        <v>42098.216238425928</v>
      </c>
      <c r="T3009" s="11">
        <f t="shared" si="231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2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26" t="s">
        <v>8309</v>
      </c>
      <c r="P3010" t="s">
        <v>8310</v>
      </c>
      <c r="Q3010">
        <f t="shared" si="232"/>
        <v>101</v>
      </c>
      <c r="R3010">
        <f t="shared" si="233"/>
        <v>116.73</v>
      </c>
      <c r="S3010" s="11">
        <f t="shared" ref="S3010:S3073" si="235">(((J3010/60)/60)/24)+DATE(1970,1,1)</f>
        <v>42360.212025462963</v>
      </c>
      <c r="T3010" s="11">
        <f t="shared" ref="T3010:T3073" si="236">(((I3010/60)/60)/24)+DATE(1970,1,1)</f>
        <v>42390.212025462963</v>
      </c>
      <c r="U3010">
        <f t="shared" si="234"/>
        <v>2015</v>
      </c>
    </row>
    <row r="3011" spans="1:21" ht="45" x14ac:dyDescent="0.25">
      <c r="A3011">
        <v>3009</v>
      </c>
      <c r="B3011" s="3" t="s">
        <v>3009</v>
      </c>
      <c r="C3011" s="3" t="s">
        <v>7119</v>
      </c>
      <c r="D3011" s="2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26" t="s">
        <v>8309</v>
      </c>
      <c r="P3011" t="s">
        <v>8310</v>
      </c>
      <c r="Q3011">
        <f t="shared" ref="Q3011:Q3074" si="237">ROUND(E3011/D3011*100,0)</f>
        <v>120</v>
      </c>
      <c r="R3011">
        <f t="shared" ref="R3011:R3074" si="238">IFERROR(ROUND(E3011/L3011,2),0)</f>
        <v>233.9</v>
      </c>
      <c r="S3011" s="11">
        <f t="shared" si="235"/>
        <v>41939.569907407407</v>
      </c>
      <c r="T3011" s="11">
        <f t="shared" si="236"/>
        <v>41969.611574074079</v>
      </c>
      <c r="U3011">
        <f t="shared" ref="U3011:U3074" si="239">YEAR(S3011)</f>
        <v>2014</v>
      </c>
    </row>
    <row r="3012" spans="1:21" ht="45" x14ac:dyDescent="0.25">
      <c r="A3012">
        <v>3010</v>
      </c>
      <c r="B3012" s="3" t="s">
        <v>3010</v>
      </c>
      <c r="C3012" s="3" t="s">
        <v>7120</v>
      </c>
      <c r="D3012" s="2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26" t="s">
        <v>8309</v>
      </c>
      <c r="P3012" t="s">
        <v>8310</v>
      </c>
      <c r="Q3012">
        <f t="shared" si="237"/>
        <v>158</v>
      </c>
      <c r="R3012">
        <f t="shared" si="238"/>
        <v>158</v>
      </c>
      <c r="S3012" s="11">
        <f t="shared" si="235"/>
        <v>41996.832395833335</v>
      </c>
      <c r="T3012" s="11">
        <f t="shared" si="236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2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26" t="s">
        <v>8309</v>
      </c>
      <c r="P3013" t="s">
        <v>8310</v>
      </c>
      <c r="Q3013">
        <f t="shared" si="237"/>
        <v>124</v>
      </c>
      <c r="R3013">
        <f t="shared" si="238"/>
        <v>14.84</v>
      </c>
      <c r="S3013" s="11">
        <f t="shared" si="235"/>
        <v>42334.468935185185</v>
      </c>
      <c r="T3013" s="11">
        <f t="shared" si="236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2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26" t="s">
        <v>8309</v>
      </c>
      <c r="P3014" t="s">
        <v>8310</v>
      </c>
      <c r="Q3014">
        <f t="shared" si="237"/>
        <v>117</v>
      </c>
      <c r="R3014">
        <f t="shared" si="238"/>
        <v>85.18</v>
      </c>
      <c r="S3014" s="11">
        <f t="shared" si="235"/>
        <v>42024.702893518523</v>
      </c>
      <c r="T3014" s="11">
        <f t="shared" si="236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2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26" t="s">
        <v>8309</v>
      </c>
      <c r="P3015" t="s">
        <v>8310</v>
      </c>
      <c r="Q3015">
        <f t="shared" si="237"/>
        <v>157</v>
      </c>
      <c r="R3015">
        <f t="shared" si="238"/>
        <v>146.69</v>
      </c>
      <c r="S3015" s="11">
        <f t="shared" si="235"/>
        <v>42146.836215277777</v>
      </c>
      <c r="T3015" s="11">
        <f t="shared" si="236"/>
        <v>42176.836215277777</v>
      </c>
      <c r="U3015">
        <f t="shared" si="239"/>
        <v>2015</v>
      </c>
    </row>
    <row r="3016" spans="1:21" ht="45" x14ac:dyDescent="0.25">
      <c r="A3016">
        <v>3014</v>
      </c>
      <c r="B3016" s="3" t="s">
        <v>3014</v>
      </c>
      <c r="C3016" s="3" t="s">
        <v>7124</v>
      </c>
      <c r="D3016" s="2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26" t="s">
        <v>8309</v>
      </c>
      <c r="P3016" t="s">
        <v>8310</v>
      </c>
      <c r="Q3016">
        <f t="shared" si="237"/>
        <v>113</v>
      </c>
      <c r="R3016">
        <f t="shared" si="238"/>
        <v>50.76</v>
      </c>
      <c r="S3016" s="11">
        <f t="shared" si="235"/>
        <v>41920.123611111114</v>
      </c>
      <c r="T3016" s="11">
        <f t="shared" si="236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2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26" t="s">
        <v>8309</v>
      </c>
      <c r="P3017" t="s">
        <v>8310</v>
      </c>
      <c r="Q3017">
        <f t="shared" si="237"/>
        <v>103</v>
      </c>
      <c r="R3017">
        <f t="shared" si="238"/>
        <v>87.7</v>
      </c>
      <c r="S3017" s="11">
        <f t="shared" si="235"/>
        <v>41785.72729166667</v>
      </c>
      <c r="T3017" s="11">
        <f t="shared" si="236"/>
        <v>41801.166666666664</v>
      </c>
      <c r="U3017">
        <f t="shared" si="239"/>
        <v>2014</v>
      </c>
    </row>
    <row r="3018" spans="1:21" ht="45" x14ac:dyDescent="0.25">
      <c r="A3018">
        <v>3016</v>
      </c>
      <c r="B3018" s="3" t="s">
        <v>3016</v>
      </c>
      <c r="C3018" s="3" t="s">
        <v>7126</v>
      </c>
      <c r="D3018" s="2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26" t="s">
        <v>8309</v>
      </c>
      <c r="P3018" t="s">
        <v>8310</v>
      </c>
      <c r="Q3018">
        <f t="shared" si="237"/>
        <v>103</v>
      </c>
      <c r="R3018">
        <f t="shared" si="238"/>
        <v>242.28</v>
      </c>
      <c r="S3018" s="11">
        <f t="shared" si="235"/>
        <v>41778.548055555555</v>
      </c>
      <c r="T3018" s="11">
        <f t="shared" si="236"/>
        <v>41838.548055555555</v>
      </c>
      <c r="U3018">
        <f t="shared" si="239"/>
        <v>2014</v>
      </c>
    </row>
    <row r="3019" spans="1:21" ht="45" x14ac:dyDescent="0.25">
      <c r="A3019">
        <v>3017</v>
      </c>
      <c r="B3019" s="3" t="s">
        <v>3017</v>
      </c>
      <c r="C3019" s="3" t="s">
        <v>7127</v>
      </c>
      <c r="D3019" s="2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26" t="s">
        <v>8309</v>
      </c>
      <c r="P3019" t="s">
        <v>8310</v>
      </c>
      <c r="Q3019">
        <f t="shared" si="237"/>
        <v>106</v>
      </c>
      <c r="R3019">
        <f t="shared" si="238"/>
        <v>146.44999999999999</v>
      </c>
      <c r="S3019" s="11">
        <f t="shared" si="235"/>
        <v>41841.850034722222</v>
      </c>
      <c r="T3019" s="11">
        <f t="shared" si="236"/>
        <v>41871.850034722222</v>
      </c>
      <c r="U3019">
        <f t="shared" si="239"/>
        <v>2014</v>
      </c>
    </row>
    <row r="3020" spans="1:21" ht="45" x14ac:dyDescent="0.25">
      <c r="A3020">
        <v>3018</v>
      </c>
      <c r="B3020" s="3" t="s">
        <v>3018</v>
      </c>
      <c r="C3020" s="3" t="s">
        <v>7128</v>
      </c>
      <c r="D3020" s="2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26" t="s">
        <v>8309</v>
      </c>
      <c r="P3020" t="s">
        <v>8310</v>
      </c>
      <c r="Q3020">
        <f t="shared" si="237"/>
        <v>101</v>
      </c>
      <c r="R3020">
        <f t="shared" si="238"/>
        <v>103.17</v>
      </c>
      <c r="S3020" s="11">
        <f t="shared" si="235"/>
        <v>42163.29833333334</v>
      </c>
      <c r="T3020" s="11">
        <f t="shared" si="236"/>
        <v>42205.916666666672</v>
      </c>
      <c r="U3020">
        <f t="shared" si="239"/>
        <v>2015</v>
      </c>
    </row>
    <row r="3021" spans="1:21" ht="45" x14ac:dyDescent="0.25">
      <c r="A3021">
        <v>3019</v>
      </c>
      <c r="B3021" s="3" t="s">
        <v>3019</v>
      </c>
      <c r="C3021" s="3" t="s">
        <v>7129</v>
      </c>
      <c r="D3021" s="2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26" t="s">
        <v>8309</v>
      </c>
      <c r="P3021" t="s">
        <v>8310</v>
      </c>
      <c r="Q3021">
        <f t="shared" si="237"/>
        <v>121</v>
      </c>
      <c r="R3021">
        <f t="shared" si="238"/>
        <v>80.459999999999994</v>
      </c>
      <c r="S3021" s="11">
        <f t="shared" si="235"/>
        <v>41758.833564814813</v>
      </c>
      <c r="T3021" s="11">
        <f t="shared" si="236"/>
        <v>41786.125</v>
      </c>
      <c r="U3021">
        <f t="shared" si="239"/>
        <v>2014</v>
      </c>
    </row>
    <row r="3022" spans="1:21" ht="45" x14ac:dyDescent="0.25">
      <c r="A3022">
        <v>3020</v>
      </c>
      <c r="B3022" s="3" t="s">
        <v>3020</v>
      </c>
      <c r="C3022" s="3" t="s">
        <v>7130</v>
      </c>
      <c r="D3022" s="2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26" t="s">
        <v>8309</v>
      </c>
      <c r="P3022" t="s">
        <v>8310</v>
      </c>
      <c r="Q3022">
        <f t="shared" si="237"/>
        <v>101</v>
      </c>
      <c r="R3022">
        <f t="shared" si="238"/>
        <v>234.67</v>
      </c>
      <c r="S3022" s="11">
        <f t="shared" si="235"/>
        <v>42170.846446759257</v>
      </c>
      <c r="T3022" s="11">
        <f t="shared" si="236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2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26" t="s">
        <v>8309</v>
      </c>
      <c r="P3023" t="s">
        <v>8310</v>
      </c>
      <c r="Q3023">
        <f t="shared" si="237"/>
        <v>116</v>
      </c>
      <c r="R3023">
        <f t="shared" si="238"/>
        <v>50.69</v>
      </c>
      <c r="S3023" s="11">
        <f t="shared" si="235"/>
        <v>42660.618854166663</v>
      </c>
      <c r="T3023" s="11">
        <f t="shared" si="236"/>
        <v>42696.249305555553</v>
      </c>
      <c r="U3023">
        <f t="shared" si="239"/>
        <v>2016</v>
      </c>
    </row>
    <row r="3024" spans="1:21" ht="45" x14ac:dyDescent="0.25">
      <c r="A3024">
        <v>3022</v>
      </c>
      <c r="B3024" s="3" t="s">
        <v>3022</v>
      </c>
      <c r="C3024" s="3" t="s">
        <v>7132</v>
      </c>
      <c r="D3024" s="2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26" t="s">
        <v>8309</v>
      </c>
      <c r="P3024" t="s">
        <v>8310</v>
      </c>
      <c r="Q3024">
        <f t="shared" si="237"/>
        <v>101</v>
      </c>
      <c r="R3024">
        <f t="shared" si="238"/>
        <v>162.71</v>
      </c>
      <c r="S3024" s="11">
        <f t="shared" si="235"/>
        <v>42564.95380787037</v>
      </c>
      <c r="T3024" s="11">
        <f t="shared" si="236"/>
        <v>42609.95380787037</v>
      </c>
      <c r="U3024">
        <f t="shared" si="239"/>
        <v>2016</v>
      </c>
    </row>
    <row r="3025" spans="1:21" ht="45" x14ac:dyDescent="0.25">
      <c r="A3025">
        <v>3023</v>
      </c>
      <c r="B3025" s="3" t="s">
        <v>3023</v>
      </c>
      <c r="C3025" s="3" t="s">
        <v>7133</v>
      </c>
      <c r="D3025" s="2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26" t="s">
        <v>8309</v>
      </c>
      <c r="P3025" t="s">
        <v>8310</v>
      </c>
      <c r="Q3025">
        <f t="shared" si="237"/>
        <v>103</v>
      </c>
      <c r="R3025">
        <f t="shared" si="238"/>
        <v>120.17</v>
      </c>
      <c r="S3025" s="11">
        <f t="shared" si="235"/>
        <v>42121.675763888896</v>
      </c>
      <c r="T3025" s="11">
        <f t="shared" si="236"/>
        <v>42166.675763888896</v>
      </c>
      <c r="U3025">
        <f t="shared" si="239"/>
        <v>2015</v>
      </c>
    </row>
    <row r="3026" spans="1:21" ht="45" x14ac:dyDescent="0.25">
      <c r="A3026">
        <v>3024</v>
      </c>
      <c r="B3026" s="3" t="s">
        <v>3024</v>
      </c>
      <c r="C3026" s="3" t="s">
        <v>7134</v>
      </c>
      <c r="D3026" s="2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26" t="s">
        <v>8309</v>
      </c>
      <c r="P3026" t="s">
        <v>8310</v>
      </c>
      <c r="Q3026">
        <f t="shared" si="237"/>
        <v>246</v>
      </c>
      <c r="R3026">
        <f t="shared" si="238"/>
        <v>67.7</v>
      </c>
      <c r="S3026" s="11">
        <f t="shared" si="235"/>
        <v>41158.993923611109</v>
      </c>
      <c r="T3026" s="11">
        <f t="shared" si="236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2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26" t="s">
        <v>8309</v>
      </c>
      <c r="P3027" t="s">
        <v>8310</v>
      </c>
      <c r="Q3027">
        <f t="shared" si="237"/>
        <v>302</v>
      </c>
      <c r="R3027">
        <f t="shared" si="238"/>
        <v>52.1</v>
      </c>
      <c r="S3027" s="11">
        <f t="shared" si="235"/>
        <v>41761.509409722225</v>
      </c>
      <c r="T3027" s="11">
        <f t="shared" si="236"/>
        <v>41789.666666666664</v>
      </c>
      <c r="U3027">
        <f t="shared" si="239"/>
        <v>2014</v>
      </c>
    </row>
    <row r="3028" spans="1:21" ht="45" x14ac:dyDescent="0.25">
      <c r="A3028">
        <v>3026</v>
      </c>
      <c r="B3028" s="3" t="s">
        <v>3026</v>
      </c>
      <c r="C3028" s="3" t="s">
        <v>7136</v>
      </c>
      <c r="D3028" s="2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26" t="s">
        <v>8309</v>
      </c>
      <c r="P3028" t="s">
        <v>8310</v>
      </c>
      <c r="Q3028">
        <f t="shared" si="237"/>
        <v>143</v>
      </c>
      <c r="R3028">
        <f t="shared" si="238"/>
        <v>51.6</v>
      </c>
      <c r="S3028" s="11">
        <f t="shared" si="235"/>
        <v>42783.459398148145</v>
      </c>
      <c r="T3028" s="11">
        <f t="shared" si="236"/>
        <v>42797.459398148145</v>
      </c>
      <c r="U3028">
        <f t="shared" si="239"/>
        <v>2017</v>
      </c>
    </row>
    <row r="3029" spans="1:21" ht="30" x14ac:dyDescent="0.25">
      <c r="A3029">
        <v>3027</v>
      </c>
      <c r="B3029" s="3" t="s">
        <v>3027</v>
      </c>
      <c r="C3029" s="3" t="s">
        <v>7137</v>
      </c>
      <c r="D3029" s="2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26" t="s">
        <v>8309</v>
      </c>
      <c r="P3029" t="s">
        <v>8310</v>
      </c>
      <c r="Q3029">
        <f t="shared" si="237"/>
        <v>131</v>
      </c>
      <c r="R3029">
        <f t="shared" si="238"/>
        <v>164.3</v>
      </c>
      <c r="S3029" s="11">
        <f t="shared" si="235"/>
        <v>42053.704293981486</v>
      </c>
      <c r="T3029" s="11">
        <f t="shared" si="236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2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26" t="s">
        <v>8309</v>
      </c>
      <c r="P3030" t="s">
        <v>8310</v>
      </c>
      <c r="Q3030">
        <f t="shared" si="237"/>
        <v>168</v>
      </c>
      <c r="R3030">
        <f t="shared" si="238"/>
        <v>84.86</v>
      </c>
      <c r="S3030" s="11">
        <f t="shared" si="235"/>
        <v>42567.264178240745</v>
      </c>
      <c r="T3030" s="11">
        <f t="shared" si="236"/>
        <v>42597.264178240745</v>
      </c>
      <c r="U3030">
        <f t="shared" si="239"/>
        <v>2016</v>
      </c>
    </row>
    <row r="3031" spans="1:21" ht="45" x14ac:dyDescent="0.25">
      <c r="A3031">
        <v>3029</v>
      </c>
      <c r="B3031" s="3" t="s">
        <v>3029</v>
      </c>
      <c r="C3031" s="3" t="s">
        <v>7139</v>
      </c>
      <c r="D3031" s="2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26" t="s">
        <v>8309</v>
      </c>
      <c r="P3031" t="s">
        <v>8310</v>
      </c>
      <c r="Q3031">
        <f t="shared" si="237"/>
        <v>110</v>
      </c>
      <c r="R3031">
        <f t="shared" si="238"/>
        <v>94.55</v>
      </c>
      <c r="S3031" s="11">
        <f t="shared" si="235"/>
        <v>41932.708877314813</v>
      </c>
      <c r="T3031" s="11">
        <f t="shared" si="236"/>
        <v>41961.190972222219</v>
      </c>
      <c r="U3031">
        <f t="shared" si="239"/>
        <v>2014</v>
      </c>
    </row>
    <row r="3032" spans="1:21" ht="45" x14ac:dyDescent="0.25">
      <c r="A3032">
        <v>3030</v>
      </c>
      <c r="B3032" s="3" t="s">
        <v>3030</v>
      </c>
      <c r="C3032" s="3" t="s">
        <v>7140</v>
      </c>
      <c r="D3032" s="2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26" t="s">
        <v>8309</v>
      </c>
      <c r="P3032" t="s">
        <v>8310</v>
      </c>
      <c r="Q3032">
        <f t="shared" si="237"/>
        <v>107</v>
      </c>
      <c r="R3032">
        <f t="shared" si="238"/>
        <v>45.54</v>
      </c>
      <c r="S3032" s="11">
        <f t="shared" si="235"/>
        <v>42233.747349537036</v>
      </c>
      <c r="T3032" s="11">
        <f t="shared" si="236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2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26" t="s">
        <v>8309</v>
      </c>
      <c r="P3033" t="s">
        <v>8310</v>
      </c>
      <c r="Q3033">
        <f t="shared" si="237"/>
        <v>100</v>
      </c>
      <c r="R3033">
        <f t="shared" si="238"/>
        <v>51.72</v>
      </c>
      <c r="S3033" s="11">
        <f t="shared" si="235"/>
        <v>42597.882488425923</v>
      </c>
      <c r="T3033" s="11">
        <f t="shared" si="236"/>
        <v>42657.882488425923</v>
      </c>
      <c r="U3033">
        <f t="shared" si="239"/>
        <v>2016</v>
      </c>
    </row>
    <row r="3034" spans="1:21" ht="45" x14ac:dyDescent="0.25">
      <c r="A3034">
        <v>3032</v>
      </c>
      <c r="B3034" s="3" t="s">
        <v>3032</v>
      </c>
      <c r="C3034" s="3" t="s">
        <v>7142</v>
      </c>
      <c r="D3034" s="2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26" t="s">
        <v>8309</v>
      </c>
      <c r="P3034" t="s">
        <v>8310</v>
      </c>
      <c r="Q3034">
        <f t="shared" si="237"/>
        <v>127</v>
      </c>
      <c r="R3034">
        <f t="shared" si="238"/>
        <v>50.88</v>
      </c>
      <c r="S3034" s="11">
        <f t="shared" si="235"/>
        <v>42228.044664351852</v>
      </c>
      <c r="T3034" s="11">
        <f t="shared" si="236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2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26" t="s">
        <v>8309</v>
      </c>
      <c r="P3035" t="s">
        <v>8310</v>
      </c>
      <c r="Q3035">
        <f t="shared" si="237"/>
        <v>147</v>
      </c>
      <c r="R3035">
        <f t="shared" si="238"/>
        <v>191.13</v>
      </c>
      <c r="S3035" s="11">
        <f t="shared" si="235"/>
        <v>42570.110243055555</v>
      </c>
      <c r="T3035" s="11">
        <f t="shared" si="236"/>
        <v>42600.110243055555</v>
      </c>
      <c r="U3035">
        <f t="shared" si="239"/>
        <v>2016</v>
      </c>
    </row>
    <row r="3036" spans="1:21" ht="60" x14ac:dyDescent="0.25">
      <c r="A3036">
        <v>3034</v>
      </c>
      <c r="B3036" s="3" t="s">
        <v>3034</v>
      </c>
      <c r="C3036" s="3" t="s">
        <v>7144</v>
      </c>
      <c r="D3036" s="2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26" t="s">
        <v>8309</v>
      </c>
      <c r="P3036" t="s">
        <v>8310</v>
      </c>
      <c r="Q3036">
        <f t="shared" si="237"/>
        <v>113</v>
      </c>
      <c r="R3036">
        <f t="shared" si="238"/>
        <v>89.31</v>
      </c>
      <c r="S3036" s="11">
        <f t="shared" si="235"/>
        <v>42644.535358796296</v>
      </c>
      <c r="T3036" s="11">
        <f t="shared" si="236"/>
        <v>42675.165972222225</v>
      </c>
      <c r="U3036">
        <f t="shared" si="239"/>
        <v>2016</v>
      </c>
    </row>
    <row r="3037" spans="1:21" ht="30" x14ac:dyDescent="0.25">
      <c r="A3037">
        <v>3035</v>
      </c>
      <c r="B3037" s="3" t="s">
        <v>3035</v>
      </c>
      <c r="C3037" s="3" t="s">
        <v>7145</v>
      </c>
      <c r="D3037" s="2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26" t="s">
        <v>8309</v>
      </c>
      <c r="P3037" t="s">
        <v>8310</v>
      </c>
      <c r="Q3037">
        <f t="shared" si="237"/>
        <v>109</v>
      </c>
      <c r="R3037">
        <f t="shared" si="238"/>
        <v>88.59</v>
      </c>
      <c r="S3037" s="11">
        <f t="shared" si="235"/>
        <v>41368.560289351852</v>
      </c>
      <c r="T3037" s="11">
        <f t="shared" si="236"/>
        <v>41398.560289351852</v>
      </c>
      <c r="U3037">
        <f t="shared" si="239"/>
        <v>2013</v>
      </c>
    </row>
    <row r="3038" spans="1:21" ht="45" x14ac:dyDescent="0.25">
      <c r="A3038">
        <v>3036</v>
      </c>
      <c r="B3038" s="3" t="s">
        <v>3036</v>
      </c>
      <c r="C3038" s="3" t="s">
        <v>7146</v>
      </c>
      <c r="D3038" s="2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26" t="s">
        <v>8309</v>
      </c>
      <c r="P3038" t="s">
        <v>8310</v>
      </c>
      <c r="Q3038">
        <f t="shared" si="237"/>
        <v>127</v>
      </c>
      <c r="R3038">
        <f t="shared" si="238"/>
        <v>96.3</v>
      </c>
      <c r="S3038" s="11">
        <f t="shared" si="235"/>
        <v>41466.785231481481</v>
      </c>
      <c r="T3038" s="11">
        <f t="shared" si="236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2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26" t="s">
        <v>8309</v>
      </c>
      <c r="P3039" t="s">
        <v>8310</v>
      </c>
      <c r="Q3039">
        <f t="shared" si="237"/>
        <v>213</v>
      </c>
      <c r="R3039">
        <f t="shared" si="238"/>
        <v>33.31</v>
      </c>
      <c r="S3039" s="11">
        <f t="shared" si="235"/>
        <v>40378.893206018518</v>
      </c>
      <c r="T3039" s="11">
        <f t="shared" si="236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2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26" t="s">
        <v>8309</v>
      </c>
      <c r="P3040" t="s">
        <v>8310</v>
      </c>
      <c r="Q3040">
        <f t="shared" si="237"/>
        <v>101</v>
      </c>
      <c r="R3040">
        <f t="shared" si="238"/>
        <v>37.22</v>
      </c>
      <c r="S3040" s="11">
        <f t="shared" si="235"/>
        <v>42373.252280092594</v>
      </c>
      <c r="T3040" s="11">
        <f t="shared" si="236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2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26" t="s">
        <v>8309</v>
      </c>
      <c r="P3041" t="s">
        <v>8310</v>
      </c>
      <c r="Q3041">
        <f t="shared" si="237"/>
        <v>109</v>
      </c>
      <c r="R3041">
        <f t="shared" si="238"/>
        <v>92.13</v>
      </c>
      <c r="S3041" s="11">
        <f t="shared" si="235"/>
        <v>41610.794421296298</v>
      </c>
      <c r="T3041" s="11">
        <f t="shared" si="236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2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26" t="s">
        <v>8309</v>
      </c>
      <c r="P3042" t="s">
        <v>8310</v>
      </c>
      <c r="Q3042">
        <f t="shared" si="237"/>
        <v>108</v>
      </c>
      <c r="R3042">
        <f t="shared" si="238"/>
        <v>76.790000000000006</v>
      </c>
      <c r="S3042" s="11">
        <f t="shared" si="235"/>
        <v>42177.791909722218</v>
      </c>
      <c r="T3042" s="11">
        <f t="shared" si="236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2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26" t="s">
        <v>8309</v>
      </c>
      <c r="P3043" t="s">
        <v>8310</v>
      </c>
      <c r="Q3043">
        <f t="shared" si="237"/>
        <v>110</v>
      </c>
      <c r="R3043">
        <f t="shared" si="238"/>
        <v>96.53</v>
      </c>
      <c r="S3043" s="11">
        <f t="shared" si="235"/>
        <v>42359.868611111116</v>
      </c>
      <c r="T3043" s="11">
        <f t="shared" si="236"/>
        <v>42389.868611111116</v>
      </c>
      <c r="U3043">
        <f t="shared" si="239"/>
        <v>2015</v>
      </c>
    </row>
    <row r="3044" spans="1:21" ht="45" x14ac:dyDescent="0.25">
      <c r="A3044">
        <v>3042</v>
      </c>
      <c r="B3044" s="3" t="s">
        <v>3042</v>
      </c>
      <c r="C3044" s="3" t="s">
        <v>7152</v>
      </c>
      <c r="D3044" s="2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26" t="s">
        <v>8309</v>
      </c>
      <c r="P3044" t="s">
        <v>8310</v>
      </c>
      <c r="Q3044">
        <f t="shared" si="237"/>
        <v>128</v>
      </c>
      <c r="R3044">
        <f t="shared" si="238"/>
        <v>51.89</v>
      </c>
      <c r="S3044" s="11">
        <f t="shared" si="235"/>
        <v>42253.688043981485</v>
      </c>
      <c r="T3044" s="11">
        <f t="shared" si="236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2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26" t="s">
        <v>8309</v>
      </c>
      <c r="P3045" t="s">
        <v>8310</v>
      </c>
      <c r="Q3045">
        <f t="shared" si="237"/>
        <v>110</v>
      </c>
      <c r="R3045">
        <f t="shared" si="238"/>
        <v>128.91</v>
      </c>
      <c r="S3045" s="11">
        <f t="shared" si="235"/>
        <v>42083.070590277777</v>
      </c>
      <c r="T3045" s="11">
        <f t="shared" si="236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2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26" t="s">
        <v>8309</v>
      </c>
      <c r="P3046" t="s">
        <v>8310</v>
      </c>
      <c r="Q3046">
        <f t="shared" si="237"/>
        <v>109</v>
      </c>
      <c r="R3046">
        <f t="shared" si="238"/>
        <v>84.11</v>
      </c>
      <c r="S3046" s="11">
        <f t="shared" si="235"/>
        <v>42387.7268287037</v>
      </c>
      <c r="T3046" s="11">
        <f t="shared" si="236"/>
        <v>42402.7268287037</v>
      </c>
      <c r="U3046">
        <f t="shared" si="239"/>
        <v>2016</v>
      </c>
    </row>
    <row r="3047" spans="1:21" ht="45" x14ac:dyDescent="0.25">
      <c r="A3047">
        <v>3045</v>
      </c>
      <c r="B3047" s="3" t="s">
        <v>3045</v>
      </c>
      <c r="C3047" s="3" t="s">
        <v>7155</v>
      </c>
      <c r="D3047" s="2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26" t="s">
        <v>8309</v>
      </c>
      <c r="P3047" t="s">
        <v>8310</v>
      </c>
      <c r="Q3047">
        <f t="shared" si="237"/>
        <v>133</v>
      </c>
      <c r="R3047">
        <f t="shared" si="238"/>
        <v>82.94</v>
      </c>
      <c r="S3047" s="11">
        <f t="shared" si="235"/>
        <v>41843.155729166669</v>
      </c>
      <c r="T3047" s="11">
        <f t="shared" si="236"/>
        <v>41873.155729166669</v>
      </c>
      <c r="U3047">
        <f t="shared" si="239"/>
        <v>2014</v>
      </c>
    </row>
    <row r="3048" spans="1:21" ht="45" x14ac:dyDescent="0.25">
      <c r="A3048">
        <v>3046</v>
      </c>
      <c r="B3048" s="3" t="s">
        <v>3046</v>
      </c>
      <c r="C3048" s="3" t="s">
        <v>7156</v>
      </c>
      <c r="D3048" s="2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26" t="s">
        <v>8309</v>
      </c>
      <c r="P3048" t="s">
        <v>8310</v>
      </c>
      <c r="Q3048">
        <f t="shared" si="237"/>
        <v>191</v>
      </c>
      <c r="R3048">
        <f t="shared" si="238"/>
        <v>259.95</v>
      </c>
      <c r="S3048" s="11">
        <f t="shared" si="235"/>
        <v>41862.803078703706</v>
      </c>
      <c r="T3048" s="11">
        <f t="shared" si="236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2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26" t="s">
        <v>8309</v>
      </c>
      <c r="P3049" t="s">
        <v>8310</v>
      </c>
      <c r="Q3049">
        <f t="shared" si="237"/>
        <v>149</v>
      </c>
      <c r="R3049">
        <f t="shared" si="238"/>
        <v>37.25</v>
      </c>
      <c r="S3049" s="11">
        <f t="shared" si="235"/>
        <v>42443.989050925928</v>
      </c>
      <c r="T3049" s="11">
        <f t="shared" si="236"/>
        <v>42487.552777777775</v>
      </c>
      <c r="U3049">
        <f t="shared" si="239"/>
        <v>2016</v>
      </c>
    </row>
    <row r="3050" spans="1:21" ht="45" x14ac:dyDescent="0.25">
      <c r="A3050">
        <v>3048</v>
      </c>
      <c r="B3050" s="3" t="s">
        <v>3048</v>
      </c>
      <c r="C3050" s="3" t="s">
        <v>7158</v>
      </c>
      <c r="D3050" s="2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26" t="s">
        <v>8309</v>
      </c>
      <c r="P3050" t="s">
        <v>8310</v>
      </c>
      <c r="Q3050">
        <f t="shared" si="237"/>
        <v>166</v>
      </c>
      <c r="R3050">
        <f t="shared" si="238"/>
        <v>177.02</v>
      </c>
      <c r="S3050" s="11">
        <f t="shared" si="235"/>
        <v>41975.901180555549</v>
      </c>
      <c r="T3050" s="11">
        <f t="shared" si="236"/>
        <v>42004.890277777777</v>
      </c>
      <c r="U3050">
        <f t="shared" si="239"/>
        <v>2014</v>
      </c>
    </row>
    <row r="3051" spans="1:21" ht="45" x14ac:dyDescent="0.25">
      <c r="A3051">
        <v>3049</v>
      </c>
      <c r="B3051" s="3" t="s">
        <v>3049</v>
      </c>
      <c r="C3051" s="3" t="s">
        <v>7159</v>
      </c>
      <c r="D3051" s="2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26" t="s">
        <v>8309</v>
      </c>
      <c r="P3051" t="s">
        <v>8310</v>
      </c>
      <c r="Q3051">
        <f t="shared" si="237"/>
        <v>107</v>
      </c>
      <c r="R3051">
        <f t="shared" si="238"/>
        <v>74.069999999999993</v>
      </c>
      <c r="S3051" s="11">
        <f t="shared" si="235"/>
        <v>42139.014525462961</v>
      </c>
      <c r="T3051" s="11">
        <f t="shared" si="236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2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26" t="s">
        <v>8309</v>
      </c>
      <c r="P3052" t="s">
        <v>8310</v>
      </c>
      <c r="Q3052">
        <f t="shared" si="237"/>
        <v>106</v>
      </c>
      <c r="R3052">
        <f t="shared" si="238"/>
        <v>70.67</v>
      </c>
      <c r="S3052" s="11">
        <f t="shared" si="235"/>
        <v>42465.16851851852</v>
      </c>
      <c r="T3052" s="11">
        <f t="shared" si="236"/>
        <v>42495.16851851852</v>
      </c>
      <c r="U3052">
        <f t="shared" si="239"/>
        <v>2016</v>
      </c>
    </row>
    <row r="3053" spans="1:21" ht="45" x14ac:dyDescent="0.25">
      <c r="A3053">
        <v>3051</v>
      </c>
      <c r="B3053" s="3" t="s">
        <v>3051</v>
      </c>
      <c r="C3053" s="3" t="s">
        <v>7161</v>
      </c>
      <c r="D3053" s="2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26" t="s">
        <v>8309</v>
      </c>
      <c r="P3053" t="s">
        <v>8310</v>
      </c>
      <c r="Q3053">
        <f t="shared" si="237"/>
        <v>24</v>
      </c>
      <c r="R3053">
        <f t="shared" si="238"/>
        <v>23.63</v>
      </c>
      <c r="S3053" s="11">
        <f t="shared" si="235"/>
        <v>42744.416030092587</v>
      </c>
      <c r="T3053" s="11">
        <f t="shared" si="236"/>
        <v>42774.416030092587</v>
      </c>
      <c r="U3053">
        <f t="shared" si="239"/>
        <v>2017</v>
      </c>
    </row>
    <row r="3054" spans="1:21" ht="30" x14ac:dyDescent="0.25">
      <c r="A3054">
        <v>3052</v>
      </c>
      <c r="B3054" s="3" t="s">
        <v>3052</v>
      </c>
      <c r="C3054" s="3" t="s">
        <v>7162</v>
      </c>
      <c r="D3054" s="2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26" t="s">
        <v>8309</v>
      </c>
      <c r="P3054" t="s">
        <v>8310</v>
      </c>
      <c r="Q3054">
        <f t="shared" si="237"/>
        <v>0</v>
      </c>
      <c r="R3054">
        <f t="shared" si="238"/>
        <v>37.5</v>
      </c>
      <c r="S3054" s="11">
        <f t="shared" si="235"/>
        <v>42122.670069444444</v>
      </c>
      <c r="T3054" s="11">
        <f t="shared" si="236"/>
        <v>42152.665972222225</v>
      </c>
      <c r="U3054">
        <f t="shared" si="239"/>
        <v>2015</v>
      </c>
    </row>
    <row r="3055" spans="1:21" ht="45" x14ac:dyDescent="0.25">
      <c r="A3055">
        <v>3053</v>
      </c>
      <c r="B3055" s="3" t="s">
        <v>3053</v>
      </c>
      <c r="C3055" s="3" t="s">
        <v>7163</v>
      </c>
      <c r="D3055" s="2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26" t="s">
        <v>8309</v>
      </c>
      <c r="P3055" t="s">
        <v>8310</v>
      </c>
      <c r="Q3055">
        <f t="shared" si="237"/>
        <v>0</v>
      </c>
      <c r="R3055">
        <f t="shared" si="238"/>
        <v>13.33</v>
      </c>
      <c r="S3055" s="11">
        <f t="shared" si="235"/>
        <v>41862.761724537035</v>
      </c>
      <c r="T3055" s="11">
        <f t="shared" si="236"/>
        <v>41914.165972222225</v>
      </c>
      <c r="U3055">
        <f t="shared" si="239"/>
        <v>2014</v>
      </c>
    </row>
    <row r="3056" spans="1:21" ht="45" x14ac:dyDescent="0.25">
      <c r="A3056">
        <v>3054</v>
      </c>
      <c r="B3056" s="3" t="s">
        <v>3054</v>
      </c>
      <c r="C3056" s="3" t="s">
        <v>7164</v>
      </c>
      <c r="D3056" s="2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26" t="s">
        <v>8309</v>
      </c>
      <c r="P3056" t="s">
        <v>8310</v>
      </c>
      <c r="Q3056">
        <f t="shared" si="237"/>
        <v>0</v>
      </c>
      <c r="R3056">
        <f t="shared" si="238"/>
        <v>0</v>
      </c>
      <c r="S3056" s="11">
        <f t="shared" si="235"/>
        <v>42027.832800925928</v>
      </c>
      <c r="T3056" s="11">
        <f t="shared" si="236"/>
        <v>42065.044444444444</v>
      </c>
      <c r="U3056">
        <f t="shared" si="239"/>
        <v>2015</v>
      </c>
    </row>
    <row r="3057" spans="1:21" ht="45" x14ac:dyDescent="0.25">
      <c r="A3057">
        <v>3055</v>
      </c>
      <c r="B3057" s="3" t="s">
        <v>3055</v>
      </c>
      <c r="C3057" s="3" t="s">
        <v>7165</v>
      </c>
      <c r="D3057" s="2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26" t="s">
        <v>8309</v>
      </c>
      <c r="P3057" t="s">
        <v>8310</v>
      </c>
      <c r="Q3057">
        <f t="shared" si="237"/>
        <v>0</v>
      </c>
      <c r="R3057">
        <f t="shared" si="238"/>
        <v>1</v>
      </c>
      <c r="S3057" s="11">
        <f t="shared" si="235"/>
        <v>41953.95821759259</v>
      </c>
      <c r="T3057" s="11">
        <f t="shared" si="236"/>
        <v>42013.95821759259</v>
      </c>
      <c r="U3057">
        <f t="shared" si="239"/>
        <v>2014</v>
      </c>
    </row>
    <row r="3058" spans="1:21" ht="45" x14ac:dyDescent="0.25">
      <c r="A3058">
        <v>3056</v>
      </c>
      <c r="B3058" s="3" t="s">
        <v>3056</v>
      </c>
      <c r="C3058" s="3" t="s">
        <v>7166</v>
      </c>
      <c r="D3058" s="2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26" t="s">
        <v>8309</v>
      </c>
      <c r="P3058" t="s">
        <v>8310</v>
      </c>
      <c r="Q3058">
        <f t="shared" si="237"/>
        <v>0</v>
      </c>
      <c r="R3058">
        <f t="shared" si="238"/>
        <v>0</v>
      </c>
      <c r="S3058" s="11">
        <f t="shared" si="235"/>
        <v>41851.636388888888</v>
      </c>
      <c r="T3058" s="11">
        <f t="shared" si="236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2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26" t="s">
        <v>8309</v>
      </c>
      <c r="P3059" t="s">
        <v>8310</v>
      </c>
      <c r="Q3059">
        <f t="shared" si="237"/>
        <v>0</v>
      </c>
      <c r="R3059">
        <f t="shared" si="238"/>
        <v>0</v>
      </c>
      <c r="S3059" s="11">
        <f t="shared" si="235"/>
        <v>42433.650590277779</v>
      </c>
      <c r="T3059" s="11">
        <f t="shared" si="236"/>
        <v>42463.608923611115</v>
      </c>
      <c r="U3059">
        <f t="shared" si="239"/>
        <v>2016</v>
      </c>
    </row>
    <row r="3060" spans="1:21" ht="45" x14ac:dyDescent="0.25">
      <c r="A3060">
        <v>3058</v>
      </c>
      <c r="B3060" s="3" t="s">
        <v>3058</v>
      </c>
      <c r="C3060" s="3" t="s">
        <v>7168</v>
      </c>
      <c r="D3060" s="2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26" t="s">
        <v>8309</v>
      </c>
      <c r="P3060" t="s">
        <v>8310</v>
      </c>
      <c r="Q3060">
        <f t="shared" si="237"/>
        <v>0</v>
      </c>
      <c r="R3060">
        <f t="shared" si="238"/>
        <v>1</v>
      </c>
      <c r="S3060" s="11">
        <f t="shared" si="235"/>
        <v>42460.374305555553</v>
      </c>
      <c r="T3060" s="11">
        <f t="shared" si="236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2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26" t="s">
        <v>8309</v>
      </c>
      <c r="P3061" t="s">
        <v>8310</v>
      </c>
      <c r="Q3061">
        <f t="shared" si="237"/>
        <v>3</v>
      </c>
      <c r="R3061">
        <f t="shared" si="238"/>
        <v>41</v>
      </c>
      <c r="S3061" s="11">
        <f t="shared" si="235"/>
        <v>41829.935717592591</v>
      </c>
      <c r="T3061" s="11">
        <f t="shared" si="236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2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26" t="s">
        <v>8309</v>
      </c>
      <c r="P3062" t="s">
        <v>8310</v>
      </c>
      <c r="Q3062">
        <f t="shared" si="237"/>
        <v>0</v>
      </c>
      <c r="R3062">
        <f t="shared" si="238"/>
        <v>55.83</v>
      </c>
      <c r="S3062" s="11">
        <f t="shared" si="235"/>
        <v>42245.274699074071</v>
      </c>
      <c r="T3062" s="11">
        <f t="shared" si="236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2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26" t="s">
        <v>8309</v>
      </c>
      <c r="P3063" t="s">
        <v>8310</v>
      </c>
      <c r="Q3063">
        <f t="shared" si="237"/>
        <v>0</v>
      </c>
      <c r="R3063">
        <f t="shared" si="238"/>
        <v>0</v>
      </c>
      <c r="S3063" s="11">
        <f t="shared" si="235"/>
        <v>41834.784120370372</v>
      </c>
      <c r="T3063" s="11">
        <f t="shared" si="236"/>
        <v>41864.784120370372</v>
      </c>
      <c r="U3063">
        <f t="shared" si="239"/>
        <v>2014</v>
      </c>
    </row>
    <row r="3064" spans="1:21" ht="45" x14ac:dyDescent="0.25">
      <c r="A3064">
        <v>3062</v>
      </c>
      <c r="B3064" s="3" t="s">
        <v>3062</v>
      </c>
      <c r="C3064" s="3" t="s">
        <v>7172</v>
      </c>
      <c r="D3064" s="2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26" t="s">
        <v>8309</v>
      </c>
      <c r="P3064" t="s">
        <v>8310</v>
      </c>
      <c r="Q3064">
        <f t="shared" si="237"/>
        <v>67</v>
      </c>
      <c r="R3064">
        <f t="shared" si="238"/>
        <v>99.76</v>
      </c>
      <c r="S3064" s="11">
        <f t="shared" si="235"/>
        <v>42248.535787037035</v>
      </c>
      <c r="T3064" s="11">
        <f t="shared" si="236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2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26" t="s">
        <v>8309</v>
      </c>
      <c r="P3065" t="s">
        <v>8310</v>
      </c>
      <c r="Q3065">
        <f t="shared" si="237"/>
        <v>20</v>
      </c>
      <c r="R3065">
        <f t="shared" si="238"/>
        <v>25.52</v>
      </c>
      <c r="S3065" s="11">
        <f t="shared" si="235"/>
        <v>42630.922893518517</v>
      </c>
      <c r="T3065" s="11">
        <f t="shared" si="236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2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26" t="s">
        <v>8309</v>
      </c>
      <c r="P3066" t="s">
        <v>8310</v>
      </c>
      <c r="Q3066">
        <f t="shared" si="237"/>
        <v>11</v>
      </c>
      <c r="R3066">
        <f t="shared" si="238"/>
        <v>117.65</v>
      </c>
      <c r="S3066" s="11">
        <f t="shared" si="235"/>
        <v>42299.130162037036</v>
      </c>
      <c r="T3066" s="11">
        <f t="shared" si="236"/>
        <v>42330.290972222225</v>
      </c>
      <c r="U3066">
        <f t="shared" si="239"/>
        <v>2015</v>
      </c>
    </row>
    <row r="3067" spans="1:21" ht="45" x14ac:dyDescent="0.25">
      <c r="A3067">
        <v>3065</v>
      </c>
      <c r="B3067" s="3" t="s">
        <v>3065</v>
      </c>
      <c r="C3067" s="3" t="s">
        <v>7175</v>
      </c>
      <c r="D3067" s="2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26" t="s">
        <v>8309</v>
      </c>
      <c r="P3067" t="s">
        <v>8310</v>
      </c>
      <c r="Q3067">
        <f t="shared" si="237"/>
        <v>0</v>
      </c>
      <c r="R3067">
        <f t="shared" si="238"/>
        <v>5</v>
      </c>
      <c r="S3067" s="11">
        <f t="shared" si="235"/>
        <v>41825.055231481485</v>
      </c>
      <c r="T3067" s="11">
        <f t="shared" si="236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2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26" t="s">
        <v>8309</v>
      </c>
      <c r="P3068" t="s">
        <v>8310</v>
      </c>
      <c r="Q3068">
        <f t="shared" si="237"/>
        <v>12</v>
      </c>
      <c r="R3068">
        <f t="shared" si="238"/>
        <v>2796.67</v>
      </c>
      <c r="S3068" s="11">
        <f t="shared" si="235"/>
        <v>42531.228437500002</v>
      </c>
      <c r="T3068" s="11">
        <f t="shared" si="236"/>
        <v>42561.228437500002</v>
      </c>
      <c r="U3068">
        <f t="shared" si="239"/>
        <v>2016</v>
      </c>
    </row>
    <row r="3069" spans="1:21" ht="45" x14ac:dyDescent="0.25">
      <c r="A3069">
        <v>3067</v>
      </c>
      <c r="B3069" s="3" t="s">
        <v>3067</v>
      </c>
      <c r="C3069" s="3" t="s">
        <v>7177</v>
      </c>
      <c r="D3069" s="2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26" t="s">
        <v>8309</v>
      </c>
      <c r="P3069" t="s">
        <v>8310</v>
      </c>
      <c r="Q3069">
        <f t="shared" si="237"/>
        <v>3</v>
      </c>
      <c r="R3069">
        <f t="shared" si="238"/>
        <v>200</v>
      </c>
      <c r="S3069" s="11">
        <f t="shared" si="235"/>
        <v>42226.938414351855</v>
      </c>
      <c r="T3069" s="11">
        <f t="shared" si="236"/>
        <v>42256.938414351855</v>
      </c>
      <c r="U3069">
        <f t="shared" si="239"/>
        <v>2015</v>
      </c>
    </row>
    <row r="3070" spans="1:21" ht="45" x14ac:dyDescent="0.25">
      <c r="A3070">
        <v>3068</v>
      </c>
      <c r="B3070" s="3" t="s">
        <v>3068</v>
      </c>
      <c r="C3070" s="3" t="s">
        <v>7178</v>
      </c>
      <c r="D3070" s="2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26" t="s">
        <v>8309</v>
      </c>
      <c r="P3070" t="s">
        <v>8310</v>
      </c>
      <c r="Q3070">
        <f t="shared" si="237"/>
        <v>0</v>
      </c>
      <c r="R3070">
        <f t="shared" si="238"/>
        <v>87.5</v>
      </c>
      <c r="S3070" s="11">
        <f t="shared" si="235"/>
        <v>42263.691574074073</v>
      </c>
      <c r="T3070" s="11">
        <f t="shared" si="236"/>
        <v>42293.691574074073</v>
      </c>
      <c r="U3070">
        <f t="shared" si="239"/>
        <v>2015</v>
      </c>
    </row>
    <row r="3071" spans="1:21" ht="45" x14ac:dyDescent="0.25">
      <c r="A3071">
        <v>3069</v>
      </c>
      <c r="B3071" s="3" t="s">
        <v>3069</v>
      </c>
      <c r="C3071" s="3" t="s">
        <v>7179</v>
      </c>
      <c r="D3071" s="2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26" t="s">
        <v>8309</v>
      </c>
      <c r="P3071" t="s">
        <v>8310</v>
      </c>
      <c r="Q3071">
        <f t="shared" si="237"/>
        <v>14</v>
      </c>
      <c r="R3071">
        <f t="shared" si="238"/>
        <v>20.14</v>
      </c>
      <c r="S3071" s="11">
        <f t="shared" si="235"/>
        <v>41957.833726851852</v>
      </c>
      <c r="T3071" s="11">
        <f t="shared" si="236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2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26" t="s">
        <v>8309</v>
      </c>
      <c r="P3072" t="s">
        <v>8310</v>
      </c>
      <c r="Q3072">
        <f t="shared" si="237"/>
        <v>3</v>
      </c>
      <c r="R3072">
        <f t="shared" si="238"/>
        <v>20.88</v>
      </c>
      <c r="S3072" s="11">
        <f t="shared" si="235"/>
        <v>42690.733437499999</v>
      </c>
      <c r="T3072" s="11">
        <f t="shared" si="236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2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26" t="s">
        <v>8309</v>
      </c>
      <c r="P3073" t="s">
        <v>8310</v>
      </c>
      <c r="Q3073">
        <f t="shared" si="237"/>
        <v>60</v>
      </c>
      <c r="R3073">
        <f t="shared" si="238"/>
        <v>61.31</v>
      </c>
      <c r="S3073" s="11">
        <f t="shared" si="235"/>
        <v>42097.732418981483</v>
      </c>
      <c r="T3073" s="11">
        <f t="shared" si="236"/>
        <v>42115.249305555553</v>
      </c>
      <c r="U3073">
        <f t="shared" si="239"/>
        <v>2015</v>
      </c>
    </row>
    <row r="3074" spans="1:21" ht="45" x14ac:dyDescent="0.25">
      <c r="A3074">
        <v>3072</v>
      </c>
      <c r="B3074" s="3" t="s">
        <v>3072</v>
      </c>
      <c r="C3074" s="3" t="s">
        <v>7182</v>
      </c>
      <c r="D3074" s="2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26" t="s">
        <v>8309</v>
      </c>
      <c r="P3074" t="s">
        <v>8310</v>
      </c>
      <c r="Q3074">
        <f t="shared" si="237"/>
        <v>0</v>
      </c>
      <c r="R3074">
        <f t="shared" si="238"/>
        <v>1</v>
      </c>
      <c r="S3074" s="11">
        <f t="shared" ref="S3074:S3137" si="240">(((J3074/60)/60)/24)+DATE(1970,1,1)</f>
        <v>42658.690532407403</v>
      </c>
      <c r="T3074" s="11">
        <f t="shared" ref="T3074:T3137" si="241">(((I3074/60)/60)/24)+DATE(1970,1,1)</f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2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26" t="s">
        <v>8309</v>
      </c>
      <c r="P3075" t="s">
        <v>8310</v>
      </c>
      <c r="Q3075">
        <f t="shared" ref="Q3075:Q3138" si="242">ROUND(E3075/D3075*100,0)</f>
        <v>0</v>
      </c>
      <c r="R3075">
        <f t="shared" ref="R3075:R3138" si="243">IFERROR(ROUND(E3075/L3075,2),0)</f>
        <v>92.14</v>
      </c>
      <c r="S3075" s="11">
        <f t="shared" si="240"/>
        <v>42111.684027777781</v>
      </c>
      <c r="T3075" s="11">
        <f t="shared" si="241"/>
        <v>42169.804861111115</v>
      </c>
      <c r="U3075">
        <f t="shared" ref="U3075:U3138" si="244">YEAR(S3075)</f>
        <v>2015</v>
      </c>
    </row>
    <row r="3076" spans="1:21" ht="60" x14ac:dyDescent="0.25">
      <c r="A3076">
        <v>3074</v>
      </c>
      <c r="B3076" s="3" t="s">
        <v>3074</v>
      </c>
      <c r="C3076" s="3" t="s">
        <v>7184</v>
      </c>
      <c r="D3076" s="2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26" t="s">
        <v>8309</v>
      </c>
      <c r="P3076" t="s">
        <v>8310</v>
      </c>
      <c r="Q3076">
        <f t="shared" si="242"/>
        <v>0</v>
      </c>
      <c r="R3076">
        <f t="shared" si="243"/>
        <v>7.33</v>
      </c>
      <c r="S3076" s="11">
        <f t="shared" si="240"/>
        <v>42409.571284722217</v>
      </c>
      <c r="T3076" s="11">
        <f t="shared" si="241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2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26" t="s">
        <v>8309</v>
      </c>
      <c r="P3077" t="s">
        <v>8310</v>
      </c>
      <c r="Q3077">
        <f t="shared" si="242"/>
        <v>9</v>
      </c>
      <c r="R3077">
        <f t="shared" si="243"/>
        <v>64.8</v>
      </c>
      <c r="S3077" s="11">
        <f t="shared" si="240"/>
        <v>42551.102314814809</v>
      </c>
      <c r="T3077" s="11">
        <f t="shared" si="241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2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26" t="s">
        <v>8309</v>
      </c>
      <c r="P3078" t="s">
        <v>8310</v>
      </c>
      <c r="Q3078">
        <f t="shared" si="242"/>
        <v>15</v>
      </c>
      <c r="R3078">
        <f t="shared" si="243"/>
        <v>30.12</v>
      </c>
      <c r="S3078" s="11">
        <f t="shared" si="240"/>
        <v>42226.651886574073</v>
      </c>
      <c r="T3078" s="11">
        <f t="shared" si="241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 s="2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26" t="s">
        <v>8309</v>
      </c>
      <c r="P3079" t="s">
        <v>8310</v>
      </c>
      <c r="Q3079">
        <f t="shared" si="242"/>
        <v>0</v>
      </c>
      <c r="R3079">
        <f t="shared" si="243"/>
        <v>52.5</v>
      </c>
      <c r="S3079" s="11">
        <f t="shared" si="240"/>
        <v>42766.956921296296</v>
      </c>
      <c r="T3079" s="11">
        <f t="shared" si="241"/>
        <v>42796.956921296296</v>
      </c>
      <c r="U3079">
        <f t="shared" si="244"/>
        <v>2017</v>
      </c>
    </row>
    <row r="3080" spans="1:21" ht="45" x14ac:dyDescent="0.25">
      <c r="A3080">
        <v>3078</v>
      </c>
      <c r="B3080" s="3" t="s">
        <v>3078</v>
      </c>
      <c r="C3080" s="3" t="s">
        <v>7188</v>
      </c>
      <c r="D3080" s="2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26" t="s">
        <v>8309</v>
      </c>
      <c r="P3080" t="s">
        <v>8310</v>
      </c>
      <c r="Q3080">
        <f t="shared" si="242"/>
        <v>0</v>
      </c>
      <c r="R3080">
        <f t="shared" si="243"/>
        <v>23.67</v>
      </c>
      <c r="S3080" s="11">
        <f t="shared" si="240"/>
        <v>42031.138831018514</v>
      </c>
      <c r="T3080" s="11">
        <f t="shared" si="241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2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26" t="s">
        <v>8309</v>
      </c>
      <c r="P3081" t="s">
        <v>8310</v>
      </c>
      <c r="Q3081">
        <f t="shared" si="242"/>
        <v>1</v>
      </c>
      <c r="R3081">
        <f t="shared" si="243"/>
        <v>415.78</v>
      </c>
      <c r="S3081" s="11">
        <f t="shared" si="240"/>
        <v>42055.713368055556</v>
      </c>
      <c r="T3081" s="11">
        <f t="shared" si="241"/>
        <v>42085.671701388885</v>
      </c>
      <c r="U3081">
        <f t="shared" si="244"/>
        <v>2015</v>
      </c>
    </row>
    <row r="3082" spans="1:21" ht="45" x14ac:dyDescent="0.25">
      <c r="A3082">
        <v>3080</v>
      </c>
      <c r="B3082" s="3" t="s">
        <v>3080</v>
      </c>
      <c r="C3082" s="3" t="s">
        <v>7190</v>
      </c>
      <c r="D3082" s="2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26" t="s">
        <v>8309</v>
      </c>
      <c r="P3082" t="s">
        <v>8310</v>
      </c>
      <c r="Q3082">
        <f t="shared" si="242"/>
        <v>0</v>
      </c>
      <c r="R3082">
        <f t="shared" si="243"/>
        <v>53.71</v>
      </c>
      <c r="S3082" s="11">
        <f t="shared" si="240"/>
        <v>41940.028287037036</v>
      </c>
      <c r="T3082" s="11">
        <f t="shared" si="241"/>
        <v>42000.0699537037</v>
      </c>
      <c r="U3082">
        <f t="shared" si="244"/>
        <v>2014</v>
      </c>
    </row>
    <row r="3083" spans="1:21" ht="45" x14ac:dyDescent="0.25">
      <c r="A3083">
        <v>3081</v>
      </c>
      <c r="B3083" s="3" t="s">
        <v>3081</v>
      </c>
      <c r="C3083" s="3" t="s">
        <v>7191</v>
      </c>
      <c r="D3083" s="2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26" t="s">
        <v>8309</v>
      </c>
      <c r="P3083" t="s">
        <v>8310</v>
      </c>
      <c r="Q3083">
        <f t="shared" si="242"/>
        <v>0</v>
      </c>
      <c r="R3083">
        <f t="shared" si="243"/>
        <v>420.6</v>
      </c>
      <c r="S3083" s="11">
        <f t="shared" si="240"/>
        <v>42237.181608796294</v>
      </c>
      <c r="T3083" s="11">
        <f t="shared" si="241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 s="2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26" t="s">
        <v>8309</v>
      </c>
      <c r="P3084" t="s">
        <v>8310</v>
      </c>
      <c r="Q3084">
        <f t="shared" si="242"/>
        <v>0</v>
      </c>
      <c r="R3084">
        <f t="shared" si="243"/>
        <v>0</v>
      </c>
      <c r="S3084" s="11">
        <f t="shared" si="240"/>
        <v>42293.922986111109</v>
      </c>
      <c r="T3084" s="11">
        <f t="shared" si="241"/>
        <v>42323.96465277778</v>
      </c>
      <c r="U3084">
        <f t="shared" si="244"/>
        <v>2015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 s="2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26" t="s">
        <v>8309</v>
      </c>
      <c r="P3085" t="s">
        <v>8310</v>
      </c>
      <c r="Q3085">
        <f t="shared" si="242"/>
        <v>0</v>
      </c>
      <c r="R3085">
        <f t="shared" si="243"/>
        <v>18.670000000000002</v>
      </c>
      <c r="S3085" s="11">
        <f t="shared" si="240"/>
        <v>41853.563402777778</v>
      </c>
      <c r="T3085" s="11">
        <f t="shared" si="241"/>
        <v>41883.208333333336</v>
      </c>
      <c r="U3085">
        <f t="shared" si="244"/>
        <v>2014</v>
      </c>
    </row>
    <row r="3086" spans="1:21" ht="45" x14ac:dyDescent="0.25">
      <c r="A3086">
        <v>3084</v>
      </c>
      <c r="B3086" s="3" t="s">
        <v>3084</v>
      </c>
      <c r="C3086" s="3" t="s">
        <v>7194</v>
      </c>
      <c r="D3086" s="2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26" t="s">
        <v>8309</v>
      </c>
      <c r="P3086" t="s">
        <v>8310</v>
      </c>
      <c r="Q3086">
        <f t="shared" si="242"/>
        <v>12</v>
      </c>
      <c r="R3086">
        <f t="shared" si="243"/>
        <v>78.33</v>
      </c>
      <c r="S3086" s="11">
        <f t="shared" si="240"/>
        <v>42100.723738425921</v>
      </c>
      <c r="T3086" s="11">
        <f t="shared" si="241"/>
        <v>42129.783333333333</v>
      </c>
      <c r="U3086">
        <f t="shared" si="244"/>
        <v>2015</v>
      </c>
    </row>
    <row r="3087" spans="1:21" ht="45" x14ac:dyDescent="0.25">
      <c r="A3087">
        <v>3085</v>
      </c>
      <c r="B3087" s="3" t="s">
        <v>3085</v>
      </c>
      <c r="C3087" s="3" t="s">
        <v>7195</v>
      </c>
      <c r="D3087" s="2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26" t="s">
        <v>8309</v>
      </c>
      <c r="P3087" t="s">
        <v>8310</v>
      </c>
      <c r="Q3087">
        <f t="shared" si="242"/>
        <v>2</v>
      </c>
      <c r="R3087">
        <f t="shared" si="243"/>
        <v>67.78</v>
      </c>
      <c r="S3087" s="11">
        <f t="shared" si="240"/>
        <v>42246.883784722217</v>
      </c>
      <c r="T3087" s="11">
        <f t="shared" si="241"/>
        <v>42276.883784722217</v>
      </c>
      <c r="U3087">
        <f t="shared" si="244"/>
        <v>2015</v>
      </c>
    </row>
    <row r="3088" spans="1:21" ht="45" x14ac:dyDescent="0.25">
      <c r="A3088">
        <v>3086</v>
      </c>
      <c r="B3088" s="3" t="s">
        <v>3086</v>
      </c>
      <c r="C3088" s="3" t="s">
        <v>7196</v>
      </c>
      <c r="D3088" s="2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26" t="s">
        <v>8309</v>
      </c>
      <c r="P3088" t="s">
        <v>8310</v>
      </c>
      <c r="Q3088">
        <f t="shared" si="242"/>
        <v>0</v>
      </c>
      <c r="R3088">
        <f t="shared" si="243"/>
        <v>16.670000000000002</v>
      </c>
      <c r="S3088" s="11">
        <f t="shared" si="240"/>
        <v>42173.67082175926</v>
      </c>
      <c r="T3088" s="11">
        <f t="shared" si="241"/>
        <v>42233.67082175926</v>
      </c>
      <c r="U3088">
        <f t="shared" si="244"/>
        <v>2015</v>
      </c>
    </row>
    <row r="3089" spans="1:21" ht="45" x14ac:dyDescent="0.25">
      <c r="A3089">
        <v>3087</v>
      </c>
      <c r="B3089" s="3" t="s">
        <v>3087</v>
      </c>
      <c r="C3089" s="3" t="s">
        <v>7197</v>
      </c>
      <c r="D3089" s="2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26" t="s">
        <v>8309</v>
      </c>
      <c r="P3089" t="s">
        <v>8310</v>
      </c>
      <c r="Q3089">
        <f t="shared" si="242"/>
        <v>1</v>
      </c>
      <c r="R3089">
        <f t="shared" si="243"/>
        <v>62.5</v>
      </c>
      <c r="S3089" s="11">
        <f t="shared" si="240"/>
        <v>42665.150347222225</v>
      </c>
      <c r="T3089" s="11">
        <f t="shared" si="241"/>
        <v>42725.192013888889</v>
      </c>
      <c r="U3089">
        <f t="shared" si="244"/>
        <v>2016</v>
      </c>
    </row>
    <row r="3090" spans="1:21" ht="30" x14ac:dyDescent="0.25">
      <c r="A3090">
        <v>3088</v>
      </c>
      <c r="B3090" s="3" t="s">
        <v>3088</v>
      </c>
      <c r="C3090" s="3" t="s">
        <v>7198</v>
      </c>
      <c r="D3090" s="2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26" t="s">
        <v>8309</v>
      </c>
      <c r="P3090" t="s">
        <v>8310</v>
      </c>
      <c r="Q3090">
        <f t="shared" si="242"/>
        <v>0</v>
      </c>
      <c r="R3090">
        <f t="shared" si="243"/>
        <v>42</v>
      </c>
      <c r="S3090" s="11">
        <f t="shared" si="240"/>
        <v>41981.57230324074</v>
      </c>
      <c r="T3090" s="11">
        <f t="shared" si="241"/>
        <v>42012.570138888885</v>
      </c>
      <c r="U3090">
        <f t="shared" si="244"/>
        <v>2014</v>
      </c>
    </row>
    <row r="3091" spans="1:21" ht="30" x14ac:dyDescent="0.25">
      <c r="A3091">
        <v>3089</v>
      </c>
      <c r="B3091" s="3" t="s">
        <v>3089</v>
      </c>
      <c r="C3091" s="3" t="s">
        <v>7199</v>
      </c>
      <c r="D3091" s="2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26" t="s">
        <v>8309</v>
      </c>
      <c r="P3091" t="s">
        <v>8310</v>
      </c>
      <c r="Q3091">
        <f t="shared" si="242"/>
        <v>23</v>
      </c>
      <c r="R3091">
        <f t="shared" si="243"/>
        <v>130.09</v>
      </c>
      <c r="S3091" s="11">
        <f t="shared" si="240"/>
        <v>42528.542627314819</v>
      </c>
      <c r="T3091" s="11">
        <f t="shared" si="241"/>
        <v>42560.082638888889</v>
      </c>
      <c r="U3091">
        <f t="shared" si="244"/>
        <v>2016</v>
      </c>
    </row>
    <row r="3092" spans="1:21" ht="45" x14ac:dyDescent="0.25">
      <c r="A3092">
        <v>3090</v>
      </c>
      <c r="B3092" s="3" t="s">
        <v>3090</v>
      </c>
      <c r="C3092" s="3" t="s">
        <v>7200</v>
      </c>
      <c r="D3092" s="2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26" t="s">
        <v>8309</v>
      </c>
      <c r="P3092" t="s">
        <v>8310</v>
      </c>
      <c r="Q3092">
        <f t="shared" si="242"/>
        <v>5</v>
      </c>
      <c r="R3092">
        <f t="shared" si="243"/>
        <v>1270.22</v>
      </c>
      <c r="S3092" s="11">
        <f t="shared" si="240"/>
        <v>42065.818807870368</v>
      </c>
      <c r="T3092" s="11">
        <f t="shared" si="241"/>
        <v>42125.777141203704</v>
      </c>
      <c r="U3092">
        <f t="shared" si="244"/>
        <v>2015</v>
      </c>
    </row>
    <row r="3093" spans="1:21" ht="45" x14ac:dyDescent="0.25">
      <c r="A3093">
        <v>3091</v>
      </c>
      <c r="B3093" s="3" t="s">
        <v>3091</v>
      </c>
      <c r="C3093" s="3" t="s">
        <v>7201</v>
      </c>
      <c r="D3093" s="2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26" t="s">
        <v>8309</v>
      </c>
      <c r="P3093" t="s">
        <v>8310</v>
      </c>
      <c r="Q3093">
        <f t="shared" si="242"/>
        <v>16</v>
      </c>
      <c r="R3093">
        <f t="shared" si="243"/>
        <v>88.44</v>
      </c>
      <c r="S3093" s="11">
        <f t="shared" si="240"/>
        <v>42566.948414351849</v>
      </c>
      <c r="T3093" s="11">
        <f t="shared" si="241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2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26" t="s">
        <v>8309</v>
      </c>
      <c r="P3094" t="s">
        <v>8310</v>
      </c>
      <c r="Q3094">
        <f t="shared" si="242"/>
        <v>1</v>
      </c>
      <c r="R3094">
        <f t="shared" si="243"/>
        <v>56.34</v>
      </c>
      <c r="S3094" s="11">
        <f t="shared" si="240"/>
        <v>42255.619351851856</v>
      </c>
      <c r="T3094" s="11">
        <f t="shared" si="241"/>
        <v>42292.916666666672</v>
      </c>
      <c r="U3094">
        <f t="shared" si="244"/>
        <v>2015</v>
      </c>
    </row>
    <row r="3095" spans="1:21" ht="45" x14ac:dyDescent="0.25">
      <c r="A3095">
        <v>3093</v>
      </c>
      <c r="B3095" s="3" t="s">
        <v>3093</v>
      </c>
      <c r="C3095" s="3" t="s">
        <v>7203</v>
      </c>
      <c r="D3095" s="2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26" t="s">
        <v>8309</v>
      </c>
      <c r="P3095" t="s">
        <v>8310</v>
      </c>
      <c r="Q3095">
        <f t="shared" si="242"/>
        <v>23</v>
      </c>
      <c r="R3095">
        <f t="shared" si="243"/>
        <v>53.53</v>
      </c>
      <c r="S3095" s="11">
        <f t="shared" si="240"/>
        <v>41760.909039351849</v>
      </c>
      <c r="T3095" s="11">
        <f t="shared" si="241"/>
        <v>41791.165972222225</v>
      </c>
      <c r="U3095">
        <f t="shared" si="244"/>
        <v>2014</v>
      </c>
    </row>
    <row r="3096" spans="1:21" ht="30" x14ac:dyDescent="0.25">
      <c r="A3096">
        <v>3094</v>
      </c>
      <c r="B3096" s="3" t="s">
        <v>3094</v>
      </c>
      <c r="C3096" s="3" t="s">
        <v>7204</v>
      </c>
      <c r="D3096" s="2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26" t="s">
        <v>8309</v>
      </c>
      <c r="P3096" t="s">
        <v>8310</v>
      </c>
      <c r="Q3096">
        <f t="shared" si="242"/>
        <v>0</v>
      </c>
      <c r="R3096">
        <f t="shared" si="243"/>
        <v>25</v>
      </c>
      <c r="S3096" s="11">
        <f t="shared" si="240"/>
        <v>42207.795787037037</v>
      </c>
      <c r="T3096" s="11">
        <f t="shared" si="241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2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26" t="s">
        <v>8309</v>
      </c>
      <c r="P3097" t="s">
        <v>8310</v>
      </c>
      <c r="Q3097">
        <f t="shared" si="242"/>
        <v>0</v>
      </c>
      <c r="R3097">
        <f t="shared" si="243"/>
        <v>50</v>
      </c>
      <c r="S3097" s="11">
        <f t="shared" si="240"/>
        <v>42523.025231481486</v>
      </c>
      <c r="T3097" s="11">
        <f t="shared" si="241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2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26" t="s">
        <v>8309</v>
      </c>
      <c r="P3098" t="s">
        <v>8310</v>
      </c>
      <c r="Q3098">
        <f t="shared" si="242"/>
        <v>4</v>
      </c>
      <c r="R3098">
        <f t="shared" si="243"/>
        <v>56.79</v>
      </c>
      <c r="S3098" s="11">
        <f t="shared" si="240"/>
        <v>42114.825532407413</v>
      </c>
      <c r="T3098" s="11">
        <f t="shared" si="241"/>
        <v>42144.825532407413</v>
      </c>
      <c r="U3098">
        <f t="shared" si="244"/>
        <v>2015</v>
      </c>
    </row>
    <row r="3099" spans="1:21" ht="45" x14ac:dyDescent="0.25">
      <c r="A3099">
        <v>3097</v>
      </c>
      <c r="B3099" s="3" t="s">
        <v>3097</v>
      </c>
      <c r="C3099" s="3" t="s">
        <v>7207</v>
      </c>
      <c r="D3099" s="2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26" t="s">
        <v>8309</v>
      </c>
      <c r="P3099" t="s">
        <v>8310</v>
      </c>
      <c r="Q3099">
        <f t="shared" si="242"/>
        <v>17</v>
      </c>
      <c r="R3099">
        <f t="shared" si="243"/>
        <v>40.83</v>
      </c>
      <c r="S3099" s="11">
        <f t="shared" si="240"/>
        <v>42629.503483796296</v>
      </c>
      <c r="T3099" s="11">
        <f t="shared" si="241"/>
        <v>42650.583333333328</v>
      </c>
      <c r="U3099">
        <f t="shared" si="244"/>
        <v>2016</v>
      </c>
    </row>
    <row r="3100" spans="1:21" ht="45" x14ac:dyDescent="0.25">
      <c r="A3100">
        <v>3098</v>
      </c>
      <c r="B3100" s="3" t="s">
        <v>3098</v>
      </c>
      <c r="C3100" s="3" t="s">
        <v>7208</v>
      </c>
      <c r="D3100" s="2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26" t="s">
        <v>8309</v>
      </c>
      <c r="P3100" t="s">
        <v>8310</v>
      </c>
      <c r="Q3100">
        <f t="shared" si="242"/>
        <v>4</v>
      </c>
      <c r="R3100">
        <f t="shared" si="243"/>
        <v>65.11</v>
      </c>
      <c r="S3100" s="11">
        <f t="shared" si="240"/>
        <v>42359.792233796295</v>
      </c>
      <c r="T3100" s="11">
        <f t="shared" si="241"/>
        <v>42408.01180555555</v>
      </c>
      <c r="U3100">
        <f t="shared" si="244"/>
        <v>2015</v>
      </c>
    </row>
    <row r="3101" spans="1:21" ht="45" x14ac:dyDescent="0.25">
      <c r="A3101">
        <v>3099</v>
      </c>
      <c r="B3101" s="3" t="s">
        <v>3099</v>
      </c>
      <c r="C3101" s="3" t="s">
        <v>7209</v>
      </c>
      <c r="D3101" s="2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26" t="s">
        <v>8309</v>
      </c>
      <c r="P3101" t="s">
        <v>8310</v>
      </c>
      <c r="Q3101">
        <f t="shared" si="242"/>
        <v>14</v>
      </c>
      <c r="R3101">
        <f t="shared" si="243"/>
        <v>55.6</v>
      </c>
      <c r="S3101" s="11">
        <f t="shared" si="240"/>
        <v>42382.189710648148</v>
      </c>
      <c r="T3101" s="11">
        <f t="shared" si="241"/>
        <v>42412.189710648148</v>
      </c>
      <c r="U3101">
        <f t="shared" si="244"/>
        <v>2016</v>
      </c>
    </row>
    <row r="3102" spans="1:21" ht="45" x14ac:dyDescent="0.25">
      <c r="A3102">
        <v>3100</v>
      </c>
      <c r="B3102" s="3" t="s">
        <v>3100</v>
      </c>
      <c r="C3102" s="3" t="s">
        <v>7210</v>
      </c>
      <c r="D3102" s="2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26" t="s">
        <v>8309</v>
      </c>
      <c r="P3102" t="s">
        <v>8310</v>
      </c>
      <c r="Q3102">
        <f t="shared" si="242"/>
        <v>15</v>
      </c>
      <c r="R3102">
        <f t="shared" si="243"/>
        <v>140.54</v>
      </c>
      <c r="S3102" s="11">
        <f t="shared" si="240"/>
        <v>41902.622395833336</v>
      </c>
      <c r="T3102" s="11">
        <f t="shared" si="241"/>
        <v>41932.622395833336</v>
      </c>
      <c r="U3102">
        <f t="shared" si="244"/>
        <v>2014</v>
      </c>
    </row>
    <row r="3103" spans="1:21" ht="45" x14ac:dyDescent="0.25">
      <c r="A3103">
        <v>3101</v>
      </c>
      <c r="B3103" s="3" t="s">
        <v>3101</v>
      </c>
      <c r="C3103" s="3" t="s">
        <v>7211</v>
      </c>
      <c r="D3103" s="2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26" t="s">
        <v>8309</v>
      </c>
      <c r="P3103" t="s">
        <v>8310</v>
      </c>
      <c r="Q3103">
        <f t="shared" si="242"/>
        <v>12</v>
      </c>
      <c r="R3103">
        <f t="shared" si="243"/>
        <v>25</v>
      </c>
      <c r="S3103" s="11">
        <f t="shared" si="240"/>
        <v>42171.383530092593</v>
      </c>
      <c r="T3103" s="11">
        <f t="shared" si="241"/>
        <v>42201.330555555556</v>
      </c>
      <c r="U3103">
        <f t="shared" si="244"/>
        <v>2015</v>
      </c>
    </row>
    <row r="3104" spans="1:21" ht="45" x14ac:dyDescent="0.25">
      <c r="A3104">
        <v>3102</v>
      </c>
      <c r="B3104" s="3" t="s">
        <v>3102</v>
      </c>
      <c r="C3104" s="3" t="s">
        <v>7212</v>
      </c>
      <c r="D3104" s="2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26" t="s">
        <v>8309</v>
      </c>
      <c r="P3104" t="s">
        <v>8310</v>
      </c>
      <c r="Q3104">
        <f t="shared" si="242"/>
        <v>39</v>
      </c>
      <c r="R3104">
        <f t="shared" si="243"/>
        <v>69.53</v>
      </c>
      <c r="S3104" s="11">
        <f t="shared" si="240"/>
        <v>42555.340486111112</v>
      </c>
      <c r="T3104" s="11">
        <f t="shared" si="241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2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26" t="s">
        <v>8309</v>
      </c>
      <c r="P3105" t="s">
        <v>8310</v>
      </c>
      <c r="Q3105">
        <f t="shared" si="242"/>
        <v>0</v>
      </c>
      <c r="R3105">
        <f t="shared" si="243"/>
        <v>5.5</v>
      </c>
      <c r="S3105" s="11">
        <f t="shared" si="240"/>
        <v>42107.156319444446</v>
      </c>
      <c r="T3105" s="11">
        <f t="shared" si="241"/>
        <v>42167.156319444446</v>
      </c>
      <c r="U3105">
        <f t="shared" si="244"/>
        <v>2015</v>
      </c>
    </row>
    <row r="3106" spans="1:21" ht="45" x14ac:dyDescent="0.25">
      <c r="A3106">
        <v>3104</v>
      </c>
      <c r="B3106" s="3" t="s">
        <v>3104</v>
      </c>
      <c r="C3106" s="3" t="s">
        <v>7214</v>
      </c>
      <c r="D3106" s="2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26" t="s">
        <v>8309</v>
      </c>
      <c r="P3106" t="s">
        <v>8310</v>
      </c>
      <c r="Q3106">
        <f t="shared" si="242"/>
        <v>30</v>
      </c>
      <c r="R3106">
        <f t="shared" si="243"/>
        <v>237</v>
      </c>
      <c r="S3106" s="11">
        <f t="shared" si="240"/>
        <v>42006.908692129626</v>
      </c>
      <c r="T3106" s="11">
        <f t="shared" si="241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2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26" t="s">
        <v>8309</v>
      </c>
      <c r="P3107" t="s">
        <v>8310</v>
      </c>
      <c r="Q3107">
        <f t="shared" si="242"/>
        <v>42</v>
      </c>
      <c r="R3107">
        <f t="shared" si="243"/>
        <v>79.87</v>
      </c>
      <c r="S3107" s="11">
        <f t="shared" si="240"/>
        <v>41876.718935185185</v>
      </c>
      <c r="T3107" s="11">
        <f t="shared" si="241"/>
        <v>41931.208333333336</v>
      </c>
      <c r="U3107">
        <f t="shared" si="244"/>
        <v>2014</v>
      </c>
    </row>
    <row r="3108" spans="1:21" ht="45" x14ac:dyDescent="0.25">
      <c r="A3108">
        <v>3106</v>
      </c>
      <c r="B3108" s="3" t="s">
        <v>3106</v>
      </c>
      <c r="C3108" s="3" t="s">
        <v>7216</v>
      </c>
      <c r="D3108" s="2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26" t="s">
        <v>8309</v>
      </c>
      <c r="P3108" t="s">
        <v>8310</v>
      </c>
      <c r="Q3108">
        <f t="shared" si="242"/>
        <v>4</v>
      </c>
      <c r="R3108">
        <f t="shared" si="243"/>
        <v>10.25</v>
      </c>
      <c r="S3108" s="11">
        <f t="shared" si="240"/>
        <v>42241.429120370376</v>
      </c>
      <c r="T3108" s="11">
        <f t="shared" si="241"/>
        <v>42263.916666666672</v>
      </c>
      <c r="U3108">
        <f t="shared" si="244"/>
        <v>2015</v>
      </c>
    </row>
    <row r="3109" spans="1:21" ht="45" x14ac:dyDescent="0.25">
      <c r="A3109">
        <v>3107</v>
      </c>
      <c r="B3109" s="3" t="s">
        <v>3107</v>
      </c>
      <c r="C3109" s="3" t="s">
        <v>7217</v>
      </c>
      <c r="D3109" s="2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26" t="s">
        <v>8309</v>
      </c>
      <c r="P3109" t="s">
        <v>8310</v>
      </c>
      <c r="Q3109">
        <f t="shared" si="242"/>
        <v>20</v>
      </c>
      <c r="R3109">
        <f t="shared" si="243"/>
        <v>272.58999999999997</v>
      </c>
      <c r="S3109" s="11">
        <f t="shared" si="240"/>
        <v>42128.814247685179</v>
      </c>
      <c r="T3109" s="11">
        <f t="shared" si="241"/>
        <v>42135.814247685179</v>
      </c>
      <c r="U3109">
        <f t="shared" si="244"/>
        <v>2015</v>
      </c>
    </row>
    <row r="3110" spans="1:21" x14ac:dyDescent="0.25">
      <c r="A3110">
        <v>3108</v>
      </c>
      <c r="B3110" s="3" t="s">
        <v>3108</v>
      </c>
      <c r="C3110" s="3" t="s">
        <v>7218</v>
      </c>
      <c r="D3110" s="2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26" t="s">
        <v>8309</v>
      </c>
      <c r="P3110" t="s">
        <v>8310</v>
      </c>
      <c r="Q3110">
        <f t="shared" si="242"/>
        <v>0</v>
      </c>
      <c r="R3110">
        <f t="shared" si="243"/>
        <v>13</v>
      </c>
      <c r="S3110" s="11">
        <f t="shared" si="240"/>
        <v>42062.680486111116</v>
      </c>
      <c r="T3110" s="11">
        <f t="shared" si="241"/>
        <v>42122.638819444444</v>
      </c>
      <c r="U3110">
        <f t="shared" si="244"/>
        <v>2015</v>
      </c>
    </row>
    <row r="3111" spans="1:21" ht="45" x14ac:dyDescent="0.25">
      <c r="A3111">
        <v>3109</v>
      </c>
      <c r="B3111" s="3" t="s">
        <v>3109</v>
      </c>
      <c r="C3111" s="3" t="s">
        <v>7219</v>
      </c>
      <c r="D3111" s="2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26" t="s">
        <v>8309</v>
      </c>
      <c r="P3111" t="s">
        <v>8310</v>
      </c>
      <c r="Q3111">
        <f t="shared" si="242"/>
        <v>25</v>
      </c>
      <c r="R3111">
        <f t="shared" si="243"/>
        <v>58.18</v>
      </c>
      <c r="S3111" s="11">
        <f t="shared" si="240"/>
        <v>41844.125115740739</v>
      </c>
      <c r="T3111" s="11">
        <f t="shared" si="241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2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26" t="s">
        <v>8309</v>
      </c>
      <c r="P3112" t="s">
        <v>8310</v>
      </c>
      <c r="Q3112">
        <f t="shared" si="242"/>
        <v>0</v>
      </c>
      <c r="R3112">
        <f t="shared" si="243"/>
        <v>10</v>
      </c>
      <c r="S3112" s="11">
        <f t="shared" si="240"/>
        <v>42745.031469907408</v>
      </c>
      <c r="T3112" s="11">
        <f t="shared" si="241"/>
        <v>42785.031469907408</v>
      </c>
      <c r="U3112">
        <f t="shared" si="244"/>
        <v>2017</v>
      </c>
    </row>
    <row r="3113" spans="1:21" ht="30" x14ac:dyDescent="0.25">
      <c r="A3113">
        <v>3111</v>
      </c>
      <c r="B3113" s="3" t="s">
        <v>3111</v>
      </c>
      <c r="C3113" s="3" t="s">
        <v>7221</v>
      </c>
      <c r="D3113" s="2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26" t="s">
        <v>8309</v>
      </c>
      <c r="P3113" t="s">
        <v>8310</v>
      </c>
      <c r="Q3113">
        <f t="shared" si="242"/>
        <v>27</v>
      </c>
      <c r="R3113">
        <f t="shared" si="243"/>
        <v>70.11</v>
      </c>
      <c r="S3113" s="11">
        <f t="shared" si="240"/>
        <v>41885.595138888886</v>
      </c>
      <c r="T3113" s="11">
        <f t="shared" si="241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2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26" t="s">
        <v>8309</v>
      </c>
      <c r="P3114" t="s">
        <v>8310</v>
      </c>
      <c r="Q3114">
        <f t="shared" si="242"/>
        <v>5</v>
      </c>
      <c r="R3114">
        <f t="shared" si="243"/>
        <v>57.89</v>
      </c>
      <c r="S3114" s="11">
        <f t="shared" si="240"/>
        <v>42615.121921296297</v>
      </c>
      <c r="T3114" s="11">
        <f t="shared" si="241"/>
        <v>42675.121921296297</v>
      </c>
      <c r="U3114">
        <f t="shared" si="244"/>
        <v>2016</v>
      </c>
    </row>
    <row r="3115" spans="1:21" ht="45" x14ac:dyDescent="0.25">
      <c r="A3115">
        <v>3113</v>
      </c>
      <c r="B3115" s="3" t="s">
        <v>3113</v>
      </c>
      <c r="C3115" s="3" t="s">
        <v>7223</v>
      </c>
      <c r="D3115" s="2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26" t="s">
        <v>8309</v>
      </c>
      <c r="P3115" t="s">
        <v>8310</v>
      </c>
      <c r="Q3115">
        <f t="shared" si="242"/>
        <v>4</v>
      </c>
      <c r="R3115">
        <f t="shared" si="243"/>
        <v>125.27</v>
      </c>
      <c r="S3115" s="11">
        <f t="shared" si="240"/>
        <v>42081.731273148151</v>
      </c>
      <c r="T3115" s="11">
        <f t="shared" si="241"/>
        <v>42111.731273148151</v>
      </c>
      <c r="U3115">
        <f t="shared" si="244"/>
        <v>2015</v>
      </c>
    </row>
    <row r="3116" spans="1:21" ht="45" x14ac:dyDescent="0.25">
      <c r="A3116">
        <v>3114</v>
      </c>
      <c r="B3116" s="3" t="s">
        <v>3114</v>
      </c>
      <c r="C3116" s="3" t="s">
        <v>7224</v>
      </c>
      <c r="D3116" s="2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26" t="s">
        <v>8309</v>
      </c>
      <c r="P3116" t="s">
        <v>8310</v>
      </c>
      <c r="Q3116">
        <f t="shared" si="242"/>
        <v>0</v>
      </c>
      <c r="R3116">
        <f t="shared" si="243"/>
        <v>0</v>
      </c>
      <c r="S3116" s="11">
        <f t="shared" si="240"/>
        <v>41843.632523148146</v>
      </c>
      <c r="T3116" s="11">
        <f t="shared" si="241"/>
        <v>41903.632523148146</v>
      </c>
      <c r="U3116">
        <f t="shared" si="244"/>
        <v>2014</v>
      </c>
    </row>
    <row r="3117" spans="1:21" ht="45" x14ac:dyDescent="0.25">
      <c r="A3117">
        <v>3115</v>
      </c>
      <c r="B3117" s="3" t="s">
        <v>3115</v>
      </c>
      <c r="C3117" s="3" t="s">
        <v>7225</v>
      </c>
      <c r="D3117" s="2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26" t="s">
        <v>8309</v>
      </c>
      <c r="P3117" t="s">
        <v>8310</v>
      </c>
      <c r="Q3117">
        <f t="shared" si="242"/>
        <v>3</v>
      </c>
      <c r="R3117">
        <f t="shared" si="243"/>
        <v>300</v>
      </c>
      <c r="S3117" s="11">
        <f t="shared" si="240"/>
        <v>42496.447071759263</v>
      </c>
      <c r="T3117" s="11">
        <f t="shared" si="241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2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26" t="s">
        <v>8309</v>
      </c>
      <c r="P3118" t="s">
        <v>8310</v>
      </c>
      <c r="Q3118">
        <f t="shared" si="242"/>
        <v>57</v>
      </c>
      <c r="R3118">
        <f t="shared" si="243"/>
        <v>43</v>
      </c>
      <c r="S3118" s="11">
        <f t="shared" si="240"/>
        <v>42081.515335648146</v>
      </c>
      <c r="T3118" s="11">
        <f t="shared" si="241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2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26" t="s">
        <v>8309</v>
      </c>
      <c r="P3119" t="s">
        <v>8310</v>
      </c>
      <c r="Q3119">
        <f t="shared" si="242"/>
        <v>0</v>
      </c>
      <c r="R3119">
        <f t="shared" si="243"/>
        <v>1</v>
      </c>
      <c r="S3119" s="11">
        <f t="shared" si="240"/>
        <v>42509.374537037031</v>
      </c>
      <c r="T3119" s="11">
        <f t="shared" si="241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2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26" t="s">
        <v>8309</v>
      </c>
      <c r="P3120" t="s">
        <v>8310</v>
      </c>
      <c r="Q3120">
        <f t="shared" si="242"/>
        <v>0</v>
      </c>
      <c r="R3120">
        <f t="shared" si="243"/>
        <v>775</v>
      </c>
      <c r="S3120" s="11">
        <f t="shared" si="240"/>
        <v>42534.649571759262</v>
      </c>
      <c r="T3120" s="11">
        <f t="shared" si="241"/>
        <v>42553.649571759262</v>
      </c>
      <c r="U3120">
        <f t="shared" si="244"/>
        <v>2016</v>
      </c>
    </row>
    <row r="3121" spans="1:21" ht="45" x14ac:dyDescent="0.25">
      <c r="A3121">
        <v>3119</v>
      </c>
      <c r="B3121" s="3" t="s">
        <v>3119</v>
      </c>
      <c r="C3121" s="3" t="s">
        <v>7229</v>
      </c>
      <c r="D3121" s="2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26" t="s">
        <v>8309</v>
      </c>
      <c r="P3121" t="s">
        <v>8310</v>
      </c>
      <c r="Q3121">
        <f t="shared" si="242"/>
        <v>0</v>
      </c>
      <c r="R3121">
        <f t="shared" si="243"/>
        <v>5</v>
      </c>
      <c r="S3121" s="11">
        <f t="shared" si="240"/>
        <v>42060.04550925926</v>
      </c>
      <c r="T3121" s="11">
        <f t="shared" si="241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2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26" t="s">
        <v>8309</v>
      </c>
      <c r="P3122" t="s">
        <v>8310</v>
      </c>
      <c r="Q3122">
        <f t="shared" si="242"/>
        <v>0</v>
      </c>
      <c r="R3122">
        <f t="shared" si="243"/>
        <v>12.8</v>
      </c>
      <c r="S3122" s="11">
        <f t="shared" si="240"/>
        <v>42435.942083333335</v>
      </c>
      <c r="T3122" s="11">
        <f t="shared" si="241"/>
        <v>42495.900416666671</v>
      </c>
      <c r="U3122">
        <f t="shared" si="244"/>
        <v>2016</v>
      </c>
    </row>
    <row r="3123" spans="1:21" ht="30" x14ac:dyDescent="0.25">
      <c r="A3123">
        <v>3121</v>
      </c>
      <c r="B3123" s="3" t="s">
        <v>3121</v>
      </c>
      <c r="C3123" s="3" t="s">
        <v>7231</v>
      </c>
      <c r="D3123" s="2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26" t="s">
        <v>8309</v>
      </c>
      <c r="P3123" t="s">
        <v>8310</v>
      </c>
      <c r="Q3123">
        <f t="shared" si="242"/>
        <v>1</v>
      </c>
      <c r="R3123">
        <f t="shared" si="243"/>
        <v>10</v>
      </c>
      <c r="S3123" s="11">
        <f t="shared" si="240"/>
        <v>41848.679803240739</v>
      </c>
      <c r="T3123" s="11">
        <f t="shared" si="241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2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26" t="s">
        <v>8309</v>
      </c>
      <c r="P3124" t="s">
        <v>8310</v>
      </c>
      <c r="Q3124">
        <f t="shared" si="242"/>
        <v>58</v>
      </c>
      <c r="R3124">
        <f t="shared" si="243"/>
        <v>58</v>
      </c>
      <c r="S3124" s="11">
        <f t="shared" si="240"/>
        <v>42678.932083333333</v>
      </c>
      <c r="T3124" s="11">
        <f t="shared" si="241"/>
        <v>42683.973750000005</v>
      </c>
      <c r="U3124">
        <f t="shared" si="244"/>
        <v>2016</v>
      </c>
    </row>
    <row r="3125" spans="1:21" ht="45" x14ac:dyDescent="0.25">
      <c r="A3125">
        <v>3123</v>
      </c>
      <c r="B3125" s="3" t="s">
        <v>3123</v>
      </c>
      <c r="C3125" s="3" t="s">
        <v>7233</v>
      </c>
      <c r="D3125" s="2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26" t="s">
        <v>8309</v>
      </c>
      <c r="P3125" t="s">
        <v>8310</v>
      </c>
      <c r="Q3125">
        <f t="shared" si="242"/>
        <v>68</v>
      </c>
      <c r="R3125">
        <f t="shared" si="243"/>
        <v>244.8</v>
      </c>
      <c r="S3125" s="11">
        <f t="shared" si="240"/>
        <v>42530.993032407408</v>
      </c>
      <c r="T3125" s="11">
        <f t="shared" si="241"/>
        <v>42560.993032407408</v>
      </c>
      <c r="U3125">
        <f t="shared" si="244"/>
        <v>2016</v>
      </c>
    </row>
    <row r="3126" spans="1:21" ht="30" x14ac:dyDescent="0.25">
      <c r="A3126">
        <v>3124</v>
      </c>
      <c r="B3126" s="3" t="s">
        <v>3124</v>
      </c>
      <c r="C3126" s="3" t="s">
        <v>7234</v>
      </c>
      <c r="D3126" s="2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26" t="s">
        <v>8309</v>
      </c>
      <c r="P3126" t="s">
        <v>8310</v>
      </c>
      <c r="Q3126">
        <f t="shared" si="242"/>
        <v>0</v>
      </c>
      <c r="R3126">
        <f t="shared" si="243"/>
        <v>6.5</v>
      </c>
      <c r="S3126" s="11">
        <f t="shared" si="240"/>
        <v>41977.780104166668</v>
      </c>
      <c r="T3126" s="11">
        <f t="shared" si="241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2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26" t="s">
        <v>8309</v>
      </c>
      <c r="P3127" t="s">
        <v>8310</v>
      </c>
      <c r="Q3127">
        <f t="shared" si="242"/>
        <v>0</v>
      </c>
      <c r="R3127">
        <f t="shared" si="243"/>
        <v>0</v>
      </c>
      <c r="S3127" s="11">
        <f t="shared" si="240"/>
        <v>42346.20685185185</v>
      </c>
      <c r="T3127" s="11">
        <f t="shared" si="241"/>
        <v>42376.20685185185</v>
      </c>
      <c r="U3127">
        <f t="shared" si="244"/>
        <v>2015</v>
      </c>
    </row>
    <row r="3128" spans="1:21" ht="75" x14ac:dyDescent="0.25">
      <c r="A3128">
        <v>3126</v>
      </c>
      <c r="B3128" s="3" t="s">
        <v>3126</v>
      </c>
      <c r="C3128" s="3" t="s">
        <v>7236</v>
      </c>
      <c r="D3128" s="2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26" t="s">
        <v>8309</v>
      </c>
      <c r="P3128" t="s">
        <v>8310</v>
      </c>
      <c r="Q3128">
        <f t="shared" si="242"/>
        <v>4</v>
      </c>
      <c r="R3128">
        <f t="shared" si="243"/>
        <v>61.18</v>
      </c>
      <c r="S3128" s="11">
        <f t="shared" si="240"/>
        <v>42427.01807870371</v>
      </c>
      <c r="T3128" s="11">
        <f t="shared" si="241"/>
        <v>42456.976412037038</v>
      </c>
      <c r="U3128">
        <f t="shared" si="244"/>
        <v>2016</v>
      </c>
    </row>
    <row r="3129" spans="1:21" ht="45" x14ac:dyDescent="0.25">
      <c r="A3129">
        <v>3127</v>
      </c>
      <c r="B3129" s="3" t="s">
        <v>3127</v>
      </c>
      <c r="C3129" s="3" t="s">
        <v>7237</v>
      </c>
      <c r="D3129" s="2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26" t="s">
        <v>8309</v>
      </c>
      <c r="P3129" t="s">
        <v>8310</v>
      </c>
      <c r="Q3129">
        <f t="shared" si="242"/>
        <v>0</v>
      </c>
      <c r="R3129">
        <f t="shared" si="243"/>
        <v>0</v>
      </c>
      <c r="S3129" s="11">
        <f t="shared" si="240"/>
        <v>42034.856817129628</v>
      </c>
      <c r="T3129" s="11">
        <f t="shared" si="241"/>
        <v>42064.856817129628</v>
      </c>
      <c r="U3129">
        <f t="shared" si="244"/>
        <v>2015</v>
      </c>
    </row>
    <row r="3130" spans="1:21" ht="45" x14ac:dyDescent="0.25">
      <c r="A3130">
        <v>3128</v>
      </c>
      <c r="B3130" s="3" t="s">
        <v>3128</v>
      </c>
      <c r="C3130" s="3" t="s">
        <v>7238</v>
      </c>
      <c r="D3130" s="2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26" t="s">
        <v>8309</v>
      </c>
      <c r="P3130" t="s">
        <v>8311</v>
      </c>
      <c r="Q3130">
        <f t="shared" si="242"/>
        <v>109</v>
      </c>
      <c r="R3130">
        <f t="shared" si="243"/>
        <v>139.24</v>
      </c>
      <c r="S3130" s="11">
        <f t="shared" si="240"/>
        <v>42780.825706018513</v>
      </c>
      <c r="T3130" s="11">
        <f t="shared" si="241"/>
        <v>42810.784039351856</v>
      </c>
      <c r="U3130">
        <f t="shared" si="244"/>
        <v>2017</v>
      </c>
    </row>
    <row r="3131" spans="1:21" ht="45" x14ac:dyDescent="0.25">
      <c r="A3131">
        <v>3129</v>
      </c>
      <c r="B3131" s="3" t="s">
        <v>3129</v>
      </c>
      <c r="C3131" s="3" t="s">
        <v>7239</v>
      </c>
      <c r="D3131" s="2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26" t="s">
        <v>8309</v>
      </c>
      <c r="P3131" t="s">
        <v>8311</v>
      </c>
      <c r="Q3131">
        <f t="shared" si="242"/>
        <v>1</v>
      </c>
      <c r="R3131">
        <f t="shared" si="243"/>
        <v>10</v>
      </c>
      <c r="S3131" s="11">
        <f t="shared" si="240"/>
        <v>42803.842812499999</v>
      </c>
      <c r="T3131" s="11">
        <f t="shared" si="241"/>
        <v>42843.801145833335</v>
      </c>
      <c r="U3131">
        <f t="shared" si="244"/>
        <v>2017</v>
      </c>
    </row>
    <row r="3132" spans="1:21" ht="30" x14ac:dyDescent="0.25">
      <c r="A3132">
        <v>3130</v>
      </c>
      <c r="B3132" s="3" t="s">
        <v>3130</v>
      </c>
      <c r="C3132" s="3" t="s">
        <v>7240</v>
      </c>
      <c r="D3132" s="2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26" t="s">
        <v>8309</v>
      </c>
      <c r="P3132" t="s">
        <v>8311</v>
      </c>
      <c r="Q3132">
        <f t="shared" si="242"/>
        <v>4</v>
      </c>
      <c r="R3132">
        <f t="shared" si="243"/>
        <v>93.75</v>
      </c>
      <c r="S3132" s="11">
        <f t="shared" si="240"/>
        <v>42808.640231481477</v>
      </c>
      <c r="T3132" s="11">
        <f t="shared" si="241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2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26" t="s">
        <v>8309</v>
      </c>
      <c r="P3133" t="s">
        <v>8311</v>
      </c>
      <c r="Q3133">
        <f t="shared" si="242"/>
        <v>16</v>
      </c>
      <c r="R3133">
        <f t="shared" si="243"/>
        <v>53.75</v>
      </c>
      <c r="S3133" s="11">
        <f t="shared" si="240"/>
        <v>42803.579224537039</v>
      </c>
      <c r="T3133" s="11">
        <f t="shared" si="241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2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26" t="s">
        <v>8309</v>
      </c>
      <c r="P3134" t="s">
        <v>8311</v>
      </c>
      <c r="Q3134">
        <f t="shared" si="242"/>
        <v>0</v>
      </c>
      <c r="R3134">
        <f t="shared" si="243"/>
        <v>10</v>
      </c>
      <c r="S3134" s="11">
        <f t="shared" si="240"/>
        <v>42786.350231481483</v>
      </c>
      <c r="T3134" s="11">
        <f t="shared" si="241"/>
        <v>42846.308564814812</v>
      </c>
      <c r="U3134">
        <f t="shared" si="244"/>
        <v>2017</v>
      </c>
    </row>
    <row r="3135" spans="1:21" ht="45" x14ac:dyDescent="0.25">
      <c r="A3135">
        <v>3133</v>
      </c>
      <c r="B3135" s="3" t="s">
        <v>3133</v>
      </c>
      <c r="C3135" s="3" t="s">
        <v>7243</v>
      </c>
      <c r="D3135" s="2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26" t="s">
        <v>8309</v>
      </c>
      <c r="P3135" t="s">
        <v>8311</v>
      </c>
      <c r="Q3135">
        <f t="shared" si="242"/>
        <v>108</v>
      </c>
      <c r="R3135">
        <f t="shared" si="243"/>
        <v>33.75</v>
      </c>
      <c r="S3135" s="11">
        <f t="shared" si="240"/>
        <v>42788.565208333333</v>
      </c>
      <c r="T3135" s="11">
        <f t="shared" si="241"/>
        <v>42818.523541666669</v>
      </c>
      <c r="U3135">
        <f t="shared" si="244"/>
        <v>2017</v>
      </c>
    </row>
    <row r="3136" spans="1:21" ht="45" x14ac:dyDescent="0.25">
      <c r="A3136">
        <v>3134</v>
      </c>
      <c r="B3136" s="3" t="s">
        <v>3134</v>
      </c>
      <c r="C3136" s="3" t="s">
        <v>7244</v>
      </c>
      <c r="D3136" s="2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26" t="s">
        <v>8309</v>
      </c>
      <c r="P3136" t="s">
        <v>8311</v>
      </c>
      <c r="Q3136">
        <f t="shared" si="242"/>
        <v>23</v>
      </c>
      <c r="R3136">
        <f t="shared" si="243"/>
        <v>18.75</v>
      </c>
      <c r="S3136" s="11">
        <f t="shared" si="240"/>
        <v>42800.720127314817</v>
      </c>
      <c r="T3136" s="11">
        <f t="shared" si="241"/>
        <v>42821.678460648152</v>
      </c>
      <c r="U3136">
        <f t="shared" si="244"/>
        <v>2017</v>
      </c>
    </row>
    <row r="3137" spans="1:21" ht="45" x14ac:dyDescent="0.25">
      <c r="A3137">
        <v>3135</v>
      </c>
      <c r="B3137" s="3" t="s">
        <v>3135</v>
      </c>
      <c r="C3137" s="3" t="s">
        <v>7245</v>
      </c>
      <c r="D3137" s="2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26" t="s">
        <v>8309</v>
      </c>
      <c r="P3137" t="s">
        <v>8311</v>
      </c>
      <c r="Q3137">
        <f t="shared" si="242"/>
        <v>21</v>
      </c>
      <c r="R3137">
        <f t="shared" si="243"/>
        <v>23.14</v>
      </c>
      <c r="S3137" s="11">
        <f t="shared" si="240"/>
        <v>42807.151863425926</v>
      </c>
      <c r="T3137" s="11">
        <f t="shared" si="241"/>
        <v>42829.151863425926</v>
      </c>
      <c r="U3137">
        <f t="shared" si="244"/>
        <v>2017</v>
      </c>
    </row>
    <row r="3138" spans="1:21" ht="45" x14ac:dyDescent="0.25">
      <c r="A3138">
        <v>3136</v>
      </c>
      <c r="B3138" s="3" t="s">
        <v>3136</v>
      </c>
      <c r="C3138" s="3" t="s">
        <v>7246</v>
      </c>
      <c r="D3138" s="2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26" t="s">
        <v>8309</v>
      </c>
      <c r="P3138" t="s">
        <v>8311</v>
      </c>
      <c r="Q3138">
        <f t="shared" si="242"/>
        <v>128</v>
      </c>
      <c r="R3138">
        <f t="shared" si="243"/>
        <v>29.05</v>
      </c>
      <c r="S3138" s="11">
        <f t="shared" ref="S3138:S3201" si="245">(((J3138/60)/60)/24)+DATE(1970,1,1)</f>
        <v>42789.462430555555</v>
      </c>
      <c r="T3138" s="11">
        <f t="shared" ref="T3138:T3201" si="246">(((I3138/60)/60)/24)+DATE(1970,1,1)</f>
        <v>42825.957638888889</v>
      </c>
      <c r="U3138">
        <f t="shared" si="244"/>
        <v>2017</v>
      </c>
    </row>
    <row r="3139" spans="1:21" ht="30" x14ac:dyDescent="0.25">
      <c r="A3139">
        <v>3137</v>
      </c>
      <c r="B3139" s="3" t="s">
        <v>3137</v>
      </c>
      <c r="C3139" s="3" t="s">
        <v>7247</v>
      </c>
      <c r="D3139" s="2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26" t="s">
        <v>8309</v>
      </c>
      <c r="P3139" t="s">
        <v>8311</v>
      </c>
      <c r="Q3139">
        <f t="shared" ref="Q3139:Q3202" si="247">ROUND(E3139/D3139*100,0)</f>
        <v>3</v>
      </c>
      <c r="R3139">
        <f t="shared" ref="R3139:R3202" si="248">IFERROR(ROUND(E3139/L3139,2),0)</f>
        <v>50</v>
      </c>
      <c r="S3139" s="11">
        <f t="shared" si="245"/>
        <v>42807.885057870371</v>
      </c>
      <c r="T3139" s="11">
        <f t="shared" si="246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2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26" t="s">
        <v>8309</v>
      </c>
      <c r="P3140" t="s">
        <v>8311</v>
      </c>
      <c r="Q3140">
        <f t="shared" si="247"/>
        <v>0</v>
      </c>
      <c r="R3140">
        <f t="shared" si="248"/>
        <v>0</v>
      </c>
      <c r="S3140" s="11">
        <f t="shared" si="245"/>
        <v>42809.645914351851</v>
      </c>
      <c r="T3140" s="11">
        <f t="shared" si="246"/>
        <v>42828.645914351851</v>
      </c>
      <c r="U3140">
        <f t="shared" si="249"/>
        <v>2017</v>
      </c>
    </row>
    <row r="3141" spans="1:21" ht="45" x14ac:dyDescent="0.25">
      <c r="A3141">
        <v>3139</v>
      </c>
      <c r="B3141" s="3" t="s">
        <v>3139</v>
      </c>
      <c r="C3141" s="3" t="s">
        <v>7249</v>
      </c>
      <c r="D3141" s="2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26" t="s">
        <v>8309</v>
      </c>
      <c r="P3141" t="s">
        <v>8311</v>
      </c>
      <c r="Q3141">
        <f t="shared" si="247"/>
        <v>5</v>
      </c>
      <c r="R3141">
        <f t="shared" si="248"/>
        <v>450</v>
      </c>
      <c r="S3141" s="11">
        <f t="shared" si="245"/>
        <v>42785.270370370374</v>
      </c>
      <c r="T3141" s="11">
        <f t="shared" si="246"/>
        <v>42819.189583333333</v>
      </c>
      <c r="U3141">
        <f t="shared" si="249"/>
        <v>2017</v>
      </c>
    </row>
    <row r="3142" spans="1:21" ht="45" x14ac:dyDescent="0.25">
      <c r="A3142">
        <v>3140</v>
      </c>
      <c r="B3142" s="3" t="s">
        <v>3140</v>
      </c>
      <c r="C3142" s="3" t="s">
        <v>7250</v>
      </c>
      <c r="D3142" s="2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26" t="s">
        <v>8309</v>
      </c>
      <c r="P3142" t="s">
        <v>8311</v>
      </c>
      <c r="Q3142">
        <f t="shared" si="247"/>
        <v>1</v>
      </c>
      <c r="R3142">
        <f t="shared" si="248"/>
        <v>24</v>
      </c>
      <c r="S3142" s="11">
        <f t="shared" si="245"/>
        <v>42802.718784722223</v>
      </c>
      <c r="T3142" s="11">
        <f t="shared" si="246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2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26" t="s">
        <v>8309</v>
      </c>
      <c r="P3143" t="s">
        <v>8311</v>
      </c>
      <c r="Q3143">
        <f t="shared" si="247"/>
        <v>52</v>
      </c>
      <c r="R3143">
        <f t="shared" si="248"/>
        <v>32.25</v>
      </c>
      <c r="S3143" s="11">
        <f t="shared" si="245"/>
        <v>42800.753333333334</v>
      </c>
      <c r="T3143" s="11">
        <f t="shared" si="246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2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26" t="s">
        <v>8309</v>
      </c>
      <c r="P3144" t="s">
        <v>8311</v>
      </c>
      <c r="Q3144">
        <f t="shared" si="247"/>
        <v>2</v>
      </c>
      <c r="R3144">
        <f t="shared" si="248"/>
        <v>15</v>
      </c>
      <c r="S3144" s="11">
        <f t="shared" si="245"/>
        <v>42783.513182870374</v>
      </c>
      <c r="T3144" s="11">
        <f t="shared" si="246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2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26" t="s">
        <v>8309</v>
      </c>
      <c r="P3145" t="s">
        <v>8311</v>
      </c>
      <c r="Q3145">
        <f t="shared" si="247"/>
        <v>0</v>
      </c>
      <c r="R3145">
        <f t="shared" si="248"/>
        <v>0</v>
      </c>
      <c r="S3145" s="11">
        <f t="shared" si="245"/>
        <v>42808.358287037037</v>
      </c>
      <c r="T3145" s="11">
        <f t="shared" si="246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2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26" t="s">
        <v>8309</v>
      </c>
      <c r="P3146" t="s">
        <v>8311</v>
      </c>
      <c r="Q3146">
        <f t="shared" si="247"/>
        <v>75</v>
      </c>
      <c r="R3146">
        <f t="shared" si="248"/>
        <v>251.33</v>
      </c>
      <c r="S3146" s="11">
        <f t="shared" si="245"/>
        <v>42796.538275462968</v>
      </c>
      <c r="T3146" s="11">
        <f t="shared" si="246"/>
        <v>42813.25</v>
      </c>
      <c r="U3146">
        <f t="shared" si="249"/>
        <v>2017</v>
      </c>
    </row>
    <row r="3147" spans="1:21" ht="30" x14ac:dyDescent="0.25">
      <c r="A3147">
        <v>3145</v>
      </c>
      <c r="B3147" s="3" t="s">
        <v>3145</v>
      </c>
      <c r="C3147" s="3" t="s">
        <v>7255</v>
      </c>
      <c r="D3147" s="2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26" t="s">
        <v>8309</v>
      </c>
      <c r="P3147" t="s">
        <v>8311</v>
      </c>
      <c r="Q3147">
        <f t="shared" si="247"/>
        <v>0</v>
      </c>
      <c r="R3147">
        <f t="shared" si="248"/>
        <v>0</v>
      </c>
      <c r="S3147" s="11">
        <f t="shared" si="245"/>
        <v>42762.040902777779</v>
      </c>
      <c r="T3147" s="11">
        <f t="shared" si="246"/>
        <v>42821.999236111107</v>
      </c>
      <c r="U3147">
        <f t="shared" si="249"/>
        <v>2017</v>
      </c>
    </row>
    <row r="3148" spans="1:21" ht="30" x14ac:dyDescent="0.25">
      <c r="A3148">
        <v>3146</v>
      </c>
      <c r="B3148" s="3" t="s">
        <v>3146</v>
      </c>
      <c r="C3148" s="3" t="s">
        <v>7256</v>
      </c>
      <c r="D3148" s="2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26" t="s">
        <v>8309</v>
      </c>
      <c r="P3148" t="s">
        <v>8311</v>
      </c>
      <c r="Q3148">
        <f t="shared" si="247"/>
        <v>11</v>
      </c>
      <c r="R3148">
        <f t="shared" si="248"/>
        <v>437.5</v>
      </c>
      <c r="S3148" s="11">
        <f t="shared" si="245"/>
        <v>42796.682476851856</v>
      </c>
      <c r="T3148" s="11">
        <f t="shared" si="246"/>
        <v>42841.640810185185</v>
      </c>
      <c r="U3148">
        <f t="shared" si="249"/>
        <v>2017</v>
      </c>
    </row>
    <row r="3149" spans="1:21" ht="45" x14ac:dyDescent="0.25">
      <c r="A3149">
        <v>3147</v>
      </c>
      <c r="B3149" s="3" t="s">
        <v>3147</v>
      </c>
      <c r="C3149" s="3" t="s">
        <v>7257</v>
      </c>
      <c r="D3149" s="2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26" t="s">
        <v>8309</v>
      </c>
      <c r="P3149" t="s">
        <v>8311</v>
      </c>
      <c r="Q3149">
        <f t="shared" si="247"/>
        <v>118</v>
      </c>
      <c r="R3149">
        <f t="shared" si="248"/>
        <v>110.35</v>
      </c>
      <c r="S3149" s="11">
        <f t="shared" si="245"/>
        <v>41909.969386574077</v>
      </c>
      <c r="T3149" s="11">
        <f t="shared" si="246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2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26" t="s">
        <v>8309</v>
      </c>
      <c r="P3150" t="s">
        <v>8311</v>
      </c>
      <c r="Q3150">
        <f t="shared" si="247"/>
        <v>131</v>
      </c>
      <c r="R3150">
        <f t="shared" si="248"/>
        <v>41.42</v>
      </c>
      <c r="S3150" s="11">
        <f t="shared" si="245"/>
        <v>41891.665324074071</v>
      </c>
      <c r="T3150" s="11">
        <f t="shared" si="246"/>
        <v>41913.166666666664</v>
      </c>
      <c r="U3150">
        <f t="shared" si="249"/>
        <v>2014</v>
      </c>
    </row>
    <row r="3151" spans="1:21" ht="45" x14ac:dyDescent="0.25">
      <c r="A3151">
        <v>3149</v>
      </c>
      <c r="B3151" s="3" t="s">
        <v>3149</v>
      </c>
      <c r="C3151" s="3" t="s">
        <v>7259</v>
      </c>
      <c r="D3151" s="2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26" t="s">
        <v>8309</v>
      </c>
      <c r="P3151" t="s">
        <v>8311</v>
      </c>
      <c r="Q3151">
        <f t="shared" si="247"/>
        <v>104</v>
      </c>
      <c r="R3151">
        <f t="shared" si="248"/>
        <v>52</v>
      </c>
      <c r="S3151" s="11">
        <f t="shared" si="245"/>
        <v>41226.017361111109</v>
      </c>
      <c r="T3151" s="11">
        <f t="shared" si="246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2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26" t="s">
        <v>8309</v>
      </c>
      <c r="P3152" t="s">
        <v>8311</v>
      </c>
      <c r="Q3152">
        <f t="shared" si="247"/>
        <v>101</v>
      </c>
      <c r="R3152">
        <f t="shared" si="248"/>
        <v>33.99</v>
      </c>
      <c r="S3152" s="11">
        <f t="shared" si="245"/>
        <v>40478.263923611114</v>
      </c>
      <c r="T3152" s="11">
        <f t="shared" si="246"/>
        <v>40568.166666666664</v>
      </c>
      <c r="U3152">
        <f t="shared" si="249"/>
        <v>2010</v>
      </c>
    </row>
    <row r="3153" spans="1:21" ht="30" x14ac:dyDescent="0.25">
      <c r="A3153">
        <v>3151</v>
      </c>
      <c r="B3153" s="3" t="s">
        <v>3151</v>
      </c>
      <c r="C3153" s="3" t="s">
        <v>7261</v>
      </c>
      <c r="D3153" s="2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26" t="s">
        <v>8309</v>
      </c>
      <c r="P3153" t="s">
        <v>8311</v>
      </c>
      <c r="Q3153">
        <f t="shared" si="247"/>
        <v>100</v>
      </c>
      <c r="R3153">
        <f t="shared" si="248"/>
        <v>103.35</v>
      </c>
      <c r="S3153" s="11">
        <f t="shared" si="245"/>
        <v>41862.83997685185</v>
      </c>
      <c r="T3153" s="11">
        <f t="shared" si="246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2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26" t="s">
        <v>8309</v>
      </c>
      <c r="P3154" t="s">
        <v>8311</v>
      </c>
      <c r="Q3154">
        <f t="shared" si="247"/>
        <v>106</v>
      </c>
      <c r="R3154">
        <f t="shared" si="248"/>
        <v>34.79</v>
      </c>
      <c r="S3154" s="11">
        <f t="shared" si="245"/>
        <v>41550.867673611108</v>
      </c>
      <c r="T3154" s="11">
        <f t="shared" si="246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2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26" t="s">
        <v>8309</v>
      </c>
      <c r="P3155" t="s">
        <v>8311</v>
      </c>
      <c r="Q3155">
        <f t="shared" si="247"/>
        <v>336</v>
      </c>
      <c r="R3155">
        <f t="shared" si="248"/>
        <v>41.77</v>
      </c>
      <c r="S3155" s="11">
        <f t="shared" si="245"/>
        <v>40633.154363425929</v>
      </c>
      <c r="T3155" s="11">
        <f t="shared" si="246"/>
        <v>40664.207638888889</v>
      </c>
      <c r="U3155">
        <f t="shared" si="249"/>
        <v>2011</v>
      </c>
    </row>
    <row r="3156" spans="1:21" ht="45" x14ac:dyDescent="0.25">
      <c r="A3156">
        <v>3154</v>
      </c>
      <c r="B3156" s="3" t="s">
        <v>3154</v>
      </c>
      <c r="C3156" s="3" t="s">
        <v>7264</v>
      </c>
      <c r="D3156" s="2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26" t="s">
        <v>8309</v>
      </c>
      <c r="P3156" t="s">
        <v>8311</v>
      </c>
      <c r="Q3156">
        <f t="shared" si="247"/>
        <v>113</v>
      </c>
      <c r="R3156">
        <f t="shared" si="248"/>
        <v>64.27</v>
      </c>
      <c r="S3156" s="11">
        <f t="shared" si="245"/>
        <v>40970.875671296293</v>
      </c>
      <c r="T3156" s="11">
        <f t="shared" si="246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2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26" t="s">
        <v>8309</v>
      </c>
      <c r="P3157" t="s">
        <v>8311</v>
      </c>
      <c r="Q3157">
        <f t="shared" si="247"/>
        <v>189</v>
      </c>
      <c r="R3157">
        <f t="shared" si="248"/>
        <v>31.21</v>
      </c>
      <c r="S3157" s="11">
        <f t="shared" si="245"/>
        <v>41233.499131944445</v>
      </c>
      <c r="T3157" s="11">
        <f t="shared" si="246"/>
        <v>41263.499131944445</v>
      </c>
      <c r="U3157">
        <f t="shared" si="249"/>
        <v>2012</v>
      </c>
    </row>
    <row r="3158" spans="1:21" ht="45" x14ac:dyDescent="0.25">
      <c r="A3158">
        <v>3156</v>
      </c>
      <c r="B3158" s="3" t="s">
        <v>3156</v>
      </c>
      <c r="C3158" s="3" t="s">
        <v>7266</v>
      </c>
      <c r="D3158" s="2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26" t="s">
        <v>8309</v>
      </c>
      <c r="P3158" t="s">
        <v>8311</v>
      </c>
      <c r="Q3158">
        <f t="shared" si="247"/>
        <v>102</v>
      </c>
      <c r="R3158">
        <f t="shared" si="248"/>
        <v>62.92</v>
      </c>
      <c r="S3158" s="11">
        <f t="shared" si="245"/>
        <v>41026.953055555554</v>
      </c>
      <c r="T3158" s="11">
        <f t="shared" si="246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2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26" t="s">
        <v>8309</v>
      </c>
      <c r="P3159" t="s">
        <v>8311</v>
      </c>
      <c r="Q3159">
        <f t="shared" si="247"/>
        <v>101</v>
      </c>
      <c r="R3159">
        <f t="shared" si="248"/>
        <v>98.54</v>
      </c>
      <c r="S3159" s="11">
        <f t="shared" si="245"/>
        <v>41829.788252314815</v>
      </c>
      <c r="T3159" s="11">
        <f t="shared" si="246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2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26" t="s">
        <v>8309</v>
      </c>
      <c r="P3160" t="s">
        <v>8311</v>
      </c>
      <c r="Q3160">
        <f t="shared" si="247"/>
        <v>114</v>
      </c>
      <c r="R3160">
        <f t="shared" si="248"/>
        <v>82.61</v>
      </c>
      <c r="S3160" s="11">
        <f t="shared" si="245"/>
        <v>41447.839722222219</v>
      </c>
      <c r="T3160" s="11">
        <f t="shared" si="246"/>
        <v>41477.839722222219</v>
      </c>
      <c r="U3160">
        <f t="shared" si="249"/>
        <v>2013</v>
      </c>
    </row>
    <row r="3161" spans="1:21" ht="30" x14ac:dyDescent="0.25">
      <c r="A3161">
        <v>3159</v>
      </c>
      <c r="B3161" s="3" t="s">
        <v>3159</v>
      </c>
      <c r="C3161" s="3" t="s">
        <v>7269</v>
      </c>
      <c r="D3161" s="2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26" t="s">
        <v>8309</v>
      </c>
      <c r="P3161" t="s">
        <v>8311</v>
      </c>
      <c r="Q3161">
        <f t="shared" si="247"/>
        <v>133</v>
      </c>
      <c r="R3161">
        <f t="shared" si="248"/>
        <v>38.5</v>
      </c>
      <c r="S3161" s="11">
        <f t="shared" si="245"/>
        <v>40884.066678240742</v>
      </c>
      <c r="T3161" s="11">
        <f t="shared" si="246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2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26" t="s">
        <v>8309</v>
      </c>
      <c r="P3162" t="s">
        <v>8311</v>
      </c>
      <c r="Q3162">
        <f t="shared" si="247"/>
        <v>102</v>
      </c>
      <c r="R3162">
        <f t="shared" si="248"/>
        <v>80.16</v>
      </c>
      <c r="S3162" s="11">
        <f t="shared" si="245"/>
        <v>41841.26489583333</v>
      </c>
      <c r="T3162" s="11">
        <f t="shared" si="246"/>
        <v>41864.207638888889</v>
      </c>
      <c r="U3162">
        <f t="shared" si="249"/>
        <v>2014</v>
      </c>
    </row>
    <row r="3163" spans="1:21" ht="45" x14ac:dyDescent="0.25">
      <c r="A3163">
        <v>3161</v>
      </c>
      <c r="B3163" s="3" t="s">
        <v>3161</v>
      </c>
      <c r="C3163" s="3" t="s">
        <v>7271</v>
      </c>
      <c r="D3163" s="2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26" t="s">
        <v>8309</v>
      </c>
      <c r="P3163" t="s">
        <v>8311</v>
      </c>
      <c r="Q3163">
        <f t="shared" si="247"/>
        <v>105</v>
      </c>
      <c r="R3163">
        <f t="shared" si="248"/>
        <v>28.41</v>
      </c>
      <c r="S3163" s="11">
        <f t="shared" si="245"/>
        <v>41897.536134259259</v>
      </c>
      <c r="T3163" s="11">
        <f t="shared" si="246"/>
        <v>41927.536134259259</v>
      </c>
      <c r="U3163">
        <f t="shared" si="249"/>
        <v>2014</v>
      </c>
    </row>
    <row r="3164" spans="1:21" ht="45" x14ac:dyDescent="0.25">
      <c r="A3164">
        <v>3162</v>
      </c>
      <c r="B3164" s="3" t="s">
        <v>3162</v>
      </c>
      <c r="C3164" s="3" t="s">
        <v>7272</v>
      </c>
      <c r="D3164" s="2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26" t="s">
        <v>8309</v>
      </c>
      <c r="P3164" t="s">
        <v>8311</v>
      </c>
      <c r="Q3164">
        <f t="shared" si="247"/>
        <v>127</v>
      </c>
      <c r="R3164">
        <f t="shared" si="248"/>
        <v>80.73</v>
      </c>
      <c r="S3164" s="11">
        <f t="shared" si="245"/>
        <v>41799.685902777775</v>
      </c>
      <c r="T3164" s="11">
        <f t="shared" si="246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2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26" t="s">
        <v>8309</v>
      </c>
      <c r="P3165" t="s">
        <v>8311</v>
      </c>
      <c r="Q3165">
        <f t="shared" si="247"/>
        <v>111</v>
      </c>
      <c r="R3165">
        <f t="shared" si="248"/>
        <v>200.69</v>
      </c>
      <c r="S3165" s="11">
        <f t="shared" si="245"/>
        <v>41775.753761574073</v>
      </c>
      <c r="T3165" s="11">
        <f t="shared" si="246"/>
        <v>41805.753761574073</v>
      </c>
      <c r="U3165">
        <f t="shared" si="249"/>
        <v>2014</v>
      </c>
    </row>
    <row r="3166" spans="1:21" ht="45" x14ac:dyDescent="0.25">
      <c r="A3166">
        <v>3164</v>
      </c>
      <c r="B3166" s="3" t="s">
        <v>3164</v>
      </c>
      <c r="C3166" s="3" t="s">
        <v>7274</v>
      </c>
      <c r="D3166" s="2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26" t="s">
        <v>8309</v>
      </c>
      <c r="P3166" t="s">
        <v>8311</v>
      </c>
      <c r="Q3166">
        <f t="shared" si="247"/>
        <v>107</v>
      </c>
      <c r="R3166">
        <f t="shared" si="248"/>
        <v>37.590000000000003</v>
      </c>
      <c r="S3166" s="11">
        <f t="shared" si="245"/>
        <v>41766.80572916667</v>
      </c>
      <c r="T3166" s="11">
        <f t="shared" si="246"/>
        <v>41799.80572916667</v>
      </c>
      <c r="U3166">
        <f t="shared" si="249"/>
        <v>2014</v>
      </c>
    </row>
    <row r="3167" spans="1:21" ht="45" x14ac:dyDescent="0.25">
      <c r="A3167">
        <v>3165</v>
      </c>
      <c r="B3167" s="3" t="s">
        <v>3165</v>
      </c>
      <c r="C3167" s="3" t="s">
        <v>7275</v>
      </c>
      <c r="D3167" s="2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26" t="s">
        <v>8309</v>
      </c>
      <c r="P3167" t="s">
        <v>8311</v>
      </c>
      <c r="Q3167">
        <f t="shared" si="247"/>
        <v>163</v>
      </c>
      <c r="R3167">
        <f t="shared" si="248"/>
        <v>58.1</v>
      </c>
      <c r="S3167" s="11">
        <f t="shared" si="245"/>
        <v>40644.159259259257</v>
      </c>
      <c r="T3167" s="11">
        <f t="shared" si="246"/>
        <v>40666.165972222225</v>
      </c>
      <c r="U3167">
        <f t="shared" si="249"/>
        <v>2011</v>
      </c>
    </row>
    <row r="3168" spans="1:21" ht="45" x14ac:dyDescent="0.25">
      <c r="A3168">
        <v>3166</v>
      </c>
      <c r="B3168" s="3" t="s">
        <v>3166</v>
      </c>
      <c r="C3168" s="3" t="s">
        <v>7276</v>
      </c>
      <c r="D3168" s="2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26" t="s">
        <v>8309</v>
      </c>
      <c r="P3168" t="s">
        <v>8311</v>
      </c>
      <c r="Q3168">
        <f t="shared" si="247"/>
        <v>160</v>
      </c>
      <c r="R3168">
        <f t="shared" si="248"/>
        <v>60.3</v>
      </c>
      <c r="S3168" s="11">
        <f t="shared" si="245"/>
        <v>41940.69158564815</v>
      </c>
      <c r="T3168" s="11">
        <f t="shared" si="246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2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26" t="s">
        <v>8309</v>
      </c>
      <c r="P3169" t="s">
        <v>8311</v>
      </c>
      <c r="Q3169">
        <f t="shared" si="247"/>
        <v>116</v>
      </c>
      <c r="R3169">
        <f t="shared" si="248"/>
        <v>63.36</v>
      </c>
      <c r="S3169" s="11">
        <f t="shared" si="245"/>
        <v>41839.175706018519</v>
      </c>
      <c r="T3169" s="11">
        <f t="shared" si="246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2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26" t="s">
        <v>8309</v>
      </c>
      <c r="P3170" t="s">
        <v>8311</v>
      </c>
      <c r="Q3170">
        <f t="shared" si="247"/>
        <v>124</v>
      </c>
      <c r="R3170">
        <f t="shared" si="248"/>
        <v>50.9</v>
      </c>
      <c r="S3170" s="11">
        <f t="shared" si="245"/>
        <v>41772.105937500004</v>
      </c>
      <c r="T3170" s="11">
        <f t="shared" si="246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2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26" t="s">
        <v>8309</v>
      </c>
      <c r="P3171" t="s">
        <v>8311</v>
      </c>
      <c r="Q3171">
        <f t="shared" si="247"/>
        <v>103</v>
      </c>
      <c r="R3171">
        <f t="shared" si="248"/>
        <v>100.5</v>
      </c>
      <c r="S3171" s="11">
        <f t="shared" si="245"/>
        <v>41591.737974537034</v>
      </c>
      <c r="T3171" s="11">
        <f t="shared" si="246"/>
        <v>41621.207638888889</v>
      </c>
      <c r="U3171">
        <f t="shared" si="249"/>
        <v>2013</v>
      </c>
    </row>
    <row r="3172" spans="1:21" ht="30" x14ac:dyDescent="0.25">
      <c r="A3172">
        <v>3170</v>
      </c>
      <c r="B3172" s="3" t="s">
        <v>3170</v>
      </c>
      <c r="C3172" s="3" t="s">
        <v>7280</v>
      </c>
      <c r="D3172" s="2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26" t="s">
        <v>8309</v>
      </c>
      <c r="P3172" t="s">
        <v>8311</v>
      </c>
      <c r="Q3172">
        <f t="shared" si="247"/>
        <v>112</v>
      </c>
      <c r="R3172">
        <f t="shared" si="248"/>
        <v>31.62</v>
      </c>
      <c r="S3172" s="11">
        <f t="shared" si="245"/>
        <v>41789.080370370371</v>
      </c>
      <c r="T3172" s="11">
        <f t="shared" si="246"/>
        <v>41822.166666666664</v>
      </c>
      <c r="U3172">
        <f t="shared" si="249"/>
        <v>2014</v>
      </c>
    </row>
    <row r="3173" spans="1:21" ht="45" x14ac:dyDescent="0.25">
      <c r="A3173">
        <v>3171</v>
      </c>
      <c r="B3173" s="3" t="s">
        <v>3171</v>
      </c>
      <c r="C3173" s="3" t="s">
        <v>7281</v>
      </c>
      <c r="D3173" s="2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26" t="s">
        <v>8309</v>
      </c>
      <c r="P3173" t="s">
        <v>8311</v>
      </c>
      <c r="Q3173">
        <f t="shared" si="247"/>
        <v>109</v>
      </c>
      <c r="R3173">
        <f t="shared" si="248"/>
        <v>65.099999999999994</v>
      </c>
      <c r="S3173" s="11">
        <f t="shared" si="245"/>
        <v>42466.608310185184</v>
      </c>
      <c r="T3173" s="11">
        <f t="shared" si="246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2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26" t="s">
        <v>8309</v>
      </c>
      <c r="P3174" t="s">
        <v>8311</v>
      </c>
      <c r="Q3174">
        <f t="shared" si="247"/>
        <v>115</v>
      </c>
      <c r="R3174">
        <f t="shared" si="248"/>
        <v>79.31</v>
      </c>
      <c r="S3174" s="11">
        <f t="shared" si="245"/>
        <v>40923.729953703703</v>
      </c>
      <c r="T3174" s="11">
        <f t="shared" si="246"/>
        <v>40953.729953703703</v>
      </c>
      <c r="U3174">
        <f t="shared" si="249"/>
        <v>2012</v>
      </c>
    </row>
    <row r="3175" spans="1:21" ht="45" x14ac:dyDescent="0.25">
      <c r="A3175">
        <v>3173</v>
      </c>
      <c r="B3175" s="3" t="s">
        <v>3173</v>
      </c>
      <c r="C3175" s="3" t="s">
        <v>7283</v>
      </c>
      <c r="D3175" s="2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26" t="s">
        <v>8309</v>
      </c>
      <c r="P3175" t="s">
        <v>8311</v>
      </c>
      <c r="Q3175">
        <f t="shared" si="247"/>
        <v>103</v>
      </c>
      <c r="R3175">
        <f t="shared" si="248"/>
        <v>139.19</v>
      </c>
      <c r="S3175" s="11">
        <f t="shared" si="245"/>
        <v>41878.878379629627</v>
      </c>
      <c r="T3175" s="11">
        <f t="shared" si="246"/>
        <v>41908.878379629627</v>
      </c>
      <c r="U3175">
        <f t="shared" si="249"/>
        <v>2014</v>
      </c>
    </row>
    <row r="3176" spans="1:21" ht="45" x14ac:dyDescent="0.25">
      <c r="A3176">
        <v>3174</v>
      </c>
      <c r="B3176" s="3" t="s">
        <v>3174</v>
      </c>
      <c r="C3176" s="3" t="s">
        <v>7284</v>
      </c>
      <c r="D3176" s="2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26" t="s">
        <v>8309</v>
      </c>
      <c r="P3176" t="s">
        <v>8311</v>
      </c>
      <c r="Q3176">
        <f t="shared" si="247"/>
        <v>101</v>
      </c>
      <c r="R3176">
        <f t="shared" si="248"/>
        <v>131.91</v>
      </c>
      <c r="S3176" s="11">
        <f t="shared" si="245"/>
        <v>41862.864675925928</v>
      </c>
      <c r="T3176" s="11">
        <f t="shared" si="246"/>
        <v>41876.864675925928</v>
      </c>
      <c r="U3176">
        <f t="shared" si="249"/>
        <v>2014</v>
      </c>
    </row>
    <row r="3177" spans="1:21" ht="45" x14ac:dyDescent="0.25">
      <c r="A3177">
        <v>3175</v>
      </c>
      <c r="B3177" s="3" t="s">
        <v>3175</v>
      </c>
      <c r="C3177" s="3" t="s">
        <v>7285</v>
      </c>
      <c r="D3177" s="2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26" t="s">
        <v>8309</v>
      </c>
      <c r="P3177" t="s">
        <v>8311</v>
      </c>
      <c r="Q3177">
        <f t="shared" si="247"/>
        <v>110</v>
      </c>
      <c r="R3177">
        <f t="shared" si="248"/>
        <v>91.3</v>
      </c>
      <c r="S3177" s="11">
        <f t="shared" si="245"/>
        <v>40531.886886574073</v>
      </c>
      <c r="T3177" s="11">
        <f t="shared" si="246"/>
        <v>40591.886886574073</v>
      </c>
      <c r="U3177">
        <f t="shared" si="249"/>
        <v>2010</v>
      </c>
    </row>
    <row r="3178" spans="1:21" ht="45" x14ac:dyDescent="0.25">
      <c r="A3178">
        <v>3176</v>
      </c>
      <c r="B3178" s="3" t="s">
        <v>3176</v>
      </c>
      <c r="C3178" s="3" t="s">
        <v>7286</v>
      </c>
      <c r="D3178" s="2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26" t="s">
        <v>8309</v>
      </c>
      <c r="P3178" t="s">
        <v>8311</v>
      </c>
      <c r="Q3178">
        <f t="shared" si="247"/>
        <v>115</v>
      </c>
      <c r="R3178">
        <f t="shared" si="248"/>
        <v>39.67</v>
      </c>
      <c r="S3178" s="11">
        <f t="shared" si="245"/>
        <v>41477.930914351848</v>
      </c>
      <c r="T3178" s="11">
        <f t="shared" si="246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2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26" t="s">
        <v>8309</v>
      </c>
      <c r="P3179" t="s">
        <v>8311</v>
      </c>
      <c r="Q3179">
        <f t="shared" si="247"/>
        <v>117</v>
      </c>
      <c r="R3179">
        <f t="shared" si="248"/>
        <v>57.55</v>
      </c>
      <c r="S3179" s="11">
        <f t="shared" si="245"/>
        <v>41781.666770833333</v>
      </c>
      <c r="T3179" s="11">
        <f t="shared" si="246"/>
        <v>41811.666770833333</v>
      </c>
      <c r="U3179">
        <f t="shared" si="249"/>
        <v>2014</v>
      </c>
    </row>
    <row r="3180" spans="1:21" ht="45" x14ac:dyDescent="0.25">
      <c r="A3180">
        <v>3178</v>
      </c>
      <c r="B3180" s="3" t="s">
        <v>3178</v>
      </c>
      <c r="C3180" s="3" t="s">
        <v>7288</v>
      </c>
      <c r="D3180" s="2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26" t="s">
        <v>8309</v>
      </c>
      <c r="P3180" t="s">
        <v>8311</v>
      </c>
      <c r="Q3180">
        <f t="shared" si="247"/>
        <v>172</v>
      </c>
      <c r="R3180">
        <f t="shared" si="248"/>
        <v>33.03</v>
      </c>
      <c r="S3180" s="11">
        <f t="shared" si="245"/>
        <v>41806.605034722219</v>
      </c>
      <c r="T3180" s="11">
        <f t="shared" si="246"/>
        <v>41836.605034722219</v>
      </c>
      <c r="U3180">
        <f t="shared" si="249"/>
        <v>2014</v>
      </c>
    </row>
    <row r="3181" spans="1:21" ht="30" x14ac:dyDescent="0.25">
      <c r="A3181">
        <v>3179</v>
      </c>
      <c r="B3181" s="3" t="s">
        <v>3179</v>
      </c>
      <c r="C3181" s="3" t="s">
        <v>7289</v>
      </c>
      <c r="D3181" s="2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26" t="s">
        <v>8309</v>
      </c>
      <c r="P3181" t="s">
        <v>8311</v>
      </c>
      <c r="Q3181">
        <f t="shared" si="247"/>
        <v>114</v>
      </c>
      <c r="R3181">
        <f t="shared" si="248"/>
        <v>77.34</v>
      </c>
      <c r="S3181" s="11">
        <f t="shared" si="245"/>
        <v>41375.702210648145</v>
      </c>
      <c r="T3181" s="11">
        <f t="shared" si="246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2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26" t="s">
        <v>8309</v>
      </c>
      <c r="P3182" t="s">
        <v>8311</v>
      </c>
      <c r="Q3182">
        <f t="shared" si="247"/>
        <v>120</v>
      </c>
      <c r="R3182">
        <f t="shared" si="248"/>
        <v>31.93</v>
      </c>
      <c r="S3182" s="11">
        <f t="shared" si="245"/>
        <v>41780.412604166668</v>
      </c>
      <c r="T3182" s="11">
        <f t="shared" si="246"/>
        <v>41810.412604166668</v>
      </c>
      <c r="U3182">
        <f t="shared" si="249"/>
        <v>2014</v>
      </c>
    </row>
    <row r="3183" spans="1:21" ht="45" x14ac:dyDescent="0.25">
      <c r="A3183">
        <v>3181</v>
      </c>
      <c r="B3183" s="3" t="s">
        <v>3181</v>
      </c>
      <c r="C3183" s="3" t="s">
        <v>7291</v>
      </c>
      <c r="D3183" s="2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26" t="s">
        <v>8309</v>
      </c>
      <c r="P3183" t="s">
        <v>8311</v>
      </c>
      <c r="Q3183">
        <f t="shared" si="247"/>
        <v>109</v>
      </c>
      <c r="R3183">
        <f t="shared" si="248"/>
        <v>36.33</v>
      </c>
      <c r="S3183" s="11">
        <f t="shared" si="245"/>
        <v>41779.310034722221</v>
      </c>
      <c r="T3183" s="11">
        <f t="shared" si="246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2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26" t="s">
        <v>8309</v>
      </c>
      <c r="P3184" t="s">
        <v>8311</v>
      </c>
      <c r="Q3184">
        <f t="shared" si="247"/>
        <v>101</v>
      </c>
      <c r="R3184">
        <f t="shared" si="248"/>
        <v>46.77</v>
      </c>
      <c r="S3184" s="11">
        <f t="shared" si="245"/>
        <v>40883.949317129627</v>
      </c>
      <c r="T3184" s="11">
        <f t="shared" si="246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2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26" t="s">
        <v>8309</v>
      </c>
      <c r="P3185" t="s">
        <v>8311</v>
      </c>
      <c r="Q3185">
        <f t="shared" si="247"/>
        <v>109</v>
      </c>
      <c r="R3185">
        <f t="shared" si="248"/>
        <v>40.07</v>
      </c>
      <c r="S3185" s="11">
        <f t="shared" si="245"/>
        <v>41491.79478009259</v>
      </c>
      <c r="T3185" s="11">
        <f t="shared" si="246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2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26" t="s">
        <v>8309</v>
      </c>
      <c r="P3186" t="s">
        <v>8311</v>
      </c>
      <c r="Q3186">
        <f t="shared" si="247"/>
        <v>107</v>
      </c>
      <c r="R3186">
        <f t="shared" si="248"/>
        <v>100.22</v>
      </c>
      <c r="S3186" s="11">
        <f t="shared" si="245"/>
        <v>41791.993414351848</v>
      </c>
      <c r="T3186" s="11">
        <f t="shared" si="246"/>
        <v>41821.993414351848</v>
      </c>
      <c r="U3186">
        <f t="shared" si="249"/>
        <v>2014</v>
      </c>
    </row>
    <row r="3187" spans="1:21" ht="45" x14ac:dyDescent="0.25">
      <c r="A3187">
        <v>3185</v>
      </c>
      <c r="B3187" s="3" t="s">
        <v>3185</v>
      </c>
      <c r="C3187" s="3" t="s">
        <v>7295</v>
      </c>
      <c r="D3187" s="2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26" t="s">
        <v>8309</v>
      </c>
      <c r="P3187" t="s">
        <v>8311</v>
      </c>
      <c r="Q3187">
        <f t="shared" si="247"/>
        <v>100</v>
      </c>
      <c r="R3187">
        <f t="shared" si="248"/>
        <v>41.67</v>
      </c>
      <c r="S3187" s="11">
        <f t="shared" si="245"/>
        <v>41829.977326388893</v>
      </c>
      <c r="T3187" s="11">
        <f t="shared" si="246"/>
        <v>41836.977326388893</v>
      </c>
      <c r="U3187">
        <f t="shared" si="249"/>
        <v>2014</v>
      </c>
    </row>
    <row r="3188" spans="1:21" ht="45" x14ac:dyDescent="0.25">
      <c r="A3188">
        <v>3186</v>
      </c>
      <c r="B3188" s="3" t="s">
        <v>3186</v>
      </c>
      <c r="C3188" s="3" t="s">
        <v>7296</v>
      </c>
      <c r="D3188" s="2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26" t="s">
        <v>8309</v>
      </c>
      <c r="P3188" t="s">
        <v>8311</v>
      </c>
      <c r="Q3188">
        <f t="shared" si="247"/>
        <v>102</v>
      </c>
      <c r="R3188">
        <f t="shared" si="248"/>
        <v>46.71</v>
      </c>
      <c r="S3188" s="11">
        <f t="shared" si="245"/>
        <v>41868.924050925925</v>
      </c>
      <c r="T3188" s="11">
        <f t="shared" si="246"/>
        <v>41898.875</v>
      </c>
      <c r="U3188">
        <f t="shared" si="249"/>
        <v>2014</v>
      </c>
    </row>
    <row r="3189" spans="1:21" ht="45" x14ac:dyDescent="0.25">
      <c r="A3189">
        <v>3187</v>
      </c>
      <c r="B3189" s="3" t="s">
        <v>3187</v>
      </c>
      <c r="C3189" s="3" t="s">
        <v>7297</v>
      </c>
      <c r="D3189" s="2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26" t="s">
        <v>8309</v>
      </c>
      <c r="P3189" t="s">
        <v>8311</v>
      </c>
      <c r="Q3189">
        <f t="shared" si="247"/>
        <v>116</v>
      </c>
      <c r="R3189">
        <f t="shared" si="248"/>
        <v>71.489999999999995</v>
      </c>
      <c r="S3189" s="11">
        <f t="shared" si="245"/>
        <v>41835.666354166664</v>
      </c>
      <c r="T3189" s="11">
        <f t="shared" si="246"/>
        <v>41855.666354166664</v>
      </c>
      <c r="U3189">
        <f t="shared" si="249"/>
        <v>2014</v>
      </c>
    </row>
    <row r="3190" spans="1:21" ht="45" x14ac:dyDescent="0.25">
      <c r="A3190">
        <v>3188</v>
      </c>
      <c r="B3190" s="3" t="s">
        <v>3188</v>
      </c>
      <c r="C3190" s="3" t="s">
        <v>7298</v>
      </c>
      <c r="D3190" s="2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26" t="s">
        <v>8309</v>
      </c>
      <c r="P3190" t="s">
        <v>8312</v>
      </c>
      <c r="Q3190">
        <f t="shared" si="247"/>
        <v>65</v>
      </c>
      <c r="R3190">
        <f t="shared" si="248"/>
        <v>14.44</v>
      </c>
      <c r="S3190" s="11">
        <f t="shared" si="245"/>
        <v>42144.415532407409</v>
      </c>
      <c r="T3190" s="11">
        <f t="shared" si="246"/>
        <v>42165.415532407409</v>
      </c>
      <c r="U3190">
        <f t="shared" si="249"/>
        <v>2015</v>
      </c>
    </row>
    <row r="3191" spans="1:21" ht="45" x14ac:dyDescent="0.25">
      <c r="A3191">
        <v>3189</v>
      </c>
      <c r="B3191" s="3" t="s">
        <v>3189</v>
      </c>
      <c r="C3191" s="3" t="s">
        <v>7299</v>
      </c>
      <c r="D3191" s="2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26" t="s">
        <v>8309</v>
      </c>
      <c r="P3191" t="s">
        <v>8312</v>
      </c>
      <c r="Q3191">
        <f t="shared" si="247"/>
        <v>12</v>
      </c>
      <c r="R3191">
        <f t="shared" si="248"/>
        <v>356.84</v>
      </c>
      <c r="S3191" s="11">
        <f t="shared" si="245"/>
        <v>42118.346435185187</v>
      </c>
      <c r="T3191" s="11">
        <f t="shared" si="246"/>
        <v>42148.346435185187</v>
      </c>
      <c r="U3191">
        <f t="shared" si="249"/>
        <v>2015</v>
      </c>
    </row>
    <row r="3192" spans="1:21" ht="30" x14ac:dyDescent="0.25">
      <c r="A3192">
        <v>3190</v>
      </c>
      <c r="B3192" s="3" t="s">
        <v>3190</v>
      </c>
      <c r="C3192" s="3" t="s">
        <v>7300</v>
      </c>
      <c r="D3192" s="2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26" t="s">
        <v>8309</v>
      </c>
      <c r="P3192" t="s">
        <v>8312</v>
      </c>
      <c r="Q3192">
        <f t="shared" si="247"/>
        <v>0</v>
      </c>
      <c r="R3192">
        <f t="shared" si="248"/>
        <v>0</v>
      </c>
      <c r="S3192" s="11">
        <f t="shared" si="245"/>
        <v>42683.151331018518</v>
      </c>
      <c r="T3192" s="11">
        <f t="shared" si="246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2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26" t="s">
        <v>8309</v>
      </c>
      <c r="P3193" t="s">
        <v>8312</v>
      </c>
      <c r="Q3193">
        <f t="shared" si="247"/>
        <v>4</v>
      </c>
      <c r="R3193">
        <f t="shared" si="248"/>
        <v>37.75</v>
      </c>
      <c r="S3193" s="11">
        <f t="shared" si="245"/>
        <v>42538.755428240736</v>
      </c>
      <c r="T3193" s="11">
        <f t="shared" si="246"/>
        <v>42598.755428240736</v>
      </c>
      <c r="U3193">
        <f t="shared" si="249"/>
        <v>2016</v>
      </c>
    </row>
    <row r="3194" spans="1:21" ht="45" x14ac:dyDescent="0.25">
      <c r="A3194">
        <v>3192</v>
      </c>
      <c r="B3194" s="3" t="s">
        <v>3192</v>
      </c>
      <c r="C3194" s="3" t="s">
        <v>7302</v>
      </c>
      <c r="D3194" s="2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26" t="s">
        <v>8309</v>
      </c>
      <c r="P3194" t="s">
        <v>8312</v>
      </c>
      <c r="Q3194">
        <f t="shared" si="247"/>
        <v>1</v>
      </c>
      <c r="R3194">
        <f t="shared" si="248"/>
        <v>12.75</v>
      </c>
      <c r="S3194" s="11">
        <f t="shared" si="245"/>
        <v>42018.94049768518</v>
      </c>
      <c r="T3194" s="11">
        <f t="shared" si="246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2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26" t="s">
        <v>8309</v>
      </c>
      <c r="P3195" t="s">
        <v>8312</v>
      </c>
      <c r="Q3195">
        <f t="shared" si="247"/>
        <v>12</v>
      </c>
      <c r="R3195">
        <f t="shared" si="248"/>
        <v>24.46</v>
      </c>
      <c r="S3195" s="11">
        <f t="shared" si="245"/>
        <v>42010.968240740738</v>
      </c>
      <c r="T3195" s="11">
        <f t="shared" si="246"/>
        <v>42055.968240740738</v>
      </c>
      <c r="U3195">
        <f t="shared" si="249"/>
        <v>2015</v>
      </c>
    </row>
    <row r="3196" spans="1:21" ht="45" x14ac:dyDescent="0.25">
      <c r="A3196">
        <v>3194</v>
      </c>
      <c r="B3196" s="3" t="s">
        <v>3194</v>
      </c>
      <c r="C3196" s="3" t="s">
        <v>7304</v>
      </c>
      <c r="D3196" s="2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26" t="s">
        <v>8309</v>
      </c>
      <c r="P3196" t="s">
        <v>8312</v>
      </c>
      <c r="Q3196">
        <f t="shared" si="247"/>
        <v>0</v>
      </c>
      <c r="R3196">
        <f t="shared" si="248"/>
        <v>0</v>
      </c>
      <c r="S3196" s="11">
        <f t="shared" si="245"/>
        <v>42182.062476851846</v>
      </c>
      <c r="T3196" s="11">
        <f t="shared" si="246"/>
        <v>42212.062476851846</v>
      </c>
      <c r="U3196">
        <f t="shared" si="249"/>
        <v>2015</v>
      </c>
    </row>
    <row r="3197" spans="1:21" ht="45" x14ac:dyDescent="0.25">
      <c r="A3197">
        <v>3195</v>
      </c>
      <c r="B3197" s="3" t="s">
        <v>3195</v>
      </c>
      <c r="C3197" s="3" t="s">
        <v>7305</v>
      </c>
      <c r="D3197" s="2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26" t="s">
        <v>8309</v>
      </c>
      <c r="P3197" t="s">
        <v>8312</v>
      </c>
      <c r="Q3197">
        <f t="shared" si="247"/>
        <v>59</v>
      </c>
      <c r="R3197">
        <f t="shared" si="248"/>
        <v>53.08</v>
      </c>
      <c r="S3197" s="11">
        <f t="shared" si="245"/>
        <v>42017.594236111108</v>
      </c>
      <c r="T3197" s="11">
        <f t="shared" si="246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2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26" t="s">
        <v>8309</v>
      </c>
      <c r="P3198" t="s">
        <v>8312</v>
      </c>
      <c r="Q3198">
        <f t="shared" si="247"/>
        <v>0</v>
      </c>
      <c r="R3198">
        <f t="shared" si="248"/>
        <v>300</v>
      </c>
      <c r="S3198" s="11">
        <f t="shared" si="245"/>
        <v>42157.598090277781</v>
      </c>
      <c r="T3198" s="11">
        <f t="shared" si="246"/>
        <v>42217.583333333328</v>
      </c>
      <c r="U3198">
        <f t="shared" si="249"/>
        <v>2015</v>
      </c>
    </row>
    <row r="3199" spans="1:21" ht="30" x14ac:dyDescent="0.25">
      <c r="A3199">
        <v>3197</v>
      </c>
      <c r="B3199" s="3" t="s">
        <v>3197</v>
      </c>
      <c r="C3199" s="3" t="s">
        <v>7307</v>
      </c>
      <c r="D3199" s="2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26" t="s">
        <v>8309</v>
      </c>
      <c r="P3199" t="s">
        <v>8312</v>
      </c>
      <c r="Q3199">
        <f t="shared" si="247"/>
        <v>11</v>
      </c>
      <c r="R3199">
        <f t="shared" si="248"/>
        <v>286.25</v>
      </c>
      <c r="S3199" s="11">
        <f t="shared" si="245"/>
        <v>42009.493263888886</v>
      </c>
      <c r="T3199" s="11">
        <f t="shared" si="246"/>
        <v>42039.493263888886</v>
      </c>
      <c r="U3199">
        <f t="shared" si="249"/>
        <v>2015</v>
      </c>
    </row>
    <row r="3200" spans="1:21" ht="45" x14ac:dyDescent="0.25">
      <c r="A3200">
        <v>3198</v>
      </c>
      <c r="B3200" s="3" t="s">
        <v>3198</v>
      </c>
      <c r="C3200" s="3" t="s">
        <v>7308</v>
      </c>
      <c r="D3200" s="2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26" t="s">
        <v>8309</v>
      </c>
      <c r="P3200" t="s">
        <v>8312</v>
      </c>
      <c r="Q3200">
        <f t="shared" si="247"/>
        <v>0</v>
      </c>
      <c r="R3200">
        <f t="shared" si="248"/>
        <v>36.67</v>
      </c>
      <c r="S3200" s="11">
        <f t="shared" si="245"/>
        <v>42013.424502314811</v>
      </c>
      <c r="T3200" s="11">
        <f t="shared" si="246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2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26" t="s">
        <v>8309</v>
      </c>
      <c r="P3201" t="s">
        <v>8312</v>
      </c>
      <c r="Q3201">
        <f t="shared" si="247"/>
        <v>52</v>
      </c>
      <c r="R3201">
        <f t="shared" si="248"/>
        <v>49.21</v>
      </c>
      <c r="S3201" s="11">
        <f t="shared" si="245"/>
        <v>41858.761782407404</v>
      </c>
      <c r="T3201" s="11">
        <f t="shared" si="246"/>
        <v>41888.875</v>
      </c>
      <c r="U3201">
        <f t="shared" si="249"/>
        <v>2014</v>
      </c>
    </row>
    <row r="3202" spans="1:21" ht="45" x14ac:dyDescent="0.25">
      <c r="A3202">
        <v>3200</v>
      </c>
      <c r="B3202" s="3" t="s">
        <v>3200</v>
      </c>
      <c r="C3202" s="3" t="s">
        <v>7310</v>
      </c>
      <c r="D3202" s="2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26" t="s">
        <v>8309</v>
      </c>
      <c r="P3202" t="s">
        <v>8312</v>
      </c>
      <c r="Q3202">
        <f t="shared" si="247"/>
        <v>0</v>
      </c>
      <c r="R3202">
        <f t="shared" si="248"/>
        <v>1</v>
      </c>
      <c r="S3202" s="11">
        <f t="shared" ref="S3202:S3265" si="250">(((J3202/60)/60)/24)+DATE(1970,1,1)</f>
        <v>42460.320613425924</v>
      </c>
      <c r="T3202" s="11">
        <f t="shared" ref="T3202:T3265" si="251">(((I3202/60)/60)/24)+DATE(1970,1,1)</f>
        <v>42490.231944444444</v>
      </c>
      <c r="U3202">
        <f t="shared" si="249"/>
        <v>2016</v>
      </c>
    </row>
    <row r="3203" spans="1:21" ht="45" x14ac:dyDescent="0.25">
      <c r="A3203">
        <v>3201</v>
      </c>
      <c r="B3203" s="3" t="s">
        <v>3201</v>
      </c>
      <c r="C3203" s="3" t="s">
        <v>7311</v>
      </c>
      <c r="D3203" s="2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26" t="s">
        <v>8309</v>
      </c>
      <c r="P3203" t="s">
        <v>8312</v>
      </c>
      <c r="Q3203">
        <f t="shared" ref="Q3203:Q3266" si="252">ROUND(E3203/D3203*100,0)</f>
        <v>1</v>
      </c>
      <c r="R3203">
        <f t="shared" ref="R3203:R3266" si="253">IFERROR(ROUND(E3203/L3203,2),0)</f>
        <v>12.5</v>
      </c>
      <c r="S3203" s="11">
        <f t="shared" si="250"/>
        <v>41861.767094907409</v>
      </c>
      <c r="T3203" s="11">
        <f t="shared" si="251"/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2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26" t="s">
        <v>8309</v>
      </c>
      <c r="P3204" t="s">
        <v>8312</v>
      </c>
      <c r="Q3204">
        <f t="shared" si="252"/>
        <v>55</v>
      </c>
      <c r="R3204">
        <f t="shared" si="253"/>
        <v>109.04</v>
      </c>
      <c r="S3204" s="11">
        <f t="shared" si="250"/>
        <v>42293.853541666671</v>
      </c>
      <c r="T3204" s="11">
        <f t="shared" si="251"/>
        <v>42352.249305555553</v>
      </c>
      <c r="U3204">
        <f t="shared" si="254"/>
        <v>2015</v>
      </c>
    </row>
    <row r="3205" spans="1:21" ht="30" x14ac:dyDescent="0.25">
      <c r="A3205">
        <v>3203</v>
      </c>
      <c r="B3205" s="3" t="s">
        <v>3203</v>
      </c>
      <c r="C3205" s="3" t="s">
        <v>7313</v>
      </c>
      <c r="D3205" s="2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26" t="s">
        <v>8309</v>
      </c>
      <c r="P3205" t="s">
        <v>8312</v>
      </c>
      <c r="Q3205">
        <f t="shared" si="252"/>
        <v>25</v>
      </c>
      <c r="R3205">
        <f t="shared" si="253"/>
        <v>41.67</v>
      </c>
      <c r="S3205" s="11">
        <f t="shared" si="250"/>
        <v>42242.988680555558</v>
      </c>
      <c r="T3205" s="11">
        <f t="shared" si="251"/>
        <v>42272.988680555558</v>
      </c>
      <c r="U3205">
        <f t="shared" si="254"/>
        <v>2015</v>
      </c>
    </row>
    <row r="3206" spans="1:21" ht="45" x14ac:dyDescent="0.25">
      <c r="A3206">
        <v>3204</v>
      </c>
      <c r="B3206" s="3" t="s">
        <v>3204</v>
      </c>
      <c r="C3206" s="3" t="s">
        <v>7314</v>
      </c>
      <c r="D3206" s="2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26" t="s">
        <v>8309</v>
      </c>
      <c r="P3206" t="s">
        <v>8312</v>
      </c>
      <c r="Q3206">
        <f t="shared" si="252"/>
        <v>0</v>
      </c>
      <c r="R3206">
        <f t="shared" si="253"/>
        <v>0</v>
      </c>
      <c r="S3206" s="11">
        <f t="shared" si="250"/>
        <v>42172.686099537037</v>
      </c>
      <c r="T3206" s="11">
        <f t="shared" si="251"/>
        <v>42202.676388888889</v>
      </c>
      <c r="U3206">
        <f t="shared" si="254"/>
        <v>2015</v>
      </c>
    </row>
    <row r="3207" spans="1:21" ht="45" x14ac:dyDescent="0.25">
      <c r="A3207">
        <v>3205</v>
      </c>
      <c r="B3207" s="3" t="s">
        <v>3205</v>
      </c>
      <c r="C3207" s="3" t="s">
        <v>7315</v>
      </c>
      <c r="D3207" s="2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26" t="s">
        <v>8309</v>
      </c>
      <c r="P3207" t="s">
        <v>8312</v>
      </c>
      <c r="Q3207">
        <f t="shared" si="252"/>
        <v>3</v>
      </c>
      <c r="R3207">
        <f t="shared" si="253"/>
        <v>22.75</v>
      </c>
      <c r="S3207" s="11">
        <f t="shared" si="250"/>
        <v>42095.374675925923</v>
      </c>
      <c r="T3207" s="11">
        <f t="shared" si="251"/>
        <v>42125.374675925923</v>
      </c>
      <c r="U3207">
        <f t="shared" si="254"/>
        <v>2015</v>
      </c>
    </row>
    <row r="3208" spans="1:21" ht="45" x14ac:dyDescent="0.25">
      <c r="A3208">
        <v>3206</v>
      </c>
      <c r="B3208" s="3" t="s">
        <v>3206</v>
      </c>
      <c r="C3208" s="3" t="s">
        <v>7316</v>
      </c>
      <c r="D3208" s="2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26" t="s">
        <v>8309</v>
      </c>
      <c r="P3208" t="s">
        <v>8312</v>
      </c>
      <c r="Q3208">
        <f t="shared" si="252"/>
        <v>0</v>
      </c>
      <c r="R3208">
        <f t="shared" si="253"/>
        <v>0</v>
      </c>
      <c r="S3208" s="11">
        <f t="shared" si="250"/>
        <v>42236.276053240741</v>
      </c>
      <c r="T3208" s="11">
        <f t="shared" si="251"/>
        <v>42266.276053240741</v>
      </c>
      <c r="U3208">
        <f t="shared" si="254"/>
        <v>2015</v>
      </c>
    </row>
    <row r="3209" spans="1:21" ht="45" x14ac:dyDescent="0.25">
      <c r="A3209">
        <v>3207</v>
      </c>
      <c r="B3209" s="3" t="s">
        <v>3207</v>
      </c>
      <c r="C3209" s="3" t="s">
        <v>7317</v>
      </c>
      <c r="D3209" s="2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26" t="s">
        <v>8309</v>
      </c>
      <c r="P3209" t="s">
        <v>8312</v>
      </c>
      <c r="Q3209">
        <f t="shared" si="252"/>
        <v>46</v>
      </c>
      <c r="R3209">
        <f t="shared" si="253"/>
        <v>70.83</v>
      </c>
      <c r="S3209" s="11">
        <f t="shared" si="250"/>
        <v>42057.277858796297</v>
      </c>
      <c r="T3209" s="11">
        <f t="shared" si="251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2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26" t="s">
        <v>8309</v>
      </c>
      <c r="P3210" t="s">
        <v>8311</v>
      </c>
      <c r="Q3210">
        <f t="shared" si="252"/>
        <v>104</v>
      </c>
      <c r="R3210">
        <f t="shared" si="253"/>
        <v>63.11</v>
      </c>
      <c r="S3210" s="11">
        <f t="shared" si="250"/>
        <v>41827.605057870373</v>
      </c>
      <c r="T3210" s="11">
        <f t="shared" si="251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2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26" t="s">
        <v>8309</v>
      </c>
      <c r="P3211" t="s">
        <v>8311</v>
      </c>
      <c r="Q3211">
        <f t="shared" si="252"/>
        <v>119</v>
      </c>
      <c r="R3211">
        <f t="shared" si="253"/>
        <v>50.16</v>
      </c>
      <c r="S3211" s="11">
        <f t="shared" si="250"/>
        <v>41778.637245370373</v>
      </c>
      <c r="T3211" s="11">
        <f t="shared" si="251"/>
        <v>41810.958333333336</v>
      </c>
      <c r="U3211">
        <f t="shared" si="254"/>
        <v>2014</v>
      </c>
    </row>
    <row r="3212" spans="1:21" ht="45" x14ac:dyDescent="0.25">
      <c r="A3212">
        <v>3210</v>
      </c>
      <c r="B3212" s="3" t="s">
        <v>3210</v>
      </c>
      <c r="C3212" s="3" t="s">
        <v>7320</v>
      </c>
      <c r="D3212" s="2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26" t="s">
        <v>8309</v>
      </c>
      <c r="P3212" t="s">
        <v>8311</v>
      </c>
      <c r="Q3212">
        <f t="shared" si="252"/>
        <v>126</v>
      </c>
      <c r="R3212">
        <f t="shared" si="253"/>
        <v>62.88</v>
      </c>
      <c r="S3212" s="11">
        <f t="shared" si="250"/>
        <v>41013.936562499999</v>
      </c>
      <c r="T3212" s="11">
        <f t="shared" si="251"/>
        <v>41061.165972222225</v>
      </c>
      <c r="U3212">
        <f t="shared" si="254"/>
        <v>2012</v>
      </c>
    </row>
    <row r="3213" spans="1:21" ht="45" x14ac:dyDescent="0.25">
      <c r="A3213">
        <v>3211</v>
      </c>
      <c r="B3213" s="3" t="s">
        <v>3211</v>
      </c>
      <c r="C3213" s="3" t="s">
        <v>7321</v>
      </c>
      <c r="D3213" s="2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26" t="s">
        <v>8309</v>
      </c>
      <c r="P3213" t="s">
        <v>8311</v>
      </c>
      <c r="Q3213">
        <f t="shared" si="252"/>
        <v>120</v>
      </c>
      <c r="R3213">
        <f t="shared" si="253"/>
        <v>85.53</v>
      </c>
      <c r="S3213" s="11">
        <f t="shared" si="250"/>
        <v>41834.586574074077</v>
      </c>
      <c r="T3213" s="11">
        <f t="shared" si="251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2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26" t="s">
        <v>8309</v>
      </c>
      <c r="P3214" t="s">
        <v>8311</v>
      </c>
      <c r="Q3214">
        <f t="shared" si="252"/>
        <v>126</v>
      </c>
      <c r="R3214">
        <f t="shared" si="253"/>
        <v>53.72</v>
      </c>
      <c r="S3214" s="11">
        <f t="shared" si="250"/>
        <v>41829.795729166668</v>
      </c>
      <c r="T3214" s="11">
        <f t="shared" si="251"/>
        <v>41859.795729166668</v>
      </c>
      <c r="U3214">
        <f t="shared" si="254"/>
        <v>2014</v>
      </c>
    </row>
    <row r="3215" spans="1:21" ht="45" x14ac:dyDescent="0.25">
      <c r="A3215">
        <v>3213</v>
      </c>
      <c r="B3215" s="3" t="s">
        <v>3213</v>
      </c>
      <c r="C3215" s="3" t="s">
        <v>7323</v>
      </c>
      <c r="D3215" s="2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26" t="s">
        <v>8309</v>
      </c>
      <c r="P3215" t="s">
        <v>8311</v>
      </c>
      <c r="Q3215">
        <f t="shared" si="252"/>
        <v>100</v>
      </c>
      <c r="R3215">
        <f t="shared" si="253"/>
        <v>127.81</v>
      </c>
      <c r="S3215" s="11">
        <f t="shared" si="250"/>
        <v>42171.763414351852</v>
      </c>
      <c r="T3215" s="11">
        <f t="shared" si="251"/>
        <v>42211.763414351852</v>
      </c>
      <c r="U3215">
        <f t="shared" si="254"/>
        <v>2015</v>
      </c>
    </row>
    <row r="3216" spans="1:21" ht="45" x14ac:dyDescent="0.25">
      <c r="A3216">
        <v>3214</v>
      </c>
      <c r="B3216" s="3" t="s">
        <v>3214</v>
      </c>
      <c r="C3216" s="3" t="s">
        <v>7324</v>
      </c>
      <c r="D3216" s="2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26" t="s">
        <v>8309</v>
      </c>
      <c r="P3216" t="s">
        <v>8311</v>
      </c>
      <c r="Q3216">
        <f t="shared" si="252"/>
        <v>102</v>
      </c>
      <c r="R3216">
        <f t="shared" si="253"/>
        <v>106.57</v>
      </c>
      <c r="S3216" s="11">
        <f t="shared" si="250"/>
        <v>42337.792511574073</v>
      </c>
      <c r="T3216" s="11">
        <f t="shared" si="251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2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26" t="s">
        <v>8309</v>
      </c>
      <c r="P3217" t="s">
        <v>8311</v>
      </c>
      <c r="Q3217">
        <f t="shared" si="252"/>
        <v>100</v>
      </c>
      <c r="R3217">
        <f t="shared" si="253"/>
        <v>262.11</v>
      </c>
      <c r="S3217" s="11">
        <f t="shared" si="250"/>
        <v>42219.665173611109</v>
      </c>
      <c r="T3217" s="11">
        <f t="shared" si="251"/>
        <v>42257.165972222225</v>
      </c>
      <c r="U3217">
        <f t="shared" si="254"/>
        <v>2015</v>
      </c>
    </row>
    <row r="3218" spans="1:21" ht="45" x14ac:dyDescent="0.25">
      <c r="A3218">
        <v>3216</v>
      </c>
      <c r="B3218" s="3" t="s">
        <v>3216</v>
      </c>
      <c r="C3218" s="3" t="s">
        <v>7326</v>
      </c>
      <c r="D3218" s="2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26" t="s">
        <v>8309</v>
      </c>
      <c r="P3218" t="s">
        <v>8311</v>
      </c>
      <c r="Q3218">
        <f t="shared" si="252"/>
        <v>100</v>
      </c>
      <c r="R3218">
        <f t="shared" si="253"/>
        <v>57.17</v>
      </c>
      <c r="S3218" s="11">
        <f t="shared" si="250"/>
        <v>42165.462627314817</v>
      </c>
      <c r="T3218" s="11">
        <f t="shared" si="251"/>
        <v>42196.604166666672</v>
      </c>
      <c r="U3218">
        <f t="shared" si="254"/>
        <v>2015</v>
      </c>
    </row>
    <row r="3219" spans="1:21" ht="30" x14ac:dyDescent="0.25">
      <c r="A3219">
        <v>3217</v>
      </c>
      <c r="B3219" s="3" t="s">
        <v>3217</v>
      </c>
      <c r="C3219" s="3" t="s">
        <v>7327</v>
      </c>
      <c r="D3219" s="2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26" t="s">
        <v>8309</v>
      </c>
      <c r="P3219" t="s">
        <v>8311</v>
      </c>
      <c r="Q3219">
        <f t="shared" si="252"/>
        <v>116</v>
      </c>
      <c r="R3219">
        <f t="shared" si="253"/>
        <v>50.2</v>
      </c>
      <c r="S3219" s="11">
        <f t="shared" si="250"/>
        <v>42648.546111111107</v>
      </c>
      <c r="T3219" s="11">
        <f t="shared" si="251"/>
        <v>42678.546111111107</v>
      </c>
      <c r="U3219">
        <f t="shared" si="254"/>
        <v>2016</v>
      </c>
    </row>
    <row r="3220" spans="1:21" ht="45" x14ac:dyDescent="0.25">
      <c r="A3220">
        <v>3218</v>
      </c>
      <c r="B3220" s="3" t="s">
        <v>3218</v>
      </c>
      <c r="C3220" s="3" t="s">
        <v>7328</v>
      </c>
      <c r="D3220" s="2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26" t="s">
        <v>8309</v>
      </c>
      <c r="P3220" t="s">
        <v>8311</v>
      </c>
      <c r="Q3220">
        <f t="shared" si="252"/>
        <v>102</v>
      </c>
      <c r="R3220">
        <f t="shared" si="253"/>
        <v>66.59</v>
      </c>
      <c r="S3220" s="11">
        <f t="shared" si="250"/>
        <v>41971.002152777779</v>
      </c>
      <c r="T3220" s="11">
        <f t="shared" si="251"/>
        <v>42004</v>
      </c>
      <c r="U3220">
        <f t="shared" si="254"/>
        <v>2014</v>
      </c>
    </row>
    <row r="3221" spans="1:21" ht="30" x14ac:dyDescent="0.25">
      <c r="A3221">
        <v>3219</v>
      </c>
      <c r="B3221" s="3" t="s">
        <v>3219</v>
      </c>
      <c r="C3221" s="3" t="s">
        <v>7329</v>
      </c>
      <c r="D3221" s="2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26" t="s">
        <v>8309</v>
      </c>
      <c r="P3221" t="s">
        <v>8311</v>
      </c>
      <c r="Q3221">
        <f t="shared" si="252"/>
        <v>100</v>
      </c>
      <c r="R3221">
        <f t="shared" si="253"/>
        <v>168.25</v>
      </c>
      <c r="S3221" s="11">
        <f t="shared" si="250"/>
        <v>42050.983182870375</v>
      </c>
      <c r="T3221" s="11">
        <f t="shared" si="251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2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26" t="s">
        <v>8309</v>
      </c>
      <c r="P3222" t="s">
        <v>8311</v>
      </c>
      <c r="Q3222">
        <f t="shared" si="252"/>
        <v>101</v>
      </c>
      <c r="R3222">
        <f t="shared" si="253"/>
        <v>256.37</v>
      </c>
      <c r="S3222" s="11">
        <f t="shared" si="250"/>
        <v>42772.833379629628</v>
      </c>
      <c r="T3222" s="11">
        <f t="shared" si="251"/>
        <v>42806.875</v>
      </c>
      <c r="U3222">
        <f t="shared" si="254"/>
        <v>2017</v>
      </c>
    </row>
    <row r="3223" spans="1:21" ht="45" x14ac:dyDescent="0.25">
      <c r="A3223">
        <v>3221</v>
      </c>
      <c r="B3223" s="3" t="s">
        <v>3221</v>
      </c>
      <c r="C3223" s="3" t="s">
        <v>7331</v>
      </c>
      <c r="D3223" s="2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26" t="s">
        <v>8309</v>
      </c>
      <c r="P3223" t="s">
        <v>8311</v>
      </c>
      <c r="Q3223">
        <f t="shared" si="252"/>
        <v>103</v>
      </c>
      <c r="R3223">
        <f t="shared" si="253"/>
        <v>36.61</v>
      </c>
      <c r="S3223" s="11">
        <f t="shared" si="250"/>
        <v>42155.696793981479</v>
      </c>
      <c r="T3223" s="11">
        <f t="shared" si="251"/>
        <v>42190.696793981479</v>
      </c>
      <c r="U3223">
        <f t="shared" si="254"/>
        <v>2015</v>
      </c>
    </row>
    <row r="3224" spans="1:21" ht="30" x14ac:dyDescent="0.25">
      <c r="A3224">
        <v>3222</v>
      </c>
      <c r="B3224" s="3" t="s">
        <v>3222</v>
      </c>
      <c r="C3224" s="3" t="s">
        <v>7332</v>
      </c>
      <c r="D3224" s="2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26" t="s">
        <v>8309</v>
      </c>
      <c r="P3224" t="s">
        <v>8311</v>
      </c>
      <c r="Q3224">
        <f t="shared" si="252"/>
        <v>125</v>
      </c>
      <c r="R3224">
        <f t="shared" si="253"/>
        <v>37.14</v>
      </c>
      <c r="S3224" s="11">
        <f t="shared" si="250"/>
        <v>42270.582141203704</v>
      </c>
      <c r="T3224" s="11">
        <f t="shared" si="251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2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26" t="s">
        <v>8309</v>
      </c>
      <c r="P3225" t="s">
        <v>8311</v>
      </c>
      <c r="Q3225">
        <f t="shared" si="252"/>
        <v>110</v>
      </c>
      <c r="R3225">
        <f t="shared" si="253"/>
        <v>45.88</v>
      </c>
      <c r="S3225" s="11">
        <f t="shared" si="250"/>
        <v>42206.835370370376</v>
      </c>
      <c r="T3225" s="11">
        <f t="shared" si="251"/>
        <v>42236.835370370376</v>
      </c>
      <c r="U3225">
        <f t="shared" si="254"/>
        <v>2015</v>
      </c>
    </row>
    <row r="3226" spans="1:21" ht="45" x14ac:dyDescent="0.25">
      <c r="A3226">
        <v>3224</v>
      </c>
      <c r="B3226" s="3" t="s">
        <v>3224</v>
      </c>
      <c r="C3226" s="3" t="s">
        <v>7334</v>
      </c>
      <c r="D3226" s="2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26" t="s">
        <v>8309</v>
      </c>
      <c r="P3226" t="s">
        <v>8311</v>
      </c>
      <c r="Q3226">
        <f t="shared" si="252"/>
        <v>102</v>
      </c>
      <c r="R3226">
        <f t="shared" si="253"/>
        <v>141.71</v>
      </c>
      <c r="S3226" s="11">
        <f t="shared" si="250"/>
        <v>42697.850844907407</v>
      </c>
      <c r="T3226" s="11">
        <f t="shared" si="251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2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26" t="s">
        <v>8309</v>
      </c>
      <c r="P3227" t="s">
        <v>8311</v>
      </c>
      <c r="Q3227">
        <f t="shared" si="252"/>
        <v>102</v>
      </c>
      <c r="R3227">
        <f t="shared" si="253"/>
        <v>52.49</v>
      </c>
      <c r="S3227" s="11">
        <f t="shared" si="250"/>
        <v>42503.559467592597</v>
      </c>
      <c r="T3227" s="11">
        <f t="shared" si="251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2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26" t="s">
        <v>8309</v>
      </c>
      <c r="P3228" t="s">
        <v>8311</v>
      </c>
      <c r="Q3228">
        <f t="shared" si="252"/>
        <v>104</v>
      </c>
      <c r="R3228">
        <f t="shared" si="253"/>
        <v>59.52</v>
      </c>
      <c r="S3228" s="11">
        <f t="shared" si="250"/>
        <v>42277.583472222221</v>
      </c>
      <c r="T3228" s="11">
        <f t="shared" si="251"/>
        <v>42307.583472222221</v>
      </c>
      <c r="U3228">
        <f t="shared" si="254"/>
        <v>2015</v>
      </c>
    </row>
    <row r="3229" spans="1:21" ht="45" x14ac:dyDescent="0.25">
      <c r="A3229">
        <v>3227</v>
      </c>
      <c r="B3229" s="3" t="s">
        <v>3227</v>
      </c>
      <c r="C3229" s="3" t="s">
        <v>7337</v>
      </c>
      <c r="D3229" s="2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26" t="s">
        <v>8309</v>
      </c>
      <c r="P3229" t="s">
        <v>8311</v>
      </c>
      <c r="Q3229">
        <f t="shared" si="252"/>
        <v>125</v>
      </c>
      <c r="R3229">
        <f t="shared" si="253"/>
        <v>50</v>
      </c>
      <c r="S3229" s="11">
        <f t="shared" si="250"/>
        <v>42722.882361111115</v>
      </c>
      <c r="T3229" s="11">
        <f t="shared" si="251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2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26" t="s">
        <v>8309</v>
      </c>
      <c r="P3230" t="s">
        <v>8311</v>
      </c>
      <c r="Q3230">
        <f t="shared" si="252"/>
        <v>102</v>
      </c>
      <c r="R3230">
        <f t="shared" si="253"/>
        <v>193.62</v>
      </c>
      <c r="S3230" s="11">
        <f t="shared" si="250"/>
        <v>42323.70930555556</v>
      </c>
      <c r="T3230" s="11">
        <f t="shared" si="251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2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26" t="s">
        <v>8309</v>
      </c>
      <c r="P3231" t="s">
        <v>8311</v>
      </c>
      <c r="Q3231">
        <f t="shared" si="252"/>
        <v>108</v>
      </c>
      <c r="R3231">
        <f t="shared" si="253"/>
        <v>106.8</v>
      </c>
      <c r="S3231" s="11">
        <f t="shared" si="250"/>
        <v>41933.291643518518</v>
      </c>
      <c r="T3231" s="11">
        <f t="shared" si="251"/>
        <v>41963.333310185189</v>
      </c>
      <c r="U3231">
        <f t="shared" si="254"/>
        <v>2014</v>
      </c>
    </row>
    <row r="3232" spans="1:21" ht="45" x14ac:dyDescent="0.25">
      <c r="A3232">
        <v>3230</v>
      </c>
      <c r="B3232" s="3" t="s">
        <v>3230</v>
      </c>
      <c r="C3232" s="3" t="s">
        <v>7340</v>
      </c>
      <c r="D3232" s="2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26" t="s">
        <v>8309</v>
      </c>
      <c r="P3232" t="s">
        <v>8311</v>
      </c>
      <c r="Q3232">
        <f t="shared" si="252"/>
        <v>110</v>
      </c>
      <c r="R3232">
        <f t="shared" si="253"/>
        <v>77.22</v>
      </c>
      <c r="S3232" s="11">
        <f t="shared" si="250"/>
        <v>41898.168125000004</v>
      </c>
      <c r="T3232" s="11">
        <f t="shared" si="251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2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26" t="s">
        <v>8309</v>
      </c>
      <c r="P3233" t="s">
        <v>8311</v>
      </c>
      <c r="Q3233">
        <f t="shared" si="252"/>
        <v>161</v>
      </c>
      <c r="R3233">
        <f t="shared" si="253"/>
        <v>57.5</v>
      </c>
      <c r="S3233" s="11">
        <f t="shared" si="250"/>
        <v>42446.943831018521</v>
      </c>
      <c r="T3233" s="11">
        <f t="shared" si="251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2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26" t="s">
        <v>8309</v>
      </c>
      <c r="P3234" t="s">
        <v>8311</v>
      </c>
      <c r="Q3234">
        <f t="shared" si="252"/>
        <v>131</v>
      </c>
      <c r="R3234">
        <f t="shared" si="253"/>
        <v>50.46</v>
      </c>
      <c r="S3234" s="11">
        <f t="shared" si="250"/>
        <v>42463.81385416667</v>
      </c>
      <c r="T3234" s="11">
        <f t="shared" si="251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2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26" t="s">
        <v>8309</v>
      </c>
      <c r="P3235" t="s">
        <v>8311</v>
      </c>
      <c r="Q3235">
        <f t="shared" si="252"/>
        <v>119</v>
      </c>
      <c r="R3235">
        <f t="shared" si="253"/>
        <v>97.38</v>
      </c>
      <c r="S3235" s="11">
        <f t="shared" si="250"/>
        <v>42766.805034722223</v>
      </c>
      <c r="T3235" s="11">
        <f t="shared" si="251"/>
        <v>42796.805034722223</v>
      </c>
      <c r="U3235">
        <f t="shared" si="254"/>
        <v>2017</v>
      </c>
    </row>
    <row r="3236" spans="1:21" ht="45" x14ac:dyDescent="0.25">
      <c r="A3236">
        <v>3234</v>
      </c>
      <c r="B3236" s="3" t="s">
        <v>3234</v>
      </c>
      <c r="C3236" s="3" t="s">
        <v>7344</v>
      </c>
      <c r="D3236" s="2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26" t="s">
        <v>8309</v>
      </c>
      <c r="P3236" t="s">
        <v>8311</v>
      </c>
      <c r="Q3236">
        <f t="shared" si="252"/>
        <v>100</v>
      </c>
      <c r="R3236">
        <f t="shared" si="253"/>
        <v>34.92</v>
      </c>
      <c r="S3236" s="11">
        <f t="shared" si="250"/>
        <v>42734.789444444439</v>
      </c>
      <c r="T3236" s="11">
        <f t="shared" si="251"/>
        <v>42767.979861111111</v>
      </c>
      <c r="U3236">
        <f t="shared" si="254"/>
        <v>2016</v>
      </c>
    </row>
    <row r="3237" spans="1:21" ht="45" x14ac:dyDescent="0.25">
      <c r="A3237">
        <v>3235</v>
      </c>
      <c r="B3237" s="3" t="s">
        <v>3235</v>
      </c>
      <c r="C3237" s="3" t="s">
        <v>7345</v>
      </c>
      <c r="D3237" s="2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26" t="s">
        <v>8309</v>
      </c>
      <c r="P3237" t="s">
        <v>8311</v>
      </c>
      <c r="Q3237">
        <f t="shared" si="252"/>
        <v>103</v>
      </c>
      <c r="R3237">
        <f t="shared" si="253"/>
        <v>85.53</v>
      </c>
      <c r="S3237" s="11">
        <f t="shared" si="250"/>
        <v>42522.347812499997</v>
      </c>
      <c r="T3237" s="11">
        <f t="shared" si="251"/>
        <v>42552.347812499997</v>
      </c>
      <c r="U3237">
        <f t="shared" si="254"/>
        <v>2016</v>
      </c>
    </row>
    <row r="3238" spans="1:21" ht="45" x14ac:dyDescent="0.25">
      <c r="A3238">
        <v>3236</v>
      </c>
      <c r="B3238" s="3" t="s">
        <v>3236</v>
      </c>
      <c r="C3238" s="3" t="s">
        <v>7346</v>
      </c>
      <c r="D3238" s="2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26" t="s">
        <v>8309</v>
      </c>
      <c r="P3238" t="s">
        <v>8311</v>
      </c>
      <c r="Q3238">
        <f t="shared" si="252"/>
        <v>101</v>
      </c>
      <c r="R3238">
        <f t="shared" si="253"/>
        <v>182.91</v>
      </c>
      <c r="S3238" s="11">
        <f t="shared" si="250"/>
        <v>42702.917048611111</v>
      </c>
      <c r="T3238" s="11">
        <f t="shared" si="251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2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26" t="s">
        <v>8309</v>
      </c>
      <c r="P3239" t="s">
        <v>8311</v>
      </c>
      <c r="Q3239">
        <f t="shared" si="252"/>
        <v>101</v>
      </c>
      <c r="R3239">
        <f t="shared" si="253"/>
        <v>131.13999999999999</v>
      </c>
      <c r="S3239" s="11">
        <f t="shared" si="250"/>
        <v>42252.474351851852</v>
      </c>
      <c r="T3239" s="11">
        <f t="shared" si="251"/>
        <v>42276.165972222225</v>
      </c>
      <c r="U3239">
        <f t="shared" si="254"/>
        <v>2015</v>
      </c>
    </row>
    <row r="3240" spans="1:21" ht="45" x14ac:dyDescent="0.25">
      <c r="A3240">
        <v>3238</v>
      </c>
      <c r="B3240" s="3" t="s">
        <v>3238</v>
      </c>
      <c r="C3240" s="3" t="s">
        <v>7348</v>
      </c>
      <c r="D3240" s="2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26" t="s">
        <v>8309</v>
      </c>
      <c r="P3240" t="s">
        <v>8311</v>
      </c>
      <c r="Q3240">
        <f t="shared" si="252"/>
        <v>112</v>
      </c>
      <c r="R3240">
        <f t="shared" si="253"/>
        <v>39.81</v>
      </c>
      <c r="S3240" s="11">
        <f t="shared" si="250"/>
        <v>42156.510393518518</v>
      </c>
      <c r="T3240" s="11">
        <f t="shared" si="251"/>
        <v>42186.510393518518</v>
      </c>
      <c r="U3240">
        <f t="shared" si="254"/>
        <v>2015</v>
      </c>
    </row>
    <row r="3241" spans="1:21" ht="45" x14ac:dyDescent="0.25">
      <c r="A3241">
        <v>3239</v>
      </c>
      <c r="B3241" s="3" t="s">
        <v>3239</v>
      </c>
      <c r="C3241" s="3" t="s">
        <v>7349</v>
      </c>
      <c r="D3241" s="2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26" t="s">
        <v>8309</v>
      </c>
      <c r="P3241" t="s">
        <v>8311</v>
      </c>
      <c r="Q3241">
        <f t="shared" si="252"/>
        <v>106</v>
      </c>
      <c r="R3241">
        <f t="shared" si="253"/>
        <v>59.7</v>
      </c>
      <c r="S3241" s="11">
        <f t="shared" si="250"/>
        <v>42278.089039351849</v>
      </c>
      <c r="T3241" s="11">
        <f t="shared" si="251"/>
        <v>42302.999305555553</v>
      </c>
      <c r="U3241">
        <f t="shared" si="254"/>
        <v>2015</v>
      </c>
    </row>
    <row r="3242" spans="1:21" ht="45" x14ac:dyDescent="0.25">
      <c r="A3242">
        <v>3240</v>
      </c>
      <c r="B3242" s="3" t="s">
        <v>3240</v>
      </c>
      <c r="C3242" s="3" t="s">
        <v>7350</v>
      </c>
      <c r="D3242" s="2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26" t="s">
        <v>8309</v>
      </c>
      <c r="P3242" t="s">
        <v>8311</v>
      </c>
      <c r="Q3242">
        <f t="shared" si="252"/>
        <v>101</v>
      </c>
      <c r="R3242">
        <f t="shared" si="253"/>
        <v>88.74</v>
      </c>
      <c r="S3242" s="11">
        <f t="shared" si="250"/>
        <v>42754.693842592591</v>
      </c>
      <c r="T3242" s="11">
        <f t="shared" si="251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2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26" t="s">
        <v>8309</v>
      </c>
      <c r="P3243" t="s">
        <v>8311</v>
      </c>
      <c r="Q3243">
        <f t="shared" si="252"/>
        <v>115</v>
      </c>
      <c r="R3243">
        <f t="shared" si="253"/>
        <v>58.69</v>
      </c>
      <c r="S3243" s="11">
        <f t="shared" si="250"/>
        <v>41893.324884259258</v>
      </c>
      <c r="T3243" s="11">
        <f t="shared" si="251"/>
        <v>41926.290972222225</v>
      </c>
      <c r="U3243">
        <f t="shared" si="254"/>
        <v>2014</v>
      </c>
    </row>
    <row r="3244" spans="1:21" ht="30" x14ac:dyDescent="0.25">
      <c r="A3244">
        <v>3242</v>
      </c>
      <c r="B3244" s="3" t="s">
        <v>3242</v>
      </c>
      <c r="C3244" s="3" t="s">
        <v>7352</v>
      </c>
      <c r="D3244" s="2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26" t="s">
        <v>8309</v>
      </c>
      <c r="P3244" t="s">
        <v>8311</v>
      </c>
      <c r="Q3244">
        <f t="shared" si="252"/>
        <v>127</v>
      </c>
      <c r="R3244">
        <f t="shared" si="253"/>
        <v>69.569999999999993</v>
      </c>
      <c r="S3244" s="11">
        <f t="shared" si="250"/>
        <v>41871.755694444444</v>
      </c>
      <c r="T3244" s="11">
        <f t="shared" si="251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2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26" t="s">
        <v>8309</v>
      </c>
      <c r="P3245" t="s">
        <v>8311</v>
      </c>
      <c r="Q3245">
        <f t="shared" si="252"/>
        <v>103</v>
      </c>
      <c r="R3245">
        <f t="shared" si="253"/>
        <v>115.87</v>
      </c>
      <c r="S3245" s="11">
        <f t="shared" si="250"/>
        <v>42262.096782407403</v>
      </c>
      <c r="T3245" s="11">
        <f t="shared" si="251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2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26" t="s">
        <v>8309</v>
      </c>
      <c r="P3246" t="s">
        <v>8311</v>
      </c>
      <c r="Q3246">
        <f t="shared" si="252"/>
        <v>103</v>
      </c>
      <c r="R3246">
        <f t="shared" si="253"/>
        <v>23.87</v>
      </c>
      <c r="S3246" s="11">
        <f t="shared" si="250"/>
        <v>42675.694236111114</v>
      </c>
      <c r="T3246" s="11">
        <f t="shared" si="251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2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26" t="s">
        <v>8309</v>
      </c>
      <c r="P3247" t="s">
        <v>8311</v>
      </c>
      <c r="Q3247">
        <f t="shared" si="252"/>
        <v>104</v>
      </c>
      <c r="R3247">
        <f t="shared" si="253"/>
        <v>81.13</v>
      </c>
      <c r="S3247" s="11">
        <f t="shared" si="250"/>
        <v>42135.60020833333</v>
      </c>
      <c r="T3247" s="11">
        <f t="shared" si="251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2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26" t="s">
        <v>8309</v>
      </c>
      <c r="P3248" t="s">
        <v>8311</v>
      </c>
      <c r="Q3248">
        <f t="shared" si="252"/>
        <v>111</v>
      </c>
      <c r="R3248">
        <f t="shared" si="253"/>
        <v>57.63</v>
      </c>
      <c r="S3248" s="11">
        <f t="shared" si="250"/>
        <v>42230.472222222219</v>
      </c>
      <c r="T3248" s="11">
        <f t="shared" si="251"/>
        <v>42259.165972222225</v>
      </c>
      <c r="U3248">
        <f t="shared" si="254"/>
        <v>2015</v>
      </c>
    </row>
    <row r="3249" spans="1:21" ht="45" x14ac:dyDescent="0.25">
      <c r="A3249">
        <v>3247</v>
      </c>
      <c r="B3249" s="3" t="s">
        <v>3247</v>
      </c>
      <c r="C3249" s="3" t="s">
        <v>7357</v>
      </c>
      <c r="D3249" s="2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26" t="s">
        <v>8309</v>
      </c>
      <c r="P3249" t="s">
        <v>8311</v>
      </c>
      <c r="Q3249">
        <f t="shared" si="252"/>
        <v>106</v>
      </c>
      <c r="R3249">
        <f t="shared" si="253"/>
        <v>46.43</v>
      </c>
      <c r="S3249" s="11">
        <f t="shared" si="250"/>
        <v>42167.434166666666</v>
      </c>
      <c r="T3249" s="11">
        <f t="shared" si="251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2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26" t="s">
        <v>8309</v>
      </c>
      <c r="P3250" t="s">
        <v>8311</v>
      </c>
      <c r="Q3250">
        <f t="shared" si="252"/>
        <v>101</v>
      </c>
      <c r="R3250">
        <f t="shared" si="253"/>
        <v>60.48</v>
      </c>
      <c r="S3250" s="11">
        <f t="shared" si="250"/>
        <v>42068.888391203705</v>
      </c>
      <c r="T3250" s="11">
        <f t="shared" si="251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 s="2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26" t="s">
        <v>8309</v>
      </c>
      <c r="P3251" t="s">
        <v>8311</v>
      </c>
      <c r="Q3251">
        <f t="shared" si="252"/>
        <v>105</v>
      </c>
      <c r="R3251">
        <f t="shared" si="253"/>
        <v>65.58</v>
      </c>
      <c r="S3251" s="11">
        <f t="shared" si="250"/>
        <v>42145.746689814812</v>
      </c>
      <c r="T3251" s="11">
        <f t="shared" si="251"/>
        <v>42175.746689814812</v>
      </c>
      <c r="U3251">
        <f t="shared" si="254"/>
        <v>2015</v>
      </c>
    </row>
    <row r="3252" spans="1:21" ht="45" x14ac:dyDescent="0.25">
      <c r="A3252">
        <v>3250</v>
      </c>
      <c r="B3252" s="3" t="s">
        <v>3250</v>
      </c>
      <c r="C3252" s="3" t="s">
        <v>7360</v>
      </c>
      <c r="D3252" s="2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26" t="s">
        <v>8309</v>
      </c>
      <c r="P3252" t="s">
        <v>8311</v>
      </c>
      <c r="Q3252">
        <f t="shared" si="252"/>
        <v>102</v>
      </c>
      <c r="R3252">
        <f t="shared" si="253"/>
        <v>119.19</v>
      </c>
      <c r="S3252" s="11">
        <f t="shared" si="250"/>
        <v>41918.742175925923</v>
      </c>
      <c r="T3252" s="11">
        <f t="shared" si="251"/>
        <v>41948.783842592595</v>
      </c>
      <c r="U3252">
        <f t="shared" si="254"/>
        <v>2014</v>
      </c>
    </row>
    <row r="3253" spans="1:21" ht="45" x14ac:dyDescent="0.25">
      <c r="A3253">
        <v>3251</v>
      </c>
      <c r="B3253" s="3" t="s">
        <v>3251</v>
      </c>
      <c r="C3253" s="3" t="s">
        <v>7361</v>
      </c>
      <c r="D3253" s="2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26" t="s">
        <v>8309</v>
      </c>
      <c r="P3253" t="s">
        <v>8311</v>
      </c>
      <c r="Q3253">
        <f t="shared" si="252"/>
        <v>111</v>
      </c>
      <c r="R3253">
        <f t="shared" si="253"/>
        <v>83.05</v>
      </c>
      <c r="S3253" s="11">
        <f t="shared" si="250"/>
        <v>42146.731087962966</v>
      </c>
      <c r="T3253" s="11">
        <f t="shared" si="251"/>
        <v>42176.731087962966</v>
      </c>
      <c r="U3253">
        <f t="shared" si="254"/>
        <v>2015</v>
      </c>
    </row>
    <row r="3254" spans="1:21" ht="30" x14ac:dyDescent="0.25">
      <c r="A3254">
        <v>3252</v>
      </c>
      <c r="B3254" s="3" t="s">
        <v>3252</v>
      </c>
      <c r="C3254" s="3" t="s">
        <v>7362</v>
      </c>
      <c r="D3254" s="2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26" t="s">
        <v>8309</v>
      </c>
      <c r="P3254" t="s">
        <v>8311</v>
      </c>
      <c r="Q3254">
        <f t="shared" si="252"/>
        <v>128</v>
      </c>
      <c r="R3254">
        <f t="shared" si="253"/>
        <v>57.52</v>
      </c>
      <c r="S3254" s="11">
        <f t="shared" si="250"/>
        <v>42590.472685185188</v>
      </c>
      <c r="T3254" s="11">
        <f t="shared" si="251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2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26" t="s">
        <v>8309</v>
      </c>
      <c r="P3255" t="s">
        <v>8311</v>
      </c>
      <c r="Q3255">
        <f t="shared" si="252"/>
        <v>102</v>
      </c>
      <c r="R3255">
        <f t="shared" si="253"/>
        <v>177.09</v>
      </c>
      <c r="S3255" s="11">
        <f t="shared" si="250"/>
        <v>42602.576712962968</v>
      </c>
      <c r="T3255" s="11">
        <f t="shared" si="251"/>
        <v>42621.15625</v>
      </c>
      <c r="U3255">
        <f t="shared" si="254"/>
        <v>2016</v>
      </c>
    </row>
    <row r="3256" spans="1:21" ht="45" x14ac:dyDescent="0.25">
      <c r="A3256">
        <v>3254</v>
      </c>
      <c r="B3256" s="3" t="s">
        <v>3254</v>
      </c>
      <c r="C3256" s="3" t="s">
        <v>7364</v>
      </c>
      <c r="D3256" s="2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26" t="s">
        <v>8309</v>
      </c>
      <c r="P3256" t="s">
        <v>8311</v>
      </c>
      <c r="Q3256">
        <f t="shared" si="252"/>
        <v>101</v>
      </c>
      <c r="R3256">
        <f t="shared" si="253"/>
        <v>70.77</v>
      </c>
      <c r="S3256" s="11">
        <f t="shared" si="250"/>
        <v>42059.085752314815</v>
      </c>
      <c r="T3256" s="11">
        <f t="shared" si="251"/>
        <v>42089.044085648144</v>
      </c>
      <c r="U3256">
        <f t="shared" si="254"/>
        <v>2015</v>
      </c>
    </row>
    <row r="3257" spans="1:21" ht="45" x14ac:dyDescent="0.25">
      <c r="A3257">
        <v>3255</v>
      </c>
      <c r="B3257" s="3" t="s">
        <v>3255</v>
      </c>
      <c r="C3257" s="3" t="s">
        <v>7365</v>
      </c>
      <c r="D3257" s="2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26" t="s">
        <v>8309</v>
      </c>
      <c r="P3257" t="s">
        <v>8311</v>
      </c>
      <c r="Q3257">
        <f t="shared" si="252"/>
        <v>175</v>
      </c>
      <c r="R3257">
        <f t="shared" si="253"/>
        <v>29.17</v>
      </c>
      <c r="S3257" s="11">
        <f t="shared" si="250"/>
        <v>41889.768229166664</v>
      </c>
      <c r="T3257" s="11">
        <f t="shared" si="251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2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26" t="s">
        <v>8309</v>
      </c>
      <c r="P3258" t="s">
        <v>8311</v>
      </c>
      <c r="Q3258">
        <f t="shared" si="252"/>
        <v>128</v>
      </c>
      <c r="R3258">
        <f t="shared" si="253"/>
        <v>72.760000000000005</v>
      </c>
      <c r="S3258" s="11">
        <f t="shared" si="250"/>
        <v>42144.573807870373</v>
      </c>
      <c r="T3258" s="11">
        <f t="shared" si="251"/>
        <v>42166.165972222225</v>
      </c>
      <c r="U3258">
        <f t="shared" si="254"/>
        <v>2015</v>
      </c>
    </row>
    <row r="3259" spans="1:21" ht="45" x14ac:dyDescent="0.25">
      <c r="A3259">
        <v>3257</v>
      </c>
      <c r="B3259" s="3" t="s">
        <v>3257</v>
      </c>
      <c r="C3259" s="3" t="s">
        <v>7367</v>
      </c>
      <c r="D3259" s="2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26" t="s">
        <v>8309</v>
      </c>
      <c r="P3259" t="s">
        <v>8311</v>
      </c>
      <c r="Q3259">
        <f t="shared" si="252"/>
        <v>106</v>
      </c>
      <c r="R3259">
        <f t="shared" si="253"/>
        <v>51.85</v>
      </c>
      <c r="S3259" s="11">
        <f t="shared" si="250"/>
        <v>42758.559629629628</v>
      </c>
      <c r="T3259" s="11">
        <f t="shared" si="251"/>
        <v>42788.559629629628</v>
      </c>
      <c r="U3259">
        <f t="shared" si="254"/>
        <v>2017</v>
      </c>
    </row>
    <row r="3260" spans="1:21" ht="30" x14ac:dyDescent="0.25">
      <c r="A3260">
        <v>3258</v>
      </c>
      <c r="B3260" s="3" t="s">
        <v>3258</v>
      </c>
      <c r="C3260" s="3" t="s">
        <v>7368</v>
      </c>
      <c r="D3260" s="2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26" t="s">
        <v>8309</v>
      </c>
      <c r="P3260" t="s">
        <v>8311</v>
      </c>
      <c r="Q3260">
        <f t="shared" si="252"/>
        <v>105</v>
      </c>
      <c r="R3260">
        <f t="shared" si="253"/>
        <v>98.2</v>
      </c>
      <c r="S3260" s="11">
        <f t="shared" si="250"/>
        <v>41982.887280092589</v>
      </c>
      <c r="T3260" s="11">
        <f t="shared" si="251"/>
        <v>42012.887280092589</v>
      </c>
      <c r="U3260">
        <f t="shared" si="254"/>
        <v>2014</v>
      </c>
    </row>
    <row r="3261" spans="1:21" ht="45" x14ac:dyDescent="0.25">
      <c r="A3261">
        <v>3259</v>
      </c>
      <c r="B3261" s="3" t="s">
        <v>3259</v>
      </c>
      <c r="C3261" s="3" t="s">
        <v>7369</v>
      </c>
      <c r="D3261" s="2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26" t="s">
        <v>8309</v>
      </c>
      <c r="P3261" t="s">
        <v>8311</v>
      </c>
      <c r="Q3261">
        <f t="shared" si="252"/>
        <v>106</v>
      </c>
      <c r="R3261">
        <f t="shared" si="253"/>
        <v>251.74</v>
      </c>
      <c r="S3261" s="11">
        <f t="shared" si="250"/>
        <v>42614.760937500003</v>
      </c>
      <c r="T3261" s="11">
        <f t="shared" si="251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2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26" t="s">
        <v>8309</v>
      </c>
      <c r="P3262" t="s">
        <v>8311</v>
      </c>
      <c r="Q3262">
        <f t="shared" si="252"/>
        <v>109</v>
      </c>
      <c r="R3262">
        <f t="shared" si="253"/>
        <v>74.819999999999993</v>
      </c>
      <c r="S3262" s="11">
        <f t="shared" si="250"/>
        <v>42303.672662037032</v>
      </c>
      <c r="T3262" s="11">
        <f t="shared" si="251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2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26" t="s">
        <v>8309</v>
      </c>
      <c r="P3263" t="s">
        <v>8311</v>
      </c>
      <c r="Q3263">
        <f t="shared" si="252"/>
        <v>100</v>
      </c>
      <c r="R3263">
        <f t="shared" si="253"/>
        <v>67.650000000000006</v>
      </c>
      <c r="S3263" s="11">
        <f t="shared" si="250"/>
        <v>42171.725416666668</v>
      </c>
      <c r="T3263" s="11">
        <f t="shared" si="251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2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26" t="s">
        <v>8309</v>
      </c>
      <c r="P3264" t="s">
        <v>8311</v>
      </c>
      <c r="Q3264">
        <f t="shared" si="252"/>
        <v>103</v>
      </c>
      <c r="R3264">
        <f t="shared" si="253"/>
        <v>93.81</v>
      </c>
      <c r="S3264" s="11">
        <f t="shared" si="250"/>
        <v>41964.315532407403</v>
      </c>
      <c r="T3264" s="11">
        <f t="shared" si="251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3" t="s">
        <v>3263</v>
      </c>
      <c r="C3265" s="3" t="s">
        <v>7373</v>
      </c>
      <c r="D3265" s="2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26" t="s">
        <v>8309</v>
      </c>
      <c r="P3265" t="s">
        <v>8311</v>
      </c>
      <c r="Q3265">
        <f t="shared" si="252"/>
        <v>112</v>
      </c>
      <c r="R3265">
        <f t="shared" si="253"/>
        <v>41.24</v>
      </c>
      <c r="S3265" s="11">
        <f t="shared" si="250"/>
        <v>42284.516064814816</v>
      </c>
      <c r="T3265" s="11">
        <f t="shared" si="251"/>
        <v>42307.875</v>
      </c>
      <c r="U3265">
        <f t="shared" si="254"/>
        <v>2015</v>
      </c>
    </row>
    <row r="3266" spans="1:21" ht="30" x14ac:dyDescent="0.25">
      <c r="A3266">
        <v>3264</v>
      </c>
      <c r="B3266" s="3" t="s">
        <v>3264</v>
      </c>
      <c r="C3266" s="3" t="s">
        <v>7374</v>
      </c>
      <c r="D3266" s="2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26" t="s">
        <v>8309</v>
      </c>
      <c r="P3266" t="s">
        <v>8311</v>
      </c>
      <c r="Q3266">
        <f t="shared" si="252"/>
        <v>103</v>
      </c>
      <c r="R3266">
        <f t="shared" si="253"/>
        <v>52.55</v>
      </c>
      <c r="S3266" s="11">
        <f t="shared" ref="S3266:S3329" si="255">(((J3266/60)/60)/24)+DATE(1970,1,1)</f>
        <v>42016.800208333334</v>
      </c>
      <c r="T3266" s="11">
        <f t="shared" ref="T3266:T3329" si="256">(((I3266/60)/60)/24)+DATE(1970,1,1)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2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26" t="s">
        <v>8309</v>
      </c>
      <c r="P3267" t="s">
        <v>8311</v>
      </c>
      <c r="Q3267">
        <f t="shared" ref="Q3267:Q3330" si="257">ROUND(E3267/D3267*100,0)</f>
        <v>164</v>
      </c>
      <c r="R3267">
        <f t="shared" ref="R3267:R3330" si="258">IFERROR(ROUND(E3267/L3267,2),0)</f>
        <v>70.290000000000006</v>
      </c>
      <c r="S3267" s="11">
        <f t="shared" si="255"/>
        <v>42311.711979166663</v>
      </c>
      <c r="T3267" s="11">
        <f t="shared" si="256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2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26" t="s">
        <v>8309</v>
      </c>
      <c r="P3268" t="s">
        <v>8311</v>
      </c>
      <c r="Q3268">
        <f t="shared" si="257"/>
        <v>131</v>
      </c>
      <c r="R3268">
        <f t="shared" si="258"/>
        <v>48.33</v>
      </c>
      <c r="S3268" s="11">
        <f t="shared" si="255"/>
        <v>42136.536134259266</v>
      </c>
      <c r="T3268" s="11">
        <f t="shared" si="256"/>
        <v>42167.875</v>
      </c>
      <c r="U3268">
        <f t="shared" si="259"/>
        <v>2015</v>
      </c>
    </row>
    <row r="3269" spans="1:21" ht="45" x14ac:dyDescent="0.25">
      <c r="A3269">
        <v>3267</v>
      </c>
      <c r="B3269" s="3" t="s">
        <v>3267</v>
      </c>
      <c r="C3269" s="3" t="s">
        <v>7377</v>
      </c>
      <c r="D3269" s="2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26" t="s">
        <v>8309</v>
      </c>
      <c r="P3269" t="s">
        <v>8311</v>
      </c>
      <c r="Q3269">
        <f t="shared" si="257"/>
        <v>102</v>
      </c>
      <c r="R3269">
        <f t="shared" si="258"/>
        <v>53.18</v>
      </c>
      <c r="S3269" s="11">
        <f t="shared" si="255"/>
        <v>42172.757638888885</v>
      </c>
      <c r="T3269" s="11">
        <f t="shared" si="256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2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26" t="s">
        <v>8309</v>
      </c>
      <c r="P3270" t="s">
        <v>8311</v>
      </c>
      <c r="Q3270">
        <f t="shared" si="257"/>
        <v>128</v>
      </c>
      <c r="R3270">
        <f t="shared" si="258"/>
        <v>60.95</v>
      </c>
      <c r="S3270" s="11">
        <f t="shared" si="255"/>
        <v>42590.90425925926</v>
      </c>
      <c r="T3270" s="11">
        <f t="shared" si="256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2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26" t="s">
        <v>8309</v>
      </c>
      <c r="P3271" t="s">
        <v>8311</v>
      </c>
      <c r="Q3271">
        <f t="shared" si="257"/>
        <v>102</v>
      </c>
      <c r="R3271">
        <f t="shared" si="258"/>
        <v>116</v>
      </c>
      <c r="S3271" s="11">
        <f t="shared" si="255"/>
        <v>42137.395798611105</v>
      </c>
      <c r="T3271" s="11">
        <f t="shared" si="256"/>
        <v>42171.458333333328</v>
      </c>
      <c r="U3271">
        <f t="shared" si="259"/>
        <v>2015</v>
      </c>
    </row>
    <row r="3272" spans="1:21" ht="45" x14ac:dyDescent="0.25">
      <c r="A3272">
        <v>3270</v>
      </c>
      <c r="B3272" s="3" t="s">
        <v>3270</v>
      </c>
      <c r="C3272" s="3" t="s">
        <v>7380</v>
      </c>
      <c r="D3272" s="2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26" t="s">
        <v>8309</v>
      </c>
      <c r="P3272" t="s">
        <v>8311</v>
      </c>
      <c r="Q3272">
        <f t="shared" si="257"/>
        <v>102</v>
      </c>
      <c r="R3272">
        <f t="shared" si="258"/>
        <v>61</v>
      </c>
      <c r="S3272" s="11">
        <f t="shared" si="255"/>
        <v>42167.533159722225</v>
      </c>
      <c r="T3272" s="11">
        <f t="shared" si="256"/>
        <v>42197.533159722225</v>
      </c>
      <c r="U3272">
        <f t="shared" si="259"/>
        <v>2015</v>
      </c>
    </row>
    <row r="3273" spans="1:21" x14ac:dyDescent="0.25">
      <c r="A3273">
        <v>3271</v>
      </c>
      <c r="B3273" s="3" t="s">
        <v>3271</v>
      </c>
      <c r="C3273" s="3" t="s">
        <v>7381</v>
      </c>
      <c r="D3273" s="2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26" t="s">
        <v>8309</v>
      </c>
      <c r="P3273" t="s">
        <v>8311</v>
      </c>
      <c r="Q3273">
        <f t="shared" si="257"/>
        <v>130</v>
      </c>
      <c r="R3273">
        <f t="shared" si="258"/>
        <v>38.24</v>
      </c>
      <c r="S3273" s="11">
        <f t="shared" si="255"/>
        <v>41915.437210648146</v>
      </c>
      <c r="T3273" s="11">
        <f t="shared" si="256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2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26" t="s">
        <v>8309</v>
      </c>
      <c r="P3274" t="s">
        <v>8311</v>
      </c>
      <c r="Q3274">
        <f t="shared" si="257"/>
        <v>154</v>
      </c>
      <c r="R3274">
        <f t="shared" si="258"/>
        <v>106.5</v>
      </c>
      <c r="S3274" s="11">
        <f t="shared" si="255"/>
        <v>42284.500104166669</v>
      </c>
      <c r="T3274" s="11">
        <f t="shared" si="256"/>
        <v>42314.541770833333</v>
      </c>
      <c r="U3274">
        <f t="shared" si="259"/>
        <v>2015</v>
      </c>
    </row>
    <row r="3275" spans="1:21" ht="45" x14ac:dyDescent="0.25">
      <c r="A3275">
        <v>3273</v>
      </c>
      <c r="B3275" s="3" t="s">
        <v>3273</v>
      </c>
      <c r="C3275" s="3" t="s">
        <v>7383</v>
      </c>
      <c r="D3275" s="2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26" t="s">
        <v>8309</v>
      </c>
      <c r="P3275" t="s">
        <v>8311</v>
      </c>
      <c r="Q3275">
        <f t="shared" si="257"/>
        <v>107</v>
      </c>
      <c r="R3275">
        <f t="shared" si="258"/>
        <v>204.57</v>
      </c>
      <c r="S3275" s="11">
        <f t="shared" si="255"/>
        <v>42611.801412037035</v>
      </c>
      <c r="T3275" s="11">
        <f t="shared" si="256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2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26" t="s">
        <v>8309</v>
      </c>
      <c r="P3276" t="s">
        <v>8311</v>
      </c>
      <c r="Q3276">
        <f t="shared" si="257"/>
        <v>101</v>
      </c>
      <c r="R3276">
        <f t="shared" si="258"/>
        <v>54.91</v>
      </c>
      <c r="S3276" s="11">
        <f t="shared" si="255"/>
        <v>42400.704537037032</v>
      </c>
      <c r="T3276" s="11">
        <f t="shared" si="256"/>
        <v>42444.875</v>
      </c>
      <c r="U3276">
        <f t="shared" si="259"/>
        <v>2016</v>
      </c>
    </row>
    <row r="3277" spans="1:21" ht="45" x14ac:dyDescent="0.25">
      <c r="A3277">
        <v>3275</v>
      </c>
      <c r="B3277" s="3" t="s">
        <v>3275</v>
      </c>
      <c r="C3277" s="3" t="s">
        <v>7385</v>
      </c>
      <c r="D3277" s="2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26" t="s">
        <v>8309</v>
      </c>
      <c r="P3277" t="s">
        <v>8311</v>
      </c>
      <c r="Q3277">
        <f t="shared" si="257"/>
        <v>100</v>
      </c>
      <c r="R3277">
        <f t="shared" si="258"/>
        <v>150.41999999999999</v>
      </c>
      <c r="S3277" s="11">
        <f t="shared" si="255"/>
        <v>42017.88045138889</v>
      </c>
      <c r="T3277" s="11">
        <f t="shared" si="256"/>
        <v>42044.1875</v>
      </c>
      <c r="U3277">
        <f t="shared" si="259"/>
        <v>2015</v>
      </c>
    </row>
    <row r="3278" spans="1:21" ht="45" x14ac:dyDescent="0.25">
      <c r="A3278">
        <v>3276</v>
      </c>
      <c r="B3278" s="3" t="s">
        <v>3276</v>
      </c>
      <c r="C3278" s="3" t="s">
        <v>7386</v>
      </c>
      <c r="D3278" s="2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26" t="s">
        <v>8309</v>
      </c>
      <c r="P3278" t="s">
        <v>8311</v>
      </c>
      <c r="Q3278">
        <f t="shared" si="257"/>
        <v>117</v>
      </c>
      <c r="R3278">
        <f t="shared" si="258"/>
        <v>52.58</v>
      </c>
      <c r="S3278" s="11">
        <f t="shared" si="255"/>
        <v>42426.949988425928</v>
      </c>
      <c r="T3278" s="11">
        <f t="shared" si="256"/>
        <v>42461.165972222225</v>
      </c>
      <c r="U3278">
        <f t="shared" si="259"/>
        <v>2016</v>
      </c>
    </row>
    <row r="3279" spans="1:21" ht="45" x14ac:dyDescent="0.25">
      <c r="A3279">
        <v>3277</v>
      </c>
      <c r="B3279" s="3" t="s">
        <v>3277</v>
      </c>
      <c r="C3279" s="3" t="s">
        <v>7387</v>
      </c>
      <c r="D3279" s="2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26" t="s">
        <v>8309</v>
      </c>
      <c r="P3279" t="s">
        <v>8311</v>
      </c>
      <c r="Q3279">
        <f t="shared" si="257"/>
        <v>109</v>
      </c>
      <c r="R3279">
        <f t="shared" si="258"/>
        <v>54.3</v>
      </c>
      <c r="S3279" s="11">
        <f t="shared" si="255"/>
        <v>41931.682939814818</v>
      </c>
      <c r="T3279" s="11">
        <f t="shared" si="256"/>
        <v>41961.724606481483</v>
      </c>
      <c r="U3279">
        <f t="shared" si="259"/>
        <v>2014</v>
      </c>
    </row>
    <row r="3280" spans="1:21" ht="45" x14ac:dyDescent="0.25">
      <c r="A3280">
        <v>3278</v>
      </c>
      <c r="B3280" s="3" t="s">
        <v>3278</v>
      </c>
      <c r="C3280" s="3" t="s">
        <v>7388</v>
      </c>
      <c r="D3280" s="2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26" t="s">
        <v>8309</v>
      </c>
      <c r="P3280" t="s">
        <v>8311</v>
      </c>
      <c r="Q3280">
        <f t="shared" si="257"/>
        <v>103</v>
      </c>
      <c r="R3280">
        <f t="shared" si="258"/>
        <v>76.03</v>
      </c>
      <c r="S3280" s="11">
        <f t="shared" si="255"/>
        <v>42124.848414351851</v>
      </c>
      <c r="T3280" s="11">
        <f t="shared" si="256"/>
        <v>42154.848414351851</v>
      </c>
      <c r="U3280">
        <f t="shared" si="259"/>
        <v>2015</v>
      </c>
    </row>
    <row r="3281" spans="1:21" ht="45" x14ac:dyDescent="0.25">
      <c r="A3281">
        <v>3279</v>
      </c>
      <c r="B3281" s="3" t="s">
        <v>3279</v>
      </c>
      <c r="C3281" s="3" t="s">
        <v>7389</v>
      </c>
      <c r="D3281" s="2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26" t="s">
        <v>8309</v>
      </c>
      <c r="P3281" t="s">
        <v>8311</v>
      </c>
      <c r="Q3281">
        <f t="shared" si="257"/>
        <v>114</v>
      </c>
      <c r="R3281">
        <f t="shared" si="258"/>
        <v>105.21</v>
      </c>
      <c r="S3281" s="11">
        <f t="shared" si="255"/>
        <v>42431.102534722217</v>
      </c>
      <c r="T3281" s="11">
        <f t="shared" si="256"/>
        <v>42461.06086805556</v>
      </c>
      <c r="U3281">
        <f t="shared" si="259"/>
        <v>2016</v>
      </c>
    </row>
    <row r="3282" spans="1:21" ht="45" x14ac:dyDescent="0.25">
      <c r="A3282">
        <v>3280</v>
      </c>
      <c r="B3282" s="3" t="s">
        <v>3280</v>
      </c>
      <c r="C3282" s="3" t="s">
        <v>7390</v>
      </c>
      <c r="D3282" s="2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26" t="s">
        <v>8309</v>
      </c>
      <c r="P3282" t="s">
        <v>8311</v>
      </c>
      <c r="Q3282">
        <f t="shared" si="257"/>
        <v>103</v>
      </c>
      <c r="R3282">
        <f t="shared" si="258"/>
        <v>68.67</v>
      </c>
      <c r="S3282" s="11">
        <f t="shared" si="255"/>
        <v>42121.756921296299</v>
      </c>
      <c r="T3282" s="11">
        <f t="shared" si="256"/>
        <v>42156.208333333328</v>
      </c>
      <c r="U3282">
        <f t="shared" si="259"/>
        <v>2015</v>
      </c>
    </row>
    <row r="3283" spans="1:21" ht="30" x14ac:dyDescent="0.25">
      <c r="A3283">
        <v>3281</v>
      </c>
      <c r="B3283" s="3" t="s">
        <v>3281</v>
      </c>
      <c r="C3283" s="3" t="s">
        <v>7391</v>
      </c>
      <c r="D3283" s="2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26" t="s">
        <v>8309</v>
      </c>
      <c r="P3283" t="s">
        <v>8311</v>
      </c>
      <c r="Q3283">
        <f t="shared" si="257"/>
        <v>122</v>
      </c>
      <c r="R3283">
        <f t="shared" si="258"/>
        <v>129.36000000000001</v>
      </c>
      <c r="S3283" s="11">
        <f t="shared" si="255"/>
        <v>42219.019733796296</v>
      </c>
      <c r="T3283" s="11">
        <f t="shared" si="256"/>
        <v>42249.019733796296</v>
      </c>
      <c r="U3283">
        <f t="shared" si="259"/>
        <v>2015</v>
      </c>
    </row>
    <row r="3284" spans="1:21" ht="45" x14ac:dyDescent="0.25">
      <c r="A3284">
        <v>3282</v>
      </c>
      <c r="B3284" s="3" t="s">
        <v>3282</v>
      </c>
      <c r="C3284" s="3" t="s">
        <v>7392</v>
      </c>
      <c r="D3284" s="2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26" t="s">
        <v>8309</v>
      </c>
      <c r="P3284" t="s">
        <v>8311</v>
      </c>
      <c r="Q3284">
        <f t="shared" si="257"/>
        <v>103</v>
      </c>
      <c r="R3284">
        <f t="shared" si="258"/>
        <v>134.26</v>
      </c>
      <c r="S3284" s="11">
        <f t="shared" si="255"/>
        <v>42445.19430555556</v>
      </c>
      <c r="T3284" s="11">
        <f t="shared" si="256"/>
        <v>42489.19430555556</v>
      </c>
      <c r="U3284">
        <f t="shared" si="259"/>
        <v>2016</v>
      </c>
    </row>
    <row r="3285" spans="1:21" ht="45" x14ac:dyDescent="0.25">
      <c r="A3285">
        <v>3283</v>
      </c>
      <c r="B3285" s="3" t="s">
        <v>3283</v>
      </c>
      <c r="C3285" s="3" t="s">
        <v>7393</v>
      </c>
      <c r="D3285" s="2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26" t="s">
        <v>8309</v>
      </c>
      <c r="P3285" t="s">
        <v>8311</v>
      </c>
      <c r="Q3285">
        <f t="shared" si="257"/>
        <v>105</v>
      </c>
      <c r="R3285">
        <f t="shared" si="258"/>
        <v>17.829999999999998</v>
      </c>
      <c r="S3285" s="11">
        <f t="shared" si="255"/>
        <v>42379.74418981481</v>
      </c>
      <c r="T3285" s="11">
        <f t="shared" si="256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2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26" t="s">
        <v>8309</v>
      </c>
      <c r="P3286" t="s">
        <v>8311</v>
      </c>
      <c r="Q3286">
        <f t="shared" si="257"/>
        <v>102</v>
      </c>
      <c r="R3286">
        <f t="shared" si="258"/>
        <v>203.2</v>
      </c>
      <c r="S3286" s="11">
        <f t="shared" si="255"/>
        <v>42380.884872685187</v>
      </c>
      <c r="T3286" s="11">
        <f t="shared" si="256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2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26" t="s">
        <v>8309</v>
      </c>
      <c r="P3287" t="s">
        <v>8311</v>
      </c>
      <c r="Q3287">
        <f t="shared" si="257"/>
        <v>112</v>
      </c>
      <c r="R3287">
        <f t="shared" si="258"/>
        <v>69.19</v>
      </c>
      <c r="S3287" s="11">
        <f t="shared" si="255"/>
        <v>42762.942430555559</v>
      </c>
      <c r="T3287" s="11">
        <f t="shared" si="256"/>
        <v>42794.208333333328</v>
      </c>
      <c r="U3287">
        <f t="shared" si="259"/>
        <v>2017</v>
      </c>
    </row>
    <row r="3288" spans="1:21" ht="45" x14ac:dyDescent="0.25">
      <c r="A3288">
        <v>3286</v>
      </c>
      <c r="B3288" s="3" t="s">
        <v>3286</v>
      </c>
      <c r="C3288" s="3" t="s">
        <v>7396</v>
      </c>
      <c r="D3288" s="2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26" t="s">
        <v>8309</v>
      </c>
      <c r="P3288" t="s">
        <v>8311</v>
      </c>
      <c r="Q3288">
        <f t="shared" si="257"/>
        <v>102</v>
      </c>
      <c r="R3288">
        <f t="shared" si="258"/>
        <v>125.12</v>
      </c>
      <c r="S3288" s="11">
        <f t="shared" si="255"/>
        <v>42567.840069444443</v>
      </c>
      <c r="T3288" s="11">
        <f t="shared" si="256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2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26" t="s">
        <v>8309</v>
      </c>
      <c r="P3289" t="s">
        <v>8311</v>
      </c>
      <c r="Q3289">
        <f t="shared" si="257"/>
        <v>100</v>
      </c>
      <c r="R3289">
        <f t="shared" si="258"/>
        <v>73.53</v>
      </c>
      <c r="S3289" s="11">
        <f t="shared" si="255"/>
        <v>42311.750324074077</v>
      </c>
      <c r="T3289" s="11">
        <f t="shared" si="256"/>
        <v>42336.750324074077</v>
      </c>
      <c r="U3289">
        <f t="shared" si="259"/>
        <v>2015</v>
      </c>
    </row>
    <row r="3290" spans="1:21" ht="45" x14ac:dyDescent="0.25">
      <c r="A3290">
        <v>3288</v>
      </c>
      <c r="B3290" s="3" t="s">
        <v>3288</v>
      </c>
      <c r="C3290" s="3" t="s">
        <v>7398</v>
      </c>
      <c r="D3290" s="2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26" t="s">
        <v>8309</v>
      </c>
      <c r="P3290" t="s">
        <v>8311</v>
      </c>
      <c r="Q3290">
        <f t="shared" si="257"/>
        <v>100</v>
      </c>
      <c r="R3290">
        <f t="shared" si="258"/>
        <v>48.44</v>
      </c>
      <c r="S3290" s="11">
        <f t="shared" si="255"/>
        <v>42505.774479166663</v>
      </c>
      <c r="T3290" s="11">
        <f t="shared" si="256"/>
        <v>42541.958333333328</v>
      </c>
      <c r="U3290">
        <f t="shared" si="259"/>
        <v>2016</v>
      </c>
    </row>
    <row r="3291" spans="1:21" ht="45" x14ac:dyDescent="0.25">
      <c r="A3291">
        <v>3289</v>
      </c>
      <c r="B3291" s="3" t="s">
        <v>3289</v>
      </c>
      <c r="C3291" s="3" t="s">
        <v>7399</v>
      </c>
      <c r="D3291" s="2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26" t="s">
        <v>8309</v>
      </c>
      <c r="P3291" t="s">
        <v>8311</v>
      </c>
      <c r="Q3291">
        <f t="shared" si="257"/>
        <v>133</v>
      </c>
      <c r="R3291">
        <f t="shared" si="258"/>
        <v>26.61</v>
      </c>
      <c r="S3291" s="11">
        <f t="shared" si="255"/>
        <v>42758.368078703701</v>
      </c>
      <c r="T3291" s="11">
        <f t="shared" si="256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2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26" t="s">
        <v>8309</v>
      </c>
      <c r="P3292" t="s">
        <v>8311</v>
      </c>
      <c r="Q3292">
        <f t="shared" si="257"/>
        <v>121</v>
      </c>
      <c r="R3292">
        <f t="shared" si="258"/>
        <v>33.67</v>
      </c>
      <c r="S3292" s="11">
        <f t="shared" si="255"/>
        <v>42775.51494212963</v>
      </c>
      <c r="T3292" s="11">
        <f t="shared" si="256"/>
        <v>42805.51494212963</v>
      </c>
      <c r="U3292">
        <f t="shared" si="259"/>
        <v>2017</v>
      </c>
    </row>
    <row r="3293" spans="1:21" ht="45" x14ac:dyDescent="0.25">
      <c r="A3293">
        <v>3291</v>
      </c>
      <c r="B3293" s="3" t="s">
        <v>3291</v>
      </c>
      <c r="C3293" s="3" t="s">
        <v>7401</v>
      </c>
      <c r="D3293" s="2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26" t="s">
        <v>8309</v>
      </c>
      <c r="P3293" t="s">
        <v>8311</v>
      </c>
      <c r="Q3293">
        <f t="shared" si="257"/>
        <v>114</v>
      </c>
      <c r="R3293">
        <f t="shared" si="258"/>
        <v>40.71</v>
      </c>
      <c r="S3293" s="11">
        <f t="shared" si="255"/>
        <v>42232.702546296292</v>
      </c>
      <c r="T3293" s="11">
        <f t="shared" si="256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2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26" t="s">
        <v>8309</v>
      </c>
      <c r="P3294" t="s">
        <v>8311</v>
      </c>
      <c r="Q3294">
        <f t="shared" si="257"/>
        <v>286</v>
      </c>
      <c r="R3294">
        <f t="shared" si="258"/>
        <v>19.27</v>
      </c>
      <c r="S3294" s="11">
        <f t="shared" si="255"/>
        <v>42282.770231481481</v>
      </c>
      <c r="T3294" s="11">
        <f t="shared" si="256"/>
        <v>42342.811898148153</v>
      </c>
      <c r="U3294">
        <f t="shared" si="259"/>
        <v>2015</v>
      </c>
    </row>
    <row r="3295" spans="1:21" ht="45" x14ac:dyDescent="0.25">
      <c r="A3295">
        <v>3293</v>
      </c>
      <c r="B3295" s="3" t="s">
        <v>3293</v>
      </c>
      <c r="C3295" s="3" t="s">
        <v>7403</v>
      </c>
      <c r="D3295" s="2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26" t="s">
        <v>8309</v>
      </c>
      <c r="P3295" t="s">
        <v>8311</v>
      </c>
      <c r="Q3295">
        <f t="shared" si="257"/>
        <v>170</v>
      </c>
      <c r="R3295">
        <f t="shared" si="258"/>
        <v>84.29</v>
      </c>
      <c r="S3295" s="11">
        <f t="shared" si="255"/>
        <v>42768.425370370373</v>
      </c>
      <c r="T3295" s="11">
        <f t="shared" si="256"/>
        <v>42798.425370370373</v>
      </c>
      <c r="U3295">
        <f t="shared" si="259"/>
        <v>2017</v>
      </c>
    </row>
    <row r="3296" spans="1:21" ht="45" x14ac:dyDescent="0.25">
      <c r="A3296">
        <v>3294</v>
      </c>
      <c r="B3296" s="3" t="s">
        <v>3294</v>
      </c>
      <c r="C3296" s="3" t="s">
        <v>7404</v>
      </c>
      <c r="D3296" s="2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26" t="s">
        <v>8309</v>
      </c>
      <c r="P3296" t="s">
        <v>8311</v>
      </c>
      <c r="Q3296">
        <f t="shared" si="257"/>
        <v>118</v>
      </c>
      <c r="R3296">
        <f t="shared" si="258"/>
        <v>29.58</v>
      </c>
      <c r="S3296" s="11">
        <f t="shared" si="255"/>
        <v>42141.541134259256</v>
      </c>
      <c r="T3296" s="11">
        <f t="shared" si="256"/>
        <v>42171.541134259256</v>
      </c>
      <c r="U3296">
        <f t="shared" si="259"/>
        <v>2015</v>
      </c>
    </row>
    <row r="3297" spans="1:21" ht="45" x14ac:dyDescent="0.25">
      <c r="A3297">
        <v>3295</v>
      </c>
      <c r="B3297" s="3" t="s">
        <v>3295</v>
      </c>
      <c r="C3297" s="3" t="s">
        <v>7405</v>
      </c>
      <c r="D3297" s="2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26" t="s">
        <v>8309</v>
      </c>
      <c r="P3297" t="s">
        <v>8311</v>
      </c>
      <c r="Q3297">
        <f t="shared" si="257"/>
        <v>103</v>
      </c>
      <c r="R3297">
        <f t="shared" si="258"/>
        <v>26.67</v>
      </c>
      <c r="S3297" s="11">
        <f t="shared" si="255"/>
        <v>42609.442465277782</v>
      </c>
      <c r="T3297" s="11">
        <f t="shared" si="256"/>
        <v>42639.442465277782</v>
      </c>
      <c r="U3297">
        <f t="shared" si="259"/>
        <v>2016</v>
      </c>
    </row>
    <row r="3298" spans="1:21" ht="45" x14ac:dyDescent="0.25">
      <c r="A3298">
        <v>3296</v>
      </c>
      <c r="B3298" s="3" t="s">
        <v>3296</v>
      </c>
      <c r="C3298" s="3" t="s">
        <v>7406</v>
      </c>
      <c r="D3298" s="2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26" t="s">
        <v>8309</v>
      </c>
      <c r="P3298" t="s">
        <v>8311</v>
      </c>
      <c r="Q3298">
        <f t="shared" si="257"/>
        <v>144</v>
      </c>
      <c r="R3298">
        <f t="shared" si="258"/>
        <v>45.98</v>
      </c>
      <c r="S3298" s="11">
        <f t="shared" si="255"/>
        <v>42309.756620370375</v>
      </c>
      <c r="T3298" s="11">
        <f t="shared" si="256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2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26" t="s">
        <v>8309</v>
      </c>
      <c r="P3299" t="s">
        <v>8311</v>
      </c>
      <c r="Q3299">
        <f t="shared" si="257"/>
        <v>100</v>
      </c>
      <c r="R3299">
        <f t="shared" si="258"/>
        <v>125.09</v>
      </c>
      <c r="S3299" s="11">
        <f t="shared" si="255"/>
        <v>42193.771481481483</v>
      </c>
      <c r="T3299" s="11">
        <f t="shared" si="256"/>
        <v>42212.957638888889</v>
      </c>
      <c r="U3299">
        <f t="shared" si="259"/>
        <v>2015</v>
      </c>
    </row>
    <row r="3300" spans="1:21" ht="45" x14ac:dyDescent="0.25">
      <c r="A3300">
        <v>3298</v>
      </c>
      <c r="B3300" s="3" t="s">
        <v>3298</v>
      </c>
      <c r="C3300" s="3" t="s">
        <v>7408</v>
      </c>
      <c r="D3300" s="2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26" t="s">
        <v>8309</v>
      </c>
      <c r="P3300" t="s">
        <v>8311</v>
      </c>
      <c r="Q3300">
        <f t="shared" si="257"/>
        <v>102</v>
      </c>
      <c r="R3300">
        <f t="shared" si="258"/>
        <v>141.29</v>
      </c>
      <c r="S3300" s="11">
        <f t="shared" si="255"/>
        <v>42239.957962962959</v>
      </c>
      <c r="T3300" s="11">
        <f t="shared" si="256"/>
        <v>42260</v>
      </c>
      <c r="U3300">
        <f t="shared" si="259"/>
        <v>2015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 s="2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26" t="s">
        <v>8309</v>
      </c>
      <c r="P3301" t="s">
        <v>8311</v>
      </c>
      <c r="Q3301">
        <f t="shared" si="257"/>
        <v>116</v>
      </c>
      <c r="R3301">
        <f t="shared" si="258"/>
        <v>55.33</v>
      </c>
      <c r="S3301" s="11">
        <f t="shared" si="255"/>
        <v>42261.917395833334</v>
      </c>
      <c r="T3301" s="11">
        <f t="shared" si="256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2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26" t="s">
        <v>8309</v>
      </c>
      <c r="P3302" t="s">
        <v>8311</v>
      </c>
      <c r="Q3302">
        <f t="shared" si="257"/>
        <v>136</v>
      </c>
      <c r="R3302">
        <f t="shared" si="258"/>
        <v>46.42</v>
      </c>
      <c r="S3302" s="11">
        <f t="shared" si="255"/>
        <v>42102.743773148148</v>
      </c>
      <c r="T3302" s="11">
        <f t="shared" si="256"/>
        <v>42123.743773148148</v>
      </c>
      <c r="U3302">
        <f t="shared" si="259"/>
        <v>2015</v>
      </c>
    </row>
    <row r="3303" spans="1:21" ht="45" x14ac:dyDescent="0.25">
      <c r="A3303">
        <v>3301</v>
      </c>
      <c r="B3303" s="3" t="s">
        <v>3301</v>
      </c>
      <c r="C3303" s="3" t="s">
        <v>7411</v>
      </c>
      <c r="D3303" s="2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26" t="s">
        <v>8309</v>
      </c>
      <c r="P3303" t="s">
        <v>8311</v>
      </c>
      <c r="Q3303">
        <f t="shared" si="257"/>
        <v>133</v>
      </c>
      <c r="R3303">
        <f t="shared" si="258"/>
        <v>57.2</v>
      </c>
      <c r="S3303" s="11">
        <f t="shared" si="255"/>
        <v>42538.73583333334</v>
      </c>
      <c r="T3303" s="11">
        <f t="shared" si="256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2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26" t="s">
        <v>8309</v>
      </c>
      <c r="P3304" t="s">
        <v>8311</v>
      </c>
      <c r="Q3304">
        <f t="shared" si="257"/>
        <v>103</v>
      </c>
      <c r="R3304">
        <f t="shared" si="258"/>
        <v>173.7</v>
      </c>
      <c r="S3304" s="11">
        <f t="shared" si="255"/>
        <v>42681.35157407407</v>
      </c>
      <c r="T3304" s="11">
        <f t="shared" si="256"/>
        <v>42711.35157407407</v>
      </c>
      <c r="U3304">
        <f t="shared" si="259"/>
        <v>2016</v>
      </c>
    </row>
    <row r="3305" spans="1:21" ht="45" x14ac:dyDescent="0.25">
      <c r="A3305">
        <v>3303</v>
      </c>
      <c r="B3305" s="3" t="s">
        <v>3303</v>
      </c>
      <c r="C3305" s="3" t="s">
        <v>7413</v>
      </c>
      <c r="D3305" s="2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26" t="s">
        <v>8309</v>
      </c>
      <c r="P3305" t="s">
        <v>8311</v>
      </c>
      <c r="Q3305">
        <f t="shared" si="257"/>
        <v>116</v>
      </c>
      <c r="R3305">
        <f t="shared" si="258"/>
        <v>59.6</v>
      </c>
      <c r="S3305" s="11">
        <f t="shared" si="255"/>
        <v>42056.65143518518</v>
      </c>
      <c r="T3305" s="11">
        <f t="shared" si="256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2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26" t="s">
        <v>8309</v>
      </c>
      <c r="P3306" t="s">
        <v>8311</v>
      </c>
      <c r="Q3306">
        <f t="shared" si="257"/>
        <v>105</v>
      </c>
      <c r="R3306">
        <f t="shared" si="258"/>
        <v>89.59</v>
      </c>
      <c r="S3306" s="11">
        <f t="shared" si="255"/>
        <v>42696.624444444446</v>
      </c>
      <c r="T3306" s="11">
        <f t="shared" si="256"/>
        <v>42726.624444444446</v>
      </c>
      <c r="U3306">
        <f t="shared" si="259"/>
        <v>2016</v>
      </c>
    </row>
    <row r="3307" spans="1:21" ht="45" x14ac:dyDescent="0.25">
      <c r="A3307">
        <v>3305</v>
      </c>
      <c r="B3307" s="3" t="s">
        <v>3305</v>
      </c>
      <c r="C3307" s="3" t="s">
        <v>7415</v>
      </c>
      <c r="D3307" s="2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26" t="s">
        <v>8309</v>
      </c>
      <c r="P3307" t="s">
        <v>8311</v>
      </c>
      <c r="Q3307">
        <f t="shared" si="257"/>
        <v>102</v>
      </c>
      <c r="R3307">
        <f t="shared" si="258"/>
        <v>204.05</v>
      </c>
      <c r="S3307" s="11">
        <f t="shared" si="255"/>
        <v>42186.855879629627</v>
      </c>
      <c r="T3307" s="11">
        <f t="shared" si="256"/>
        <v>42216.855879629627</v>
      </c>
      <c r="U3307">
        <f t="shared" si="259"/>
        <v>2015</v>
      </c>
    </row>
    <row r="3308" spans="1:21" ht="45" x14ac:dyDescent="0.25">
      <c r="A3308">
        <v>3306</v>
      </c>
      <c r="B3308" s="3" t="s">
        <v>3306</v>
      </c>
      <c r="C3308" s="3" t="s">
        <v>7416</v>
      </c>
      <c r="D3308" s="2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26" t="s">
        <v>8309</v>
      </c>
      <c r="P3308" t="s">
        <v>8311</v>
      </c>
      <c r="Q3308">
        <f t="shared" si="257"/>
        <v>175</v>
      </c>
      <c r="R3308">
        <f t="shared" si="258"/>
        <v>48.7</v>
      </c>
      <c r="S3308" s="11">
        <f t="shared" si="255"/>
        <v>42493.219236111108</v>
      </c>
      <c r="T3308" s="11">
        <f t="shared" si="256"/>
        <v>42531.125</v>
      </c>
      <c r="U3308">
        <f t="shared" si="259"/>
        <v>2016</v>
      </c>
    </row>
    <row r="3309" spans="1:21" ht="45" x14ac:dyDescent="0.25">
      <c r="A3309">
        <v>3307</v>
      </c>
      <c r="B3309" s="3" t="s">
        <v>3307</v>
      </c>
      <c r="C3309" s="3" t="s">
        <v>7417</v>
      </c>
      <c r="D3309" s="2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26" t="s">
        <v>8309</v>
      </c>
      <c r="P3309" t="s">
        <v>8311</v>
      </c>
      <c r="Q3309">
        <f t="shared" si="257"/>
        <v>107</v>
      </c>
      <c r="R3309">
        <f t="shared" si="258"/>
        <v>53.34</v>
      </c>
      <c r="S3309" s="11">
        <f t="shared" si="255"/>
        <v>42475.057164351849</v>
      </c>
      <c r="T3309" s="11">
        <f t="shared" si="256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2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26" t="s">
        <v>8309</v>
      </c>
      <c r="P3310" t="s">
        <v>8311</v>
      </c>
      <c r="Q3310">
        <f t="shared" si="257"/>
        <v>122</v>
      </c>
      <c r="R3310">
        <f t="shared" si="258"/>
        <v>75.09</v>
      </c>
      <c r="S3310" s="11">
        <f t="shared" si="255"/>
        <v>42452.876909722225</v>
      </c>
      <c r="T3310" s="11">
        <f t="shared" si="256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2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26" t="s">
        <v>8309</v>
      </c>
      <c r="P3311" t="s">
        <v>8311</v>
      </c>
      <c r="Q3311">
        <f t="shared" si="257"/>
        <v>159</v>
      </c>
      <c r="R3311">
        <f t="shared" si="258"/>
        <v>18</v>
      </c>
      <c r="S3311" s="11">
        <f t="shared" si="255"/>
        <v>42628.650208333333</v>
      </c>
      <c r="T3311" s="11">
        <f t="shared" si="256"/>
        <v>42659.650208333333</v>
      </c>
      <c r="U3311">
        <f t="shared" si="259"/>
        <v>2016</v>
      </c>
    </row>
    <row r="3312" spans="1:21" ht="30" x14ac:dyDescent="0.25">
      <c r="A3312">
        <v>3310</v>
      </c>
      <c r="B3312" s="3" t="s">
        <v>3310</v>
      </c>
      <c r="C3312" s="3" t="s">
        <v>7420</v>
      </c>
      <c r="D3312" s="2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26" t="s">
        <v>8309</v>
      </c>
      <c r="P3312" t="s">
        <v>8311</v>
      </c>
      <c r="Q3312">
        <f t="shared" si="257"/>
        <v>100</v>
      </c>
      <c r="R3312">
        <f t="shared" si="258"/>
        <v>209.84</v>
      </c>
      <c r="S3312" s="11">
        <f t="shared" si="255"/>
        <v>42253.928530092591</v>
      </c>
      <c r="T3312" s="11">
        <f t="shared" si="256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2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26" t="s">
        <v>8309</v>
      </c>
      <c r="P3313" t="s">
        <v>8311</v>
      </c>
      <c r="Q3313">
        <f t="shared" si="257"/>
        <v>110</v>
      </c>
      <c r="R3313">
        <f t="shared" si="258"/>
        <v>61.02</v>
      </c>
      <c r="S3313" s="11">
        <f t="shared" si="255"/>
        <v>42264.29178240741</v>
      </c>
      <c r="T3313" s="11">
        <f t="shared" si="256"/>
        <v>42294.29178240741</v>
      </c>
      <c r="U3313">
        <f t="shared" si="259"/>
        <v>2015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 s="2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26" t="s">
        <v>8309</v>
      </c>
      <c r="P3314" t="s">
        <v>8311</v>
      </c>
      <c r="Q3314">
        <f t="shared" si="257"/>
        <v>100</v>
      </c>
      <c r="R3314">
        <f t="shared" si="258"/>
        <v>61</v>
      </c>
      <c r="S3314" s="11">
        <f t="shared" si="255"/>
        <v>42664.809560185182</v>
      </c>
      <c r="T3314" s="11">
        <f t="shared" si="256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2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26" t="s">
        <v>8309</v>
      </c>
      <c r="P3315" t="s">
        <v>8311</v>
      </c>
      <c r="Q3315">
        <f t="shared" si="257"/>
        <v>116</v>
      </c>
      <c r="R3315">
        <f t="shared" si="258"/>
        <v>80.03</v>
      </c>
      <c r="S3315" s="11">
        <f t="shared" si="255"/>
        <v>42382.244409722218</v>
      </c>
      <c r="T3315" s="11">
        <f t="shared" si="256"/>
        <v>42396.041666666672</v>
      </c>
      <c r="U3315">
        <f t="shared" si="259"/>
        <v>2016</v>
      </c>
    </row>
    <row r="3316" spans="1:21" ht="45" x14ac:dyDescent="0.25">
      <c r="A3316">
        <v>3314</v>
      </c>
      <c r="B3316" s="3" t="s">
        <v>3314</v>
      </c>
      <c r="C3316" s="3" t="s">
        <v>7424</v>
      </c>
      <c r="D3316" s="2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26" t="s">
        <v>8309</v>
      </c>
      <c r="P3316" t="s">
        <v>8311</v>
      </c>
      <c r="Q3316">
        <f t="shared" si="257"/>
        <v>211</v>
      </c>
      <c r="R3316">
        <f t="shared" si="258"/>
        <v>29.07</v>
      </c>
      <c r="S3316" s="11">
        <f t="shared" si="255"/>
        <v>42105.267488425925</v>
      </c>
      <c r="T3316" s="11">
        <f t="shared" si="256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2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26" t="s">
        <v>8309</v>
      </c>
      <c r="P3317" t="s">
        <v>8311</v>
      </c>
      <c r="Q3317">
        <f t="shared" si="257"/>
        <v>110</v>
      </c>
      <c r="R3317">
        <f t="shared" si="258"/>
        <v>49.44</v>
      </c>
      <c r="S3317" s="11">
        <f t="shared" si="255"/>
        <v>42466.303715277783</v>
      </c>
      <c r="T3317" s="11">
        <f t="shared" si="256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2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26" t="s">
        <v>8309</v>
      </c>
      <c r="P3318" t="s">
        <v>8311</v>
      </c>
      <c r="Q3318">
        <f t="shared" si="257"/>
        <v>100</v>
      </c>
      <c r="R3318">
        <f t="shared" si="258"/>
        <v>93.98</v>
      </c>
      <c r="S3318" s="11">
        <f t="shared" si="255"/>
        <v>41826.871238425927</v>
      </c>
      <c r="T3318" s="11">
        <f t="shared" si="256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2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26" t="s">
        <v>8309</v>
      </c>
      <c r="P3319" t="s">
        <v>8311</v>
      </c>
      <c r="Q3319">
        <f t="shared" si="257"/>
        <v>106</v>
      </c>
      <c r="R3319">
        <f t="shared" si="258"/>
        <v>61.94</v>
      </c>
      <c r="S3319" s="11">
        <f t="shared" si="255"/>
        <v>42499.039629629624</v>
      </c>
      <c r="T3319" s="11">
        <f t="shared" si="256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2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26" t="s">
        <v>8309</v>
      </c>
      <c r="P3320" t="s">
        <v>8311</v>
      </c>
      <c r="Q3320">
        <f t="shared" si="257"/>
        <v>126</v>
      </c>
      <c r="R3320">
        <f t="shared" si="258"/>
        <v>78.5</v>
      </c>
      <c r="S3320" s="11">
        <f t="shared" si="255"/>
        <v>42431.302002314813</v>
      </c>
      <c r="T3320" s="11">
        <f t="shared" si="256"/>
        <v>42471.104166666672</v>
      </c>
      <c r="U3320">
        <f t="shared" si="259"/>
        <v>2016</v>
      </c>
    </row>
    <row r="3321" spans="1:21" ht="45" x14ac:dyDescent="0.25">
      <c r="A3321">
        <v>3319</v>
      </c>
      <c r="B3321" s="3" t="s">
        <v>3319</v>
      </c>
      <c r="C3321" s="3" t="s">
        <v>7429</v>
      </c>
      <c r="D3321" s="2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26" t="s">
        <v>8309</v>
      </c>
      <c r="P3321" t="s">
        <v>8311</v>
      </c>
      <c r="Q3321">
        <f t="shared" si="257"/>
        <v>108</v>
      </c>
      <c r="R3321">
        <f t="shared" si="258"/>
        <v>33.75</v>
      </c>
      <c r="S3321" s="11">
        <f t="shared" si="255"/>
        <v>41990.585486111115</v>
      </c>
      <c r="T3321" s="11">
        <f t="shared" si="256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2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26" t="s">
        <v>8309</v>
      </c>
      <c r="P3322" t="s">
        <v>8311</v>
      </c>
      <c r="Q3322">
        <f t="shared" si="257"/>
        <v>101</v>
      </c>
      <c r="R3322">
        <f t="shared" si="258"/>
        <v>66.45</v>
      </c>
      <c r="S3322" s="11">
        <f t="shared" si="255"/>
        <v>42513.045798611114</v>
      </c>
      <c r="T3322" s="11">
        <f t="shared" si="256"/>
        <v>42543.045798611114</v>
      </c>
      <c r="U3322">
        <f t="shared" si="259"/>
        <v>2016</v>
      </c>
    </row>
    <row r="3323" spans="1:21" ht="45" x14ac:dyDescent="0.25">
      <c r="A3323">
        <v>3321</v>
      </c>
      <c r="B3323" s="3" t="s">
        <v>3321</v>
      </c>
      <c r="C3323" s="3" t="s">
        <v>7431</v>
      </c>
      <c r="D3323" s="2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26" t="s">
        <v>8309</v>
      </c>
      <c r="P3323" t="s">
        <v>8311</v>
      </c>
      <c r="Q3323">
        <f t="shared" si="257"/>
        <v>107</v>
      </c>
      <c r="R3323">
        <f t="shared" si="258"/>
        <v>35.799999999999997</v>
      </c>
      <c r="S3323" s="11">
        <f t="shared" si="255"/>
        <v>41914.100289351853</v>
      </c>
      <c r="T3323" s="11">
        <f t="shared" si="256"/>
        <v>41928.165972222225</v>
      </c>
      <c r="U3323">
        <f t="shared" si="259"/>
        <v>2014</v>
      </c>
    </row>
    <row r="3324" spans="1:21" ht="45" x14ac:dyDescent="0.25">
      <c r="A3324">
        <v>3322</v>
      </c>
      <c r="B3324" s="3" t="s">
        <v>3322</v>
      </c>
      <c r="C3324" s="3" t="s">
        <v>7432</v>
      </c>
      <c r="D3324" s="2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26" t="s">
        <v>8309</v>
      </c>
      <c r="P3324" t="s">
        <v>8311</v>
      </c>
      <c r="Q3324">
        <f t="shared" si="257"/>
        <v>102</v>
      </c>
      <c r="R3324">
        <f t="shared" si="258"/>
        <v>145.65</v>
      </c>
      <c r="S3324" s="11">
        <f t="shared" si="255"/>
        <v>42521.010370370372</v>
      </c>
      <c r="T3324" s="11">
        <f t="shared" si="256"/>
        <v>42543.163194444445</v>
      </c>
      <c r="U3324">
        <f t="shared" si="259"/>
        <v>2016</v>
      </c>
    </row>
    <row r="3325" spans="1:21" ht="45" x14ac:dyDescent="0.25">
      <c r="A3325">
        <v>3323</v>
      </c>
      <c r="B3325" s="3" t="s">
        <v>3323</v>
      </c>
      <c r="C3325" s="3" t="s">
        <v>7433</v>
      </c>
      <c r="D3325" s="2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26" t="s">
        <v>8309</v>
      </c>
      <c r="P3325" t="s">
        <v>8311</v>
      </c>
      <c r="Q3325">
        <f t="shared" si="257"/>
        <v>126</v>
      </c>
      <c r="R3325">
        <f t="shared" si="258"/>
        <v>25.69</v>
      </c>
      <c r="S3325" s="11">
        <f t="shared" si="255"/>
        <v>42608.36583333333</v>
      </c>
      <c r="T3325" s="11">
        <f t="shared" si="256"/>
        <v>42638.36583333333</v>
      </c>
      <c r="U3325">
        <f t="shared" si="259"/>
        <v>2016</v>
      </c>
    </row>
    <row r="3326" spans="1:21" ht="30" x14ac:dyDescent="0.25">
      <c r="A3326">
        <v>3324</v>
      </c>
      <c r="B3326" s="3" t="s">
        <v>3324</v>
      </c>
      <c r="C3326" s="3" t="s">
        <v>7434</v>
      </c>
      <c r="D3326" s="2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26" t="s">
        <v>8309</v>
      </c>
      <c r="P3326" t="s">
        <v>8311</v>
      </c>
      <c r="Q3326">
        <f t="shared" si="257"/>
        <v>102</v>
      </c>
      <c r="R3326">
        <f t="shared" si="258"/>
        <v>152.5</v>
      </c>
      <c r="S3326" s="11">
        <f t="shared" si="255"/>
        <v>42512.58321759259</v>
      </c>
      <c r="T3326" s="11">
        <f t="shared" si="256"/>
        <v>42526.58321759259</v>
      </c>
      <c r="U3326">
        <f t="shared" si="259"/>
        <v>2016</v>
      </c>
    </row>
    <row r="3327" spans="1:21" ht="45" x14ac:dyDescent="0.25">
      <c r="A3327">
        <v>3325</v>
      </c>
      <c r="B3327" s="3" t="s">
        <v>3325</v>
      </c>
      <c r="C3327" s="3" t="s">
        <v>7435</v>
      </c>
      <c r="D3327" s="2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26" t="s">
        <v>8309</v>
      </c>
      <c r="P3327" t="s">
        <v>8311</v>
      </c>
      <c r="Q3327">
        <f t="shared" si="257"/>
        <v>113</v>
      </c>
      <c r="R3327">
        <f t="shared" si="258"/>
        <v>30</v>
      </c>
      <c r="S3327" s="11">
        <f t="shared" si="255"/>
        <v>42064.785613425927</v>
      </c>
      <c r="T3327" s="11">
        <f t="shared" si="256"/>
        <v>42099.743946759263</v>
      </c>
      <c r="U3327">
        <f t="shared" si="259"/>
        <v>2015</v>
      </c>
    </row>
    <row r="3328" spans="1:21" ht="45" x14ac:dyDescent="0.25">
      <c r="A3328">
        <v>3326</v>
      </c>
      <c r="B3328" s="3" t="s">
        <v>3326</v>
      </c>
      <c r="C3328" s="3" t="s">
        <v>7436</v>
      </c>
      <c r="D3328" s="2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26" t="s">
        <v>8309</v>
      </c>
      <c r="P3328" t="s">
        <v>8311</v>
      </c>
      <c r="Q3328">
        <f t="shared" si="257"/>
        <v>101</v>
      </c>
      <c r="R3328">
        <f t="shared" si="258"/>
        <v>142.28</v>
      </c>
      <c r="S3328" s="11">
        <f t="shared" si="255"/>
        <v>42041.714178240742</v>
      </c>
      <c r="T3328" s="11">
        <f t="shared" si="256"/>
        <v>42071.67251157407</v>
      </c>
      <c r="U3328">
        <f t="shared" si="259"/>
        <v>2015</v>
      </c>
    </row>
    <row r="3329" spans="1:21" ht="45" x14ac:dyDescent="0.25">
      <c r="A3329">
        <v>3327</v>
      </c>
      <c r="B3329" s="3" t="s">
        <v>3327</v>
      </c>
      <c r="C3329" s="3" t="s">
        <v>7437</v>
      </c>
      <c r="D3329" s="2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26" t="s">
        <v>8309</v>
      </c>
      <c r="P3329" t="s">
        <v>8311</v>
      </c>
      <c r="Q3329">
        <f t="shared" si="257"/>
        <v>101</v>
      </c>
      <c r="R3329">
        <f t="shared" si="258"/>
        <v>24.55</v>
      </c>
      <c r="S3329" s="11">
        <f t="shared" si="255"/>
        <v>42468.374606481477</v>
      </c>
      <c r="T3329" s="11">
        <f t="shared" si="256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2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26" t="s">
        <v>8309</v>
      </c>
      <c r="P3330" t="s">
        <v>8311</v>
      </c>
      <c r="Q3330">
        <f t="shared" si="257"/>
        <v>146</v>
      </c>
      <c r="R3330">
        <f t="shared" si="258"/>
        <v>292.77999999999997</v>
      </c>
      <c r="S3330" s="11">
        <f t="shared" ref="S3330:S3393" si="260">(((J3330/60)/60)/24)+DATE(1970,1,1)</f>
        <v>41822.57503472222</v>
      </c>
      <c r="T3330" s="11">
        <f t="shared" ref="T3330:T3393" si="261">(((I3330/60)/60)/24)+DATE(1970,1,1)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2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26" t="s">
        <v>8309</v>
      </c>
      <c r="P3331" t="s">
        <v>8311</v>
      </c>
      <c r="Q3331">
        <f t="shared" ref="Q3331:Q3394" si="262">ROUND(E3331/D3331*100,0)</f>
        <v>117</v>
      </c>
      <c r="R3331">
        <f t="shared" ref="R3331:R3394" si="263">IFERROR(ROUND(E3331/L3331,2),0)</f>
        <v>44.92</v>
      </c>
      <c r="S3331" s="11">
        <f t="shared" si="260"/>
        <v>41837.323009259257</v>
      </c>
      <c r="T3331" s="11">
        <f t="shared" si="261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2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26" t="s">
        <v>8309</v>
      </c>
      <c r="P3332" t="s">
        <v>8311</v>
      </c>
      <c r="Q3332">
        <f t="shared" si="262"/>
        <v>106</v>
      </c>
      <c r="R3332">
        <f t="shared" si="263"/>
        <v>23.1</v>
      </c>
      <c r="S3332" s="11">
        <f t="shared" si="260"/>
        <v>42065.887361111112</v>
      </c>
      <c r="T3332" s="11">
        <f t="shared" si="261"/>
        <v>42095.845694444448</v>
      </c>
      <c r="U3332">
        <f t="shared" si="264"/>
        <v>2015</v>
      </c>
    </row>
    <row r="3333" spans="1:21" ht="45" x14ac:dyDescent="0.25">
      <c r="A3333">
        <v>3331</v>
      </c>
      <c r="B3333" s="3" t="s">
        <v>3331</v>
      </c>
      <c r="C3333" s="3" t="s">
        <v>7441</v>
      </c>
      <c r="D3333" s="2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26" t="s">
        <v>8309</v>
      </c>
      <c r="P3333" t="s">
        <v>8311</v>
      </c>
      <c r="Q3333">
        <f t="shared" si="262"/>
        <v>105</v>
      </c>
      <c r="R3333">
        <f t="shared" si="263"/>
        <v>80.400000000000006</v>
      </c>
      <c r="S3333" s="11">
        <f t="shared" si="260"/>
        <v>42248.697754629626</v>
      </c>
      <c r="T3333" s="11">
        <f t="shared" si="261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2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26" t="s">
        <v>8309</v>
      </c>
      <c r="P3334" t="s">
        <v>8311</v>
      </c>
      <c r="Q3334">
        <f t="shared" si="262"/>
        <v>100</v>
      </c>
      <c r="R3334">
        <f t="shared" si="263"/>
        <v>72.290000000000006</v>
      </c>
      <c r="S3334" s="11">
        <f t="shared" si="260"/>
        <v>41809.860300925924</v>
      </c>
      <c r="T3334" s="11">
        <f t="shared" si="261"/>
        <v>41839.860300925924</v>
      </c>
      <c r="U3334">
        <f t="shared" si="264"/>
        <v>2014</v>
      </c>
    </row>
    <row r="3335" spans="1:21" ht="45" x14ac:dyDescent="0.25">
      <c r="A3335">
        <v>3333</v>
      </c>
      <c r="B3335" s="3" t="s">
        <v>3333</v>
      </c>
      <c r="C3335" s="3" t="s">
        <v>7443</v>
      </c>
      <c r="D3335" s="2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26" t="s">
        <v>8309</v>
      </c>
      <c r="P3335" t="s">
        <v>8311</v>
      </c>
      <c r="Q3335">
        <f t="shared" si="262"/>
        <v>105</v>
      </c>
      <c r="R3335">
        <f t="shared" si="263"/>
        <v>32.97</v>
      </c>
      <c r="S3335" s="11">
        <f t="shared" si="260"/>
        <v>42148.676851851851</v>
      </c>
      <c r="T3335" s="11">
        <f t="shared" si="261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 s="2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26" t="s">
        <v>8309</v>
      </c>
      <c r="P3336" t="s">
        <v>8311</v>
      </c>
      <c r="Q3336">
        <f t="shared" si="262"/>
        <v>139</v>
      </c>
      <c r="R3336">
        <f t="shared" si="263"/>
        <v>116.65</v>
      </c>
      <c r="S3336" s="11">
        <f t="shared" si="260"/>
        <v>42185.521087962959</v>
      </c>
      <c r="T3336" s="11">
        <f t="shared" si="261"/>
        <v>42215.521087962959</v>
      </c>
      <c r="U3336">
        <f t="shared" si="264"/>
        <v>2015</v>
      </c>
    </row>
    <row r="3337" spans="1:21" ht="45" x14ac:dyDescent="0.25">
      <c r="A3337">
        <v>3335</v>
      </c>
      <c r="B3337" s="3" t="s">
        <v>3335</v>
      </c>
      <c r="C3337" s="3" t="s">
        <v>7445</v>
      </c>
      <c r="D3337" s="2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26" t="s">
        <v>8309</v>
      </c>
      <c r="P3337" t="s">
        <v>8311</v>
      </c>
      <c r="Q3337">
        <f t="shared" si="262"/>
        <v>100</v>
      </c>
      <c r="R3337">
        <f t="shared" si="263"/>
        <v>79.62</v>
      </c>
      <c r="S3337" s="11">
        <f t="shared" si="260"/>
        <v>41827.674143518518</v>
      </c>
      <c r="T3337" s="11">
        <f t="shared" si="261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2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26" t="s">
        <v>8309</v>
      </c>
      <c r="P3338" t="s">
        <v>8311</v>
      </c>
      <c r="Q3338">
        <f t="shared" si="262"/>
        <v>100</v>
      </c>
      <c r="R3338">
        <f t="shared" si="263"/>
        <v>27.78</v>
      </c>
      <c r="S3338" s="11">
        <f t="shared" si="260"/>
        <v>42437.398680555561</v>
      </c>
      <c r="T3338" s="11">
        <f t="shared" si="261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2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26" t="s">
        <v>8309</v>
      </c>
      <c r="P3339" t="s">
        <v>8311</v>
      </c>
      <c r="Q3339">
        <f t="shared" si="262"/>
        <v>110</v>
      </c>
      <c r="R3339">
        <f t="shared" si="263"/>
        <v>81.03</v>
      </c>
      <c r="S3339" s="11">
        <f t="shared" si="260"/>
        <v>41901.282025462962</v>
      </c>
      <c r="T3339" s="11">
        <f t="shared" si="261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2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26" t="s">
        <v>8309</v>
      </c>
      <c r="P3340" t="s">
        <v>8311</v>
      </c>
      <c r="Q3340">
        <f t="shared" si="262"/>
        <v>102</v>
      </c>
      <c r="R3340">
        <f t="shared" si="263"/>
        <v>136.85</v>
      </c>
      <c r="S3340" s="11">
        <f t="shared" si="260"/>
        <v>42769.574999999997</v>
      </c>
      <c r="T3340" s="11">
        <f t="shared" si="261"/>
        <v>42790.574999999997</v>
      </c>
      <c r="U3340">
        <f t="shared" si="264"/>
        <v>2017</v>
      </c>
    </row>
    <row r="3341" spans="1:21" ht="30" x14ac:dyDescent="0.25">
      <c r="A3341">
        <v>3339</v>
      </c>
      <c r="B3341" s="3" t="s">
        <v>3339</v>
      </c>
      <c r="C3341" s="3" t="s">
        <v>7449</v>
      </c>
      <c r="D3341" s="2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26" t="s">
        <v>8309</v>
      </c>
      <c r="P3341" t="s">
        <v>8311</v>
      </c>
      <c r="Q3341">
        <f t="shared" si="262"/>
        <v>104</v>
      </c>
      <c r="R3341">
        <f t="shared" si="263"/>
        <v>177.62</v>
      </c>
      <c r="S3341" s="11">
        <f t="shared" si="260"/>
        <v>42549.665717592594</v>
      </c>
      <c r="T3341" s="11">
        <f t="shared" si="261"/>
        <v>42579.665717592594</v>
      </c>
      <c r="U3341">
        <f t="shared" si="264"/>
        <v>2016</v>
      </c>
    </row>
    <row r="3342" spans="1:21" ht="45" x14ac:dyDescent="0.25">
      <c r="A3342">
        <v>3340</v>
      </c>
      <c r="B3342" s="3" t="s">
        <v>3340</v>
      </c>
      <c r="C3342" s="3" t="s">
        <v>7450</v>
      </c>
      <c r="D3342" s="2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26" t="s">
        <v>8309</v>
      </c>
      <c r="P3342" t="s">
        <v>8311</v>
      </c>
      <c r="Q3342">
        <f t="shared" si="262"/>
        <v>138</v>
      </c>
      <c r="R3342">
        <f t="shared" si="263"/>
        <v>109.08</v>
      </c>
      <c r="S3342" s="11">
        <f t="shared" si="260"/>
        <v>42685.974004629628</v>
      </c>
      <c r="T3342" s="11">
        <f t="shared" si="261"/>
        <v>42710.974004629628</v>
      </c>
      <c r="U3342">
        <f t="shared" si="264"/>
        <v>2016</v>
      </c>
    </row>
    <row r="3343" spans="1:21" ht="45" x14ac:dyDescent="0.25">
      <c r="A3343">
        <v>3341</v>
      </c>
      <c r="B3343" s="3" t="s">
        <v>3341</v>
      </c>
      <c r="C3343" s="3" t="s">
        <v>7451</v>
      </c>
      <c r="D3343" s="2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26" t="s">
        <v>8309</v>
      </c>
      <c r="P3343" t="s">
        <v>8311</v>
      </c>
      <c r="Q3343">
        <f t="shared" si="262"/>
        <v>100</v>
      </c>
      <c r="R3343">
        <f t="shared" si="263"/>
        <v>119.64</v>
      </c>
      <c r="S3343" s="11">
        <f t="shared" si="260"/>
        <v>42510.798854166671</v>
      </c>
      <c r="T3343" s="11">
        <f t="shared" si="261"/>
        <v>42533.708333333328</v>
      </c>
      <c r="U3343">
        <f t="shared" si="264"/>
        <v>2016</v>
      </c>
    </row>
    <row r="3344" spans="1:21" ht="30" x14ac:dyDescent="0.25">
      <c r="A3344">
        <v>3342</v>
      </c>
      <c r="B3344" s="3" t="s">
        <v>3342</v>
      </c>
      <c r="C3344" s="3" t="s">
        <v>7452</v>
      </c>
      <c r="D3344" s="2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26" t="s">
        <v>8309</v>
      </c>
      <c r="P3344" t="s">
        <v>8311</v>
      </c>
      <c r="Q3344">
        <f t="shared" si="262"/>
        <v>102</v>
      </c>
      <c r="R3344">
        <f t="shared" si="263"/>
        <v>78.209999999999994</v>
      </c>
      <c r="S3344" s="11">
        <f t="shared" si="260"/>
        <v>42062.296412037031</v>
      </c>
      <c r="T3344" s="11">
        <f t="shared" si="261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2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26" t="s">
        <v>8309</v>
      </c>
      <c r="P3345" t="s">
        <v>8311</v>
      </c>
      <c r="Q3345">
        <f t="shared" si="262"/>
        <v>171</v>
      </c>
      <c r="R3345">
        <f t="shared" si="263"/>
        <v>52.17</v>
      </c>
      <c r="S3345" s="11">
        <f t="shared" si="260"/>
        <v>42452.916481481487</v>
      </c>
      <c r="T3345" s="11">
        <f t="shared" si="261"/>
        <v>42473.554166666669</v>
      </c>
      <c r="U3345">
        <f t="shared" si="264"/>
        <v>2016</v>
      </c>
    </row>
    <row r="3346" spans="1:21" ht="45" x14ac:dyDescent="0.25">
      <c r="A3346">
        <v>3344</v>
      </c>
      <c r="B3346" s="3" t="s">
        <v>3344</v>
      </c>
      <c r="C3346" s="3" t="s">
        <v>7454</v>
      </c>
      <c r="D3346" s="2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26" t="s">
        <v>8309</v>
      </c>
      <c r="P3346" t="s">
        <v>8311</v>
      </c>
      <c r="Q3346">
        <f t="shared" si="262"/>
        <v>101</v>
      </c>
      <c r="R3346">
        <f t="shared" si="263"/>
        <v>114.13</v>
      </c>
      <c r="S3346" s="11">
        <f t="shared" si="260"/>
        <v>41851.200150462959</v>
      </c>
      <c r="T3346" s="11">
        <f t="shared" si="261"/>
        <v>41881.200150462959</v>
      </c>
      <c r="U3346">
        <f t="shared" si="264"/>
        <v>2014</v>
      </c>
    </row>
    <row r="3347" spans="1:21" ht="45" x14ac:dyDescent="0.25">
      <c r="A3347">
        <v>3345</v>
      </c>
      <c r="B3347" s="3" t="s">
        <v>3345</v>
      </c>
      <c r="C3347" s="3" t="s">
        <v>7455</v>
      </c>
      <c r="D3347" s="2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26" t="s">
        <v>8309</v>
      </c>
      <c r="P3347" t="s">
        <v>8311</v>
      </c>
      <c r="Q3347">
        <f t="shared" si="262"/>
        <v>130</v>
      </c>
      <c r="R3347">
        <f t="shared" si="263"/>
        <v>50</v>
      </c>
      <c r="S3347" s="11">
        <f t="shared" si="260"/>
        <v>42053.106111111112</v>
      </c>
      <c r="T3347" s="11">
        <f t="shared" si="261"/>
        <v>42112.025694444441</v>
      </c>
      <c r="U3347">
        <f t="shared" si="264"/>
        <v>2015</v>
      </c>
    </row>
    <row r="3348" spans="1:21" ht="45" x14ac:dyDescent="0.25">
      <c r="A3348">
        <v>3346</v>
      </c>
      <c r="B3348" s="3" t="s">
        <v>3346</v>
      </c>
      <c r="C3348" s="3" t="s">
        <v>7456</v>
      </c>
      <c r="D3348" s="2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26" t="s">
        <v>8309</v>
      </c>
      <c r="P3348" t="s">
        <v>8311</v>
      </c>
      <c r="Q3348">
        <f t="shared" si="262"/>
        <v>110</v>
      </c>
      <c r="R3348">
        <f t="shared" si="263"/>
        <v>91.67</v>
      </c>
      <c r="S3348" s="11">
        <f t="shared" si="260"/>
        <v>42054.024421296301</v>
      </c>
      <c r="T3348" s="11">
        <f t="shared" si="261"/>
        <v>42061.024421296301</v>
      </c>
      <c r="U3348">
        <f t="shared" si="264"/>
        <v>2015</v>
      </c>
    </row>
    <row r="3349" spans="1:21" ht="45" x14ac:dyDescent="0.25">
      <c r="A3349">
        <v>3347</v>
      </c>
      <c r="B3349" s="3" t="s">
        <v>3347</v>
      </c>
      <c r="C3349" s="3" t="s">
        <v>7457</v>
      </c>
      <c r="D3349" s="2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26" t="s">
        <v>8309</v>
      </c>
      <c r="P3349" t="s">
        <v>8311</v>
      </c>
      <c r="Q3349">
        <f t="shared" si="262"/>
        <v>119</v>
      </c>
      <c r="R3349">
        <f t="shared" si="263"/>
        <v>108.59</v>
      </c>
      <c r="S3349" s="11">
        <f t="shared" si="260"/>
        <v>42484.551550925928</v>
      </c>
      <c r="T3349" s="11">
        <f t="shared" si="261"/>
        <v>42498.875</v>
      </c>
      <c r="U3349">
        <f t="shared" si="264"/>
        <v>2016</v>
      </c>
    </row>
    <row r="3350" spans="1:21" ht="45" x14ac:dyDescent="0.25">
      <c r="A3350">
        <v>3348</v>
      </c>
      <c r="B3350" s="3" t="s">
        <v>3266</v>
      </c>
      <c r="C3350" s="3" t="s">
        <v>7458</v>
      </c>
      <c r="D3350" s="2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26" t="s">
        <v>8309</v>
      </c>
      <c r="P3350" t="s">
        <v>8311</v>
      </c>
      <c r="Q3350">
        <f t="shared" si="262"/>
        <v>100</v>
      </c>
      <c r="R3350">
        <f t="shared" si="263"/>
        <v>69.819999999999993</v>
      </c>
      <c r="S3350" s="11">
        <f t="shared" si="260"/>
        <v>42466.558796296296</v>
      </c>
      <c r="T3350" s="11">
        <f t="shared" si="261"/>
        <v>42490.165972222225</v>
      </c>
      <c r="U3350">
        <f t="shared" si="264"/>
        <v>2016</v>
      </c>
    </row>
    <row r="3351" spans="1:21" ht="45" x14ac:dyDescent="0.25">
      <c r="A3351">
        <v>3349</v>
      </c>
      <c r="B3351" s="3" t="s">
        <v>3348</v>
      </c>
      <c r="C3351" s="3" t="s">
        <v>7459</v>
      </c>
      <c r="D3351" s="2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26" t="s">
        <v>8309</v>
      </c>
      <c r="P3351" t="s">
        <v>8311</v>
      </c>
      <c r="Q3351">
        <f t="shared" si="262"/>
        <v>153</v>
      </c>
      <c r="R3351">
        <f t="shared" si="263"/>
        <v>109.57</v>
      </c>
      <c r="S3351" s="11">
        <f t="shared" si="260"/>
        <v>42513.110787037032</v>
      </c>
      <c r="T3351" s="11">
        <f t="shared" si="261"/>
        <v>42534.708333333328</v>
      </c>
      <c r="U3351">
        <f t="shared" si="264"/>
        <v>2016</v>
      </c>
    </row>
    <row r="3352" spans="1:21" ht="45" x14ac:dyDescent="0.25">
      <c r="A3352">
        <v>3350</v>
      </c>
      <c r="B3352" s="3" t="s">
        <v>3349</v>
      </c>
      <c r="C3352" s="3" t="s">
        <v>7460</v>
      </c>
      <c r="D3352" s="2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26" t="s">
        <v>8309</v>
      </c>
      <c r="P3352" t="s">
        <v>8311</v>
      </c>
      <c r="Q3352">
        <f t="shared" si="262"/>
        <v>104</v>
      </c>
      <c r="R3352">
        <f t="shared" si="263"/>
        <v>71.67</v>
      </c>
      <c r="S3352" s="11">
        <f t="shared" si="260"/>
        <v>42302.701516203699</v>
      </c>
      <c r="T3352" s="11">
        <f t="shared" si="261"/>
        <v>42337.958333333328</v>
      </c>
      <c r="U3352">
        <f t="shared" si="264"/>
        <v>2015</v>
      </c>
    </row>
    <row r="3353" spans="1:21" ht="45" x14ac:dyDescent="0.25">
      <c r="A3353">
        <v>3351</v>
      </c>
      <c r="B3353" s="3" t="s">
        <v>3350</v>
      </c>
      <c r="C3353" s="3" t="s">
        <v>7461</v>
      </c>
      <c r="D3353" s="2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26" t="s">
        <v>8309</v>
      </c>
      <c r="P3353" t="s">
        <v>8311</v>
      </c>
      <c r="Q3353">
        <f t="shared" si="262"/>
        <v>101</v>
      </c>
      <c r="R3353">
        <f t="shared" si="263"/>
        <v>93.61</v>
      </c>
      <c r="S3353" s="11">
        <f t="shared" si="260"/>
        <v>41806.395428240743</v>
      </c>
      <c r="T3353" s="11">
        <f t="shared" si="261"/>
        <v>41843.458333333336</v>
      </c>
      <c r="U3353">
        <f t="shared" si="264"/>
        <v>2014</v>
      </c>
    </row>
    <row r="3354" spans="1:21" ht="45" x14ac:dyDescent="0.25">
      <c r="A3354">
        <v>3352</v>
      </c>
      <c r="B3354" s="3" t="s">
        <v>3351</v>
      </c>
      <c r="C3354" s="3" t="s">
        <v>7462</v>
      </c>
      <c r="D3354" s="2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26" t="s">
        <v>8309</v>
      </c>
      <c r="P3354" t="s">
        <v>8311</v>
      </c>
      <c r="Q3354">
        <f t="shared" si="262"/>
        <v>108</v>
      </c>
      <c r="R3354">
        <f t="shared" si="263"/>
        <v>76.8</v>
      </c>
      <c r="S3354" s="11">
        <f t="shared" si="260"/>
        <v>42495.992800925931</v>
      </c>
      <c r="T3354" s="11">
        <f t="shared" si="261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2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26" t="s">
        <v>8309</v>
      </c>
      <c r="P3355" t="s">
        <v>8311</v>
      </c>
      <c r="Q3355">
        <f t="shared" si="262"/>
        <v>315</v>
      </c>
      <c r="R3355">
        <f t="shared" si="263"/>
        <v>35.799999999999997</v>
      </c>
      <c r="S3355" s="11">
        <f t="shared" si="260"/>
        <v>42479.432291666672</v>
      </c>
      <c r="T3355" s="11">
        <f t="shared" si="261"/>
        <v>42492.958333333328</v>
      </c>
      <c r="U3355">
        <f t="shared" si="264"/>
        <v>2016</v>
      </c>
    </row>
    <row r="3356" spans="1:21" ht="30" x14ac:dyDescent="0.25">
      <c r="A3356">
        <v>3354</v>
      </c>
      <c r="B3356" s="3" t="s">
        <v>3353</v>
      </c>
      <c r="C3356" s="3" t="s">
        <v>7464</v>
      </c>
      <c r="D3356" s="2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26" t="s">
        <v>8309</v>
      </c>
      <c r="P3356" t="s">
        <v>8311</v>
      </c>
      <c r="Q3356">
        <f t="shared" si="262"/>
        <v>102</v>
      </c>
      <c r="R3356">
        <f t="shared" si="263"/>
        <v>55.6</v>
      </c>
      <c r="S3356" s="11">
        <f t="shared" si="260"/>
        <v>42270.7269212963</v>
      </c>
      <c r="T3356" s="11">
        <f t="shared" si="261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2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26" t="s">
        <v>8309</v>
      </c>
      <c r="P3357" t="s">
        <v>8311</v>
      </c>
      <c r="Q3357">
        <f t="shared" si="262"/>
        <v>126</v>
      </c>
      <c r="R3357">
        <f t="shared" si="263"/>
        <v>147.33000000000001</v>
      </c>
      <c r="S3357" s="11">
        <f t="shared" si="260"/>
        <v>42489.619525462964</v>
      </c>
      <c r="T3357" s="11">
        <f t="shared" si="261"/>
        <v>42500.470138888893</v>
      </c>
      <c r="U3357">
        <f t="shared" si="264"/>
        <v>2016</v>
      </c>
    </row>
    <row r="3358" spans="1:21" ht="45" x14ac:dyDescent="0.25">
      <c r="A3358">
        <v>3356</v>
      </c>
      <c r="B3358" s="3" t="s">
        <v>3355</v>
      </c>
      <c r="C3358" s="3" t="s">
        <v>7466</v>
      </c>
      <c r="D3358" s="2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26" t="s">
        <v>8309</v>
      </c>
      <c r="P3358" t="s">
        <v>8311</v>
      </c>
      <c r="Q3358">
        <f t="shared" si="262"/>
        <v>101</v>
      </c>
      <c r="R3358">
        <f t="shared" si="263"/>
        <v>56.33</v>
      </c>
      <c r="S3358" s="11">
        <f t="shared" si="260"/>
        <v>42536.815648148149</v>
      </c>
      <c r="T3358" s="11">
        <f t="shared" si="261"/>
        <v>42566.815648148149</v>
      </c>
      <c r="U3358">
        <f t="shared" si="264"/>
        <v>2016</v>
      </c>
    </row>
    <row r="3359" spans="1:21" ht="45" x14ac:dyDescent="0.25">
      <c r="A3359">
        <v>3357</v>
      </c>
      <c r="B3359" s="3" t="s">
        <v>3356</v>
      </c>
      <c r="C3359" s="3" t="s">
        <v>7467</v>
      </c>
      <c r="D3359" s="2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26" t="s">
        <v>8309</v>
      </c>
      <c r="P3359" t="s">
        <v>8311</v>
      </c>
      <c r="Q3359">
        <f t="shared" si="262"/>
        <v>101</v>
      </c>
      <c r="R3359">
        <f t="shared" si="263"/>
        <v>96.19</v>
      </c>
      <c r="S3359" s="11">
        <f t="shared" si="260"/>
        <v>41822.417939814812</v>
      </c>
      <c r="T3359" s="11">
        <f t="shared" si="261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2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26" t="s">
        <v>8309</v>
      </c>
      <c r="P3360" t="s">
        <v>8311</v>
      </c>
      <c r="Q3360">
        <f t="shared" si="262"/>
        <v>103</v>
      </c>
      <c r="R3360">
        <f t="shared" si="263"/>
        <v>63.57</v>
      </c>
      <c r="S3360" s="11">
        <f t="shared" si="260"/>
        <v>41932.311099537037</v>
      </c>
      <c r="T3360" s="11">
        <f t="shared" si="261"/>
        <v>41962.352766203709</v>
      </c>
      <c r="U3360">
        <f t="shared" si="264"/>
        <v>2014</v>
      </c>
    </row>
    <row r="3361" spans="1:21" ht="30" x14ac:dyDescent="0.25">
      <c r="A3361">
        <v>3359</v>
      </c>
      <c r="B3361" s="3" t="s">
        <v>3358</v>
      </c>
      <c r="C3361" s="3" t="s">
        <v>7469</v>
      </c>
      <c r="D3361" s="2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26" t="s">
        <v>8309</v>
      </c>
      <c r="P3361" t="s">
        <v>8311</v>
      </c>
      <c r="Q3361">
        <f t="shared" si="262"/>
        <v>106</v>
      </c>
      <c r="R3361">
        <f t="shared" si="263"/>
        <v>184.78</v>
      </c>
      <c r="S3361" s="11">
        <f t="shared" si="260"/>
        <v>42746.057106481487</v>
      </c>
      <c r="T3361" s="11">
        <f t="shared" si="261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2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26" t="s">
        <v>8309</v>
      </c>
      <c r="P3362" t="s">
        <v>8311</v>
      </c>
      <c r="Q3362">
        <f t="shared" si="262"/>
        <v>101</v>
      </c>
      <c r="R3362">
        <f t="shared" si="263"/>
        <v>126.72</v>
      </c>
      <c r="S3362" s="11">
        <f t="shared" si="260"/>
        <v>42697.082673611112</v>
      </c>
      <c r="T3362" s="11">
        <f t="shared" si="261"/>
        <v>42718.665972222225</v>
      </c>
      <c r="U3362">
        <f t="shared" si="264"/>
        <v>2016</v>
      </c>
    </row>
    <row r="3363" spans="1:21" ht="45" x14ac:dyDescent="0.25">
      <c r="A3363">
        <v>3361</v>
      </c>
      <c r="B3363" s="3" t="s">
        <v>3360</v>
      </c>
      <c r="C3363" s="3" t="s">
        <v>7471</v>
      </c>
      <c r="D3363" s="2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26" t="s">
        <v>8309</v>
      </c>
      <c r="P3363" t="s">
        <v>8311</v>
      </c>
      <c r="Q3363">
        <f t="shared" si="262"/>
        <v>113</v>
      </c>
      <c r="R3363">
        <f t="shared" si="263"/>
        <v>83.43</v>
      </c>
      <c r="S3363" s="11">
        <f t="shared" si="260"/>
        <v>41866.025347222225</v>
      </c>
      <c r="T3363" s="11">
        <f t="shared" si="261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2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26" t="s">
        <v>8309</v>
      </c>
      <c r="P3364" t="s">
        <v>8311</v>
      </c>
      <c r="Q3364">
        <f t="shared" si="262"/>
        <v>218</v>
      </c>
      <c r="R3364">
        <f t="shared" si="263"/>
        <v>54.5</v>
      </c>
      <c r="S3364" s="11">
        <f t="shared" si="260"/>
        <v>42056.091631944444</v>
      </c>
      <c r="T3364" s="11">
        <f t="shared" si="261"/>
        <v>42070.204861111109</v>
      </c>
      <c r="U3364">
        <f t="shared" si="264"/>
        <v>2015</v>
      </c>
    </row>
    <row r="3365" spans="1:21" ht="45" x14ac:dyDescent="0.25">
      <c r="A3365">
        <v>3363</v>
      </c>
      <c r="B3365" s="3" t="s">
        <v>3362</v>
      </c>
      <c r="C3365" s="3" t="s">
        <v>7473</v>
      </c>
      <c r="D3365" s="2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26" t="s">
        <v>8309</v>
      </c>
      <c r="P3365" t="s">
        <v>8311</v>
      </c>
      <c r="Q3365">
        <f t="shared" si="262"/>
        <v>101</v>
      </c>
      <c r="R3365">
        <f t="shared" si="263"/>
        <v>302.31</v>
      </c>
      <c r="S3365" s="11">
        <f t="shared" si="260"/>
        <v>41851.771354166667</v>
      </c>
      <c r="T3365" s="11">
        <f t="shared" si="261"/>
        <v>41870.666666666664</v>
      </c>
      <c r="U3365">
        <f t="shared" si="264"/>
        <v>2014</v>
      </c>
    </row>
    <row r="3366" spans="1:21" ht="45" x14ac:dyDescent="0.25">
      <c r="A3366">
        <v>3364</v>
      </c>
      <c r="B3366" s="3" t="s">
        <v>3363</v>
      </c>
      <c r="C3366" s="3" t="s">
        <v>7474</v>
      </c>
      <c r="D3366" s="2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26" t="s">
        <v>8309</v>
      </c>
      <c r="P3366" t="s">
        <v>8311</v>
      </c>
      <c r="Q3366">
        <f t="shared" si="262"/>
        <v>106</v>
      </c>
      <c r="R3366">
        <f t="shared" si="263"/>
        <v>44.14</v>
      </c>
      <c r="S3366" s="11">
        <f t="shared" si="260"/>
        <v>42422.977418981478</v>
      </c>
      <c r="T3366" s="11">
        <f t="shared" si="261"/>
        <v>42444.875</v>
      </c>
      <c r="U3366">
        <f t="shared" si="264"/>
        <v>2016</v>
      </c>
    </row>
    <row r="3367" spans="1:21" ht="45" x14ac:dyDescent="0.25">
      <c r="A3367">
        <v>3365</v>
      </c>
      <c r="B3367" s="3" t="s">
        <v>3364</v>
      </c>
      <c r="C3367" s="3" t="s">
        <v>7475</v>
      </c>
      <c r="D3367" s="2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26" t="s">
        <v>8309</v>
      </c>
      <c r="P3367" t="s">
        <v>8311</v>
      </c>
      <c r="Q3367">
        <f t="shared" si="262"/>
        <v>104</v>
      </c>
      <c r="R3367">
        <f t="shared" si="263"/>
        <v>866.67</v>
      </c>
      <c r="S3367" s="11">
        <f t="shared" si="260"/>
        <v>42321.101759259262</v>
      </c>
      <c r="T3367" s="11">
        <f t="shared" si="261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2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26" t="s">
        <v>8309</v>
      </c>
      <c r="P3368" t="s">
        <v>8311</v>
      </c>
      <c r="Q3368">
        <f t="shared" si="262"/>
        <v>221</v>
      </c>
      <c r="R3368">
        <f t="shared" si="263"/>
        <v>61.39</v>
      </c>
      <c r="S3368" s="11">
        <f t="shared" si="260"/>
        <v>42107.067557870367</v>
      </c>
      <c r="T3368" s="11">
        <f t="shared" si="261"/>
        <v>42137.067557870367</v>
      </c>
      <c r="U3368">
        <f t="shared" si="264"/>
        <v>2015</v>
      </c>
    </row>
    <row r="3369" spans="1:21" ht="45" x14ac:dyDescent="0.25">
      <c r="A3369">
        <v>3367</v>
      </c>
      <c r="B3369" s="3" t="s">
        <v>3366</v>
      </c>
      <c r="C3369" s="3" t="s">
        <v>7477</v>
      </c>
      <c r="D3369" s="2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26" t="s">
        <v>8309</v>
      </c>
      <c r="P3369" t="s">
        <v>8311</v>
      </c>
      <c r="Q3369">
        <f t="shared" si="262"/>
        <v>119</v>
      </c>
      <c r="R3369">
        <f t="shared" si="263"/>
        <v>29.67</v>
      </c>
      <c r="S3369" s="11">
        <f t="shared" si="260"/>
        <v>42192.933958333335</v>
      </c>
      <c r="T3369" s="11">
        <f t="shared" si="261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2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26" t="s">
        <v>8309</v>
      </c>
      <c r="P3370" t="s">
        <v>8311</v>
      </c>
      <c r="Q3370">
        <f t="shared" si="262"/>
        <v>105</v>
      </c>
      <c r="R3370">
        <f t="shared" si="263"/>
        <v>45.48</v>
      </c>
      <c r="S3370" s="11">
        <f t="shared" si="260"/>
        <v>41969.199756944443</v>
      </c>
      <c r="T3370" s="11">
        <f t="shared" si="261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2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26" t="s">
        <v>8309</v>
      </c>
      <c r="P3371" t="s">
        <v>8311</v>
      </c>
      <c r="Q3371">
        <f t="shared" si="262"/>
        <v>104</v>
      </c>
      <c r="R3371">
        <f t="shared" si="263"/>
        <v>96.2</v>
      </c>
      <c r="S3371" s="11">
        <f t="shared" si="260"/>
        <v>42690.041435185187</v>
      </c>
      <c r="T3371" s="11">
        <f t="shared" si="261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2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26" t="s">
        <v>8309</v>
      </c>
      <c r="P3372" t="s">
        <v>8311</v>
      </c>
      <c r="Q3372">
        <f t="shared" si="262"/>
        <v>118</v>
      </c>
      <c r="R3372">
        <f t="shared" si="263"/>
        <v>67.92</v>
      </c>
      <c r="S3372" s="11">
        <f t="shared" si="260"/>
        <v>42690.334317129629</v>
      </c>
      <c r="T3372" s="11">
        <f t="shared" si="261"/>
        <v>42721.333333333328</v>
      </c>
      <c r="U3372">
        <f t="shared" si="264"/>
        <v>2016</v>
      </c>
    </row>
    <row r="3373" spans="1:21" ht="30" x14ac:dyDescent="0.25">
      <c r="A3373">
        <v>3371</v>
      </c>
      <c r="B3373" s="3" t="s">
        <v>3370</v>
      </c>
      <c r="C3373" s="3" t="s">
        <v>7481</v>
      </c>
      <c r="D3373" s="2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26" t="s">
        <v>8309</v>
      </c>
      <c r="P3373" t="s">
        <v>8311</v>
      </c>
      <c r="Q3373">
        <f t="shared" si="262"/>
        <v>139</v>
      </c>
      <c r="R3373">
        <f t="shared" si="263"/>
        <v>30.78</v>
      </c>
      <c r="S3373" s="11">
        <f t="shared" si="260"/>
        <v>42312.874594907407</v>
      </c>
      <c r="T3373" s="11">
        <f t="shared" si="261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2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26" t="s">
        <v>8309</v>
      </c>
      <c r="P3374" t="s">
        <v>8311</v>
      </c>
      <c r="Q3374">
        <f t="shared" si="262"/>
        <v>104</v>
      </c>
      <c r="R3374">
        <f t="shared" si="263"/>
        <v>38.33</v>
      </c>
      <c r="S3374" s="11">
        <f t="shared" si="260"/>
        <v>41855.548101851848</v>
      </c>
      <c r="T3374" s="11">
        <f t="shared" si="261"/>
        <v>41876.207638888889</v>
      </c>
      <c r="U3374">
        <f t="shared" si="264"/>
        <v>2014</v>
      </c>
    </row>
    <row r="3375" spans="1:21" ht="45" x14ac:dyDescent="0.25">
      <c r="A3375">
        <v>3373</v>
      </c>
      <c r="B3375" s="3" t="s">
        <v>3372</v>
      </c>
      <c r="C3375" s="3" t="s">
        <v>7483</v>
      </c>
      <c r="D3375" s="2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26" t="s">
        <v>8309</v>
      </c>
      <c r="P3375" t="s">
        <v>8311</v>
      </c>
      <c r="Q3375">
        <f t="shared" si="262"/>
        <v>100</v>
      </c>
      <c r="R3375">
        <f t="shared" si="263"/>
        <v>66.83</v>
      </c>
      <c r="S3375" s="11">
        <f t="shared" si="260"/>
        <v>42179.854629629626</v>
      </c>
      <c r="T3375" s="11">
        <f t="shared" si="261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2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26" t="s">
        <v>8309</v>
      </c>
      <c r="P3376" t="s">
        <v>8311</v>
      </c>
      <c r="Q3376">
        <f t="shared" si="262"/>
        <v>107</v>
      </c>
      <c r="R3376">
        <f t="shared" si="263"/>
        <v>71.73</v>
      </c>
      <c r="S3376" s="11">
        <f t="shared" si="260"/>
        <v>42275.731666666667</v>
      </c>
      <c r="T3376" s="11">
        <f t="shared" si="261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2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26" t="s">
        <v>8309</v>
      </c>
      <c r="P3377" t="s">
        <v>8311</v>
      </c>
      <c r="Q3377">
        <f t="shared" si="262"/>
        <v>100</v>
      </c>
      <c r="R3377">
        <f t="shared" si="263"/>
        <v>176.47</v>
      </c>
      <c r="S3377" s="11">
        <f t="shared" si="260"/>
        <v>41765.610798611109</v>
      </c>
      <c r="T3377" s="11">
        <f t="shared" si="261"/>
        <v>41777.610798611109</v>
      </c>
      <c r="U3377">
        <f t="shared" si="264"/>
        <v>2014</v>
      </c>
    </row>
    <row r="3378" spans="1:21" ht="45" x14ac:dyDescent="0.25">
      <c r="A3378">
        <v>3376</v>
      </c>
      <c r="B3378" s="3" t="s">
        <v>3375</v>
      </c>
      <c r="C3378" s="3" t="s">
        <v>7486</v>
      </c>
      <c r="D3378" s="2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26" t="s">
        <v>8309</v>
      </c>
      <c r="P3378" t="s">
        <v>8311</v>
      </c>
      <c r="Q3378">
        <f t="shared" si="262"/>
        <v>100</v>
      </c>
      <c r="R3378">
        <f t="shared" si="263"/>
        <v>421.11</v>
      </c>
      <c r="S3378" s="11">
        <f t="shared" si="260"/>
        <v>42059.701319444444</v>
      </c>
      <c r="T3378" s="11">
        <f t="shared" si="261"/>
        <v>42119.659652777773</v>
      </c>
      <c r="U3378">
        <f t="shared" si="264"/>
        <v>2015</v>
      </c>
    </row>
    <row r="3379" spans="1:21" ht="45" x14ac:dyDescent="0.25">
      <c r="A3379">
        <v>3377</v>
      </c>
      <c r="B3379" s="3" t="s">
        <v>3376</v>
      </c>
      <c r="C3379" s="3" t="s">
        <v>7487</v>
      </c>
      <c r="D3379" s="2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26" t="s">
        <v>8309</v>
      </c>
      <c r="P3379" t="s">
        <v>8311</v>
      </c>
      <c r="Q3379">
        <f t="shared" si="262"/>
        <v>101</v>
      </c>
      <c r="R3379">
        <f t="shared" si="263"/>
        <v>104.99</v>
      </c>
      <c r="S3379" s="11">
        <f t="shared" si="260"/>
        <v>42053.732627314821</v>
      </c>
      <c r="T3379" s="11">
        <f t="shared" si="261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3" t="s">
        <v>3377</v>
      </c>
      <c r="C3380" s="3" t="s">
        <v>7488</v>
      </c>
      <c r="D3380" s="2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26" t="s">
        <v>8309</v>
      </c>
      <c r="P3380" t="s">
        <v>8311</v>
      </c>
      <c r="Q3380">
        <f t="shared" si="262"/>
        <v>108</v>
      </c>
      <c r="R3380">
        <f t="shared" si="263"/>
        <v>28.19</v>
      </c>
      <c r="S3380" s="11">
        <f t="shared" si="260"/>
        <v>41858.355393518519</v>
      </c>
      <c r="T3380" s="11">
        <f t="shared" si="261"/>
        <v>41882.547222222223</v>
      </c>
      <c r="U3380">
        <f t="shared" si="264"/>
        <v>2014</v>
      </c>
    </row>
    <row r="3381" spans="1:21" ht="45" x14ac:dyDescent="0.25">
      <c r="A3381">
        <v>3379</v>
      </c>
      <c r="B3381" s="3" t="s">
        <v>3378</v>
      </c>
      <c r="C3381" s="3" t="s">
        <v>7489</v>
      </c>
      <c r="D3381" s="2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26" t="s">
        <v>8309</v>
      </c>
      <c r="P3381" t="s">
        <v>8311</v>
      </c>
      <c r="Q3381">
        <f t="shared" si="262"/>
        <v>104</v>
      </c>
      <c r="R3381">
        <f t="shared" si="263"/>
        <v>54.55</v>
      </c>
      <c r="S3381" s="11">
        <f t="shared" si="260"/>
        <v>42225.513888888891</v>
      </c>
      <c r="T3381" s="11">
        <f t="shared" si="261"/>
        <v>42242.958333333328</v>
      </c>
      <c r="U3381">
        <f t="shared" si="264"/>
        <v>2015</v>
      </c>
    </row>
    <row r="3382" spans="1:21" ht="45" x14ac:dyDescent="0.25">
      <c r="A3382">
        <v>3380</v>
      </c>
      <c r="B3382" s="3" t="s">
        <v>3379</v>
      </c>
      <c r="C3382" s="3" t="s">
        <v>7490</v>
      </c>
      <c r="D3382" s="2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26" t="s">
        <v>8309</v>
      </c>
      <c r="P3382" t="s">
        <v>8311</v>
      </c>
      <c r="Q3382">
        <f t="shared" si="262"/>
        <v>104</v>
      </c>
      <c r="R3382">
        <f t="shared" si="263"/>
        <v>111.89</v>
      </c>
      <c r="S3382" s="11">
        <f t="shared" si="260"/>
        <v>41937.95344907407</v>
      </c>
      <c r="T3382" s="11">
        <f t="shared" si="261"/>
        <v>41972.995115740734</v>
      </c>
      <c r="U3382">
        <f t="shared" si="264"/>
        <v>2014</v>
      </c>
    </row>
    <row r="3383" spans="1:21" ht="45" x14ac:dyDescent="0.25">
      <c r="A3383">
        <v>3381</v>
      </c>
      <c r="B3383" s="3" t="s">
        <v>3380</v>
      </c>
      <c r="C3383" s="3" t="s">
        <v>7491</v>
      </c>
      <c r="D3383" s="2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26" t="s">
        <v>8309</v>
      </c>
      <c r="P3383" t="s">
        <v>8311</v>
      </c>
      <c r="Q3383">
        <f t="shared" si="262"/>
        <v>102</v>
      </c>
      <c r="R3383">
        <f t="shared" si="263"/>
        <v>85.21</v>
      </c>
      <c r="S3383" s="11">
        <f t="shared" si="260"/>
        <v>42044.184988425928</v>
      </c>
      <c r="T3383" s="11">
        <f t="shared" si="261"/>
        <v>42074.143321759257</v>
      </c>
      <c r="U3383">
        <f t="shared" si="264"/>
        <v>2015</v>
      </c>
    </row>
    <row r="3384" spans="1:21" ht="45" x14ac:dyDescent="0.25">
      <c r="A3384">
        <v>3382</v>
      </c>
      <c r="B3384" s="3" t="s">
        <v>3381</v>
      </c>
      <c r="C3384" s="3" t="s">
        <v>7492</v>
      </c>
      <c r="D3384" s="2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26" t="s">
        <v>8309</v>
      </c>
      <c r="P3384" t="s">
        <v>8311</v>
      </c>
      <c r="Q3384">
        <f t="shared" si="262"/>
        <v>101</v>
      </c>
      <c r="R3384">
        <f t="shared" si="263"/>
        <v>76.650000000000006</v>
      </c>
      <c r="S3384" s="11">
        <f t="shared" si="260"/>
        <v>42559.431203703702</v>
      </c>
      <c r="T3384" s="11">
        <f t="shared" si="261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 s="2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26" t="s">
        <v>8309</v>
      </c>
      <c r="P3385" t="s">
        <v>8311</v>
      </c>
      <c r="Q3385">
        <f t="shared" si="262"/>
        <v>112</v>
      </c>
      <c r="R3385">
        <f t="shared" si="263"/>
        <v>65.17</v>
      </c>
      <c r="S3385" s="11">
        <f t="shared" si="260"/>
        <v>42524.782638888893</v>
      </c>
      <c r="T3385" s="11">
        <f t="shared" si="261"/>
        <v>42544.782638888893</v>
      </c>
      <c r="U3385">
        <f t="shared" si="264"/>
        <v>2016</v>
      </c>
    </row>
    <row r="3386" spans="1:21" ht="45" x14ac:dyDescent="0.25">
      <c r="A3386">
        <v>3384</v>
      </c>
      <c r="B3386" s="3" t="s">
        <v>3383</v>
      </c>
      <c r="C3386" s="3" t="s">
        <v>7494</v>
      </c>
      <c r="D3386" s="2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26" t="s">
        <v>8309</v>
      </c>
      <c r="P3386" t="s">
        <v>8311</v>
      </c>
      <c r="Q3386">
        <f t="shared" si="262"/>
        <v>100</v>
      </c>
      <c r="R3386">
        <f t="shared" si="263"/>
        <v>93.76</v>
      </c>
      <c r="S3386" s="11">
        <f t="shared" si="260"/>
        <v>42292.087592592594</v>
      </c>
      <c r="T3386" s="11">
        <f t="shared" si="261"/>
        <v>42329.125</v>
      </c>
      <c r="U3386">
        <f t="shared" si="264"/>
        <v>2015</v>
      </c>
    </row>
    <row r="3387" spans="1:21" ht="45" x14ac:dyDescent="0.25">
      <c r="A3387">
        <v>3385</v>
      </c>
      <c r="B3387" s="3" t="s">
        <v>3384</v>
      </c>
      <c r="C3387" s="3" t="s">
        <v>7495</v>
      </c>
      <c r="D3387" s="2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26" t="s">
        <v>8309</v>
      </c>
      <c r="P3387" t="s">
        <v>8311</v>
      </c>
      <c r="Q3387">
        <f t="shared" si="262"/>
        <v>100</v>
      </c>
      <c r="R3387">
        <f t="shared" si="263"/>
        <v>133.33000000000001</v>
      </c>
      <c r="S3387" s="11">
        <f t="shared" si="260"/>
        <v>41953.8675</v>
      </c>
      <c r="T3387" s="11">
        <f t="shared" si="261"/>
        <v>41983.8675</v>
      </c>
      <c r="U3387">
        <f t="shared" si="264"/>
        <v>2014</v>
      </c>
    </row>
    <row r="3388" spans="1:21" ht="45" x14ac:dyDescent="0.25">
      <c r="A3388">
        <v>3386</v>
      </c>
      <c r="B3388" s="3" t="s">
        <v>3385</v>
      </c>
      <c r="C3388" s="3" t="s">
        <v>7496</v>
      </c>
      <c r="D3388" s="2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26" t="s">
        <v>8309</v>
      </c>
      <c r="P3388" t="s">
        <v>8311</v>
      </c>
      <c r="Q3388">
        <f t="shared" si="262"/>
        <v>105</v>
      </c>
      <c r="R3388">
        <f t="shared" si="263"/>
        <v>51.22</v>
      </c>
      <c r="S3388" s="11">
        <f t="shared" si="260"/>
        <v>41946.644745370373</v>
      </c>
      <c r="T3388" s="11">
        <f t="shared" si="261"/>
        <v>41976.644745370373</v>
      </c>
      <c r="U3388">
        <f t="shared" si="264"/>
        <v>2014</v>
      </c>
    </row>
    <row r="3389" spans="1:21" ht="45" x14ac:dyDescent="0.25">
      <c r="A3389">
        <v>3387</v>
      </c>
      <c r="B3389" s="3" t="s">
        <v>3386</v>
      </c>
      <c r="C3389" s="3" t="s">
        <v>7497</v>
      </c>
      <c r="D3389" s="2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26" t="s">
        <v>8309</v>
      </c>
      <c r="P3389" t="s">
        <v>8311</v>
      </c>
      <c r="Q3389">
        <f t="shared" si="262"/>
        <v>117</v>
      </c>
      <c r="R3389">
        <f t="shared" si="263"/>
        <v>100.17</v>
      </c>
      <c r="S3389" s="11">
        <f t="shared" si="260"/>
        <v>41947.762592592589</v>
      </c>
      <c r="T3389" s="11">
        <f t="shared" si="261"/>
        <v>41987.762592592597</v>
      </c>
      <c r="U3389">
        <f t="shared" si="264"/>
        <v>2014</v>
      </c>
    </row>
    <row r="3390" spans="1:21" ht="45" x14ac:dyDescent="0.25">
      <c r="A3390">
        <v>3388</v>
      </c>
      <c r="B3390" s="3" t="s">
        <v>3387</v>
      </c>
      <c r="C3390" s="3" t="s">
        <v>7498</v>
      </c>
      <c r="D3390" s="2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26" t="s">
        <v>8309</v>
      </c>
      <c r="P3390" t="s">
        <v>8311</v>
      </c>
      <c r="Q3390">
        <f t="shared" si="262"/>
        <v>104</v>
      </c>
      <c r="R3390">
        <f t="shared" si="263"/>
        <v>34.6</v>
      </c>
      <c r="S3390" s="11">
        <f t="shared" si="260"/>
        <v>42143.461122685185</v>
      </c>
      <c r="T3390" s="11">
        <f t="shared" si="261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2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26" t="s">
        <v>8309</v>
      </c>
      <c r="P3391" t="s">
        <v>8311</v>
      </c>
      <c r="Q3391">
        <f t="shared" si="262"/>
        <v>115</v>
      </c>
      <c r="R3391">
        <f t="shared" si="263"/>
        <v>184.68</v>
      </c>
      <c r="S3391" s="11">
        <f t="shared" si="260"/>
        <v>42494.563449074078</v>
      </c>
      <c r="T3391" s="11">
        <f t="shared" si="261"/>
        <v>42524.563449074078</v>
      </c>
      <c r="U3391">
        <f t="shared" si="264"/>
        <v>2016</v>
      </c>
    </row>
    <row r="3392" spans="1:21" ht="45" x14ac:dyDescent="0.25">
      <c r="A3392">
        <v>3390</v>
      </c>
      <c r="B3392" s="3" t="s">
        <v>3389</v>
      </c>
      <c r="C3392" s="3" t="s">
        <v>7500</v>
      </c>
      <c r="D3392" s="2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26" t="s">
        <v>8309</v>
      </c>
      <c r="P3392" t="s">
        <v>8311</v>
      </c>
      <c r="Q3392">
        <f t="shared" si="262"/>
        <v>102</v>
      </c>
      <c r="R3392">
        <f t="shared" si="263"/>
        <v>69.819999999999993</v>
      </c>
      <c r="S3392" s="11">
        <f t="shared" si="260"/>
        <v>41815.774826388886</v>
      </c>
      <c r="T3392" s="11">
        <f t="shared" si="261"/>
        <v>41830.774826388886</v>
      </c>
      <c r="U3392">
        <f t="shared" si="264"/>
        <v>2014</v>
      </c>
    </row>
    <row r="3393" spans="1:21" ht="45" x14ac:dyDescent="0.25">
      <c r="A3393">
        <v>3391</v>
      </c>
      <c r="B3393" s="3" t="s">
        <v>3390</v>
      </c>
      <c r="C3393" s="3" t="s">
        <v>7501</v>
      </c>
      <c r="D3393" s="2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26" t="s">
        <v>8309</v>
      </c>
      <c r="P3393" t="s">
        <v>8311</v>
      </c>
      <c r="Q3393">
        <f t="shared" si="262"/>
        <v>223</v>
      </c>
      <c r="R3393">
        <f t="shared" si="263"/>
        <v>61.94</v>
      </c>
      <c r="S3393" s="11">
        <f t="shared" si="260"/>
        <v>41830.545694444445</v>
      </c>
      <c r="T3393" s="11">
        <f t="shared" si="261"/>
        <v>41859.936111111114</v>
      </c>
      <c r="U3393">
        <f t="shared" si="264"/>
        <v>2014</v>
      </c>
    </row>
    <row r="3394" spans="1:21" ht="45" x14ac:dyDescent="0.25">
      <c r="A3394">
        <v>3392</v>
      </c>
      <c r="B3394" s="3" t="s">
        <v>3391</v>
      </c>
      <c r="C3394" s="3" t="s">
        <v>7502</v>
      </c>
      <c r="D3394" s="2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26" t="s">
        <v>8309</v>
      </c>
      <c r="P3394" t="s">
        <v>8311</v>
      </c>
      <c r="Q3394">
        <f t="shared" si="262"/>
        <v>100</v>
      </c>
      <c r="R3394">
        <f t="shared" si="263"/>
        <v>41.67</v>
      </c>
      <c r="S3394" s="11">
        <f t="shared" ref="S3394:S3457" si="265">(((J3394/60)/60)/24)+DATE(1970,1,1)</f>
        <v>42446.845543981486</v>
      </c>
      <c r="T3394" s="11">
        <f t="shared" ref="T3394:T3457" si="266">(((I3394/60)/60)/24)+DATE(1970,1,1)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2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26" t="s">
        <v>8309</v>
      </c>
      <c r="P3395" t="s">
        <v>8311</v>
      </c>
      <c r="Q3395">
        <f t="shared" ref="Q3395:Q3458" si="267">ROUND(E3395/D3395*100,0)</f>
        <v>106</v>
      </c>
      <c r="R3395">
        <f t="shared" ref="R3395:R3458" si="268">IFERROR(ROUND(E3395/L3395,2),0)</f>
        <v>36.07</v>
      </c>
      <c r="S3395" s="11">
        <f t="shared" si="265"/>
        <v>41923.921643518523</v>
      </c>
      <c r="T3395" s="11">
        <f t="shared" si="266"/>
        <v>41949.031944444447</v>
      </c>
      <c r="U3395">
        <f t="shared" ref="U3395:U3458" si="269">YEAR(S3395)</f>
        <v>2014</v>
      </c>
    </row>
    <row r="3396" spans="1:21" ht="45" x14ac:dyDescent="0.25">
      <c r="A3396">
        <v>3394</v>
      </c>
      <c r="B3396" s="3" t="s">
        <v>3393</v>
      </c>
      <c r="C3396" s="3" t="s">
        <v>7504</v>
      </c>
      <c r="D3396" s="2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26" t="s">
        <v>8309</v>
      </c>
      <c r="P3396" t="s">
        <v>8311</v>
      </c>
      <c r="Q3396">
        <f t="shared" si="267"/>
        <v>142</v>
      </c>
      <c r="R3396">
        <f t="shared" si="268"/>
        <v>29</v>
      </c>
      <c r="S3396" s="11">
        <f t="shared" si="265"/>
        <v>41817.59542824074</v>
      </c>
      <c r="T3396" s="11">
        <f t="shared" si="266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2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26" t="s">
        <v>8309</v>
      </c>
      <c r="P3397" t="s">
        <v>8311</v>
      </c>
      <c r="Q3397">
        <f t="shared" si="267"/>
        <v>184</v>
      </c>
      <c r="R3397">
        <f t="shared" si="268"/>
        <v>24.21</v>
      </c>
      <c r="S3397" s="11">
        <f t="shared" si="265"/>
        <v>42140.712314814817</v>
      </c>
      <c r="T3397" s="11">
        <f t="shared" si="266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2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26" t="s">
        <v>8309</v>
      </c>
      <c r="P3398" t="s">
        <v>8311</v>
      </c>
      <c r="Q3398">
        <f t="shared" si="267"/>
        <v>104</v>
      </c>
      <c r="R3398">
        <f t="shared" si="268"/>
        <v>55.89</v>
      </c>
      <c r="S3398" s="11">
        <f t="shared" si="265"/>
        <v>41764.44663194444</v>
      </c>
      <c r="T3398" s="11">
        <f t="shared" si="266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2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26" t="s">
        <v>8309</v>
      </c>
      <c r="P3399" t="s">
        <v>8311</v>
      </c>
      <c r="Q3399">
        <f t="shared" si="267"/>
        <v>112</v>
      </c>
      <c r="R3399">
        <f t="shared" si="268"/>
        <v>11.67</v>
      </c>
      <c r="S3399" s="11">
        <f t="shared" si="265"/>
        <v>42378.478344907402</v>
      </c>
      <c r="T3399" s="11">
        <f t="shared" si="266"/>
        <v>42418.916666666672</v>
      </c>
      <c r="U3399">
        <f t="shared" si="269"/>
        <v>2016</v>
      </c>
    </row>
    <row r="3400" spans="1:21" ht="45" x14ac:dyDescent="0.25">
      <c r="A3400">
        <v>3398</v>
      </c>
      <c r="B3400" s="3" t="s">
        <v>3397</v>
      </c>
      <c r="C3400" s="3" t="s">
        <v>7508</v>
      </c>
      <c r="D3400" s="2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26" t="s">
        <v>8309</v>
      </c>
      <c r="P3400" t="s">
        <v>8311</v>
      </c>
      <c r="Q3400">
        <f t="shared" si="267"/>
        <v>111</v>
      </c>
      <c r="R3400">
        <f t="shared" si="268"/>
        <v>68.349999999999994</v>
      </c>
      <c r="S3400" s="11">
        <f t="shared" si="265"/>
        <v>41941.75203703704</v>
      </c>
      <c r="T3400" s="11">
        <f t="shared" si="266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2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26" t="s">
        <v>8309</v>
      </c>
      <c r="P3401" t="s">
        <v>8311</v>
      </c>
      <c r="Q3401">
        <f t="shared" si="267"/>
        <v>104</v>
      </c>
      <c r="R3401">
        <f t="shared" si="268"/>
        <v>27.07</v>
      </c>
      <c r="S3401" s="11">
        <f t="shared" si="265"/>
        <v>42026.920428240745</v>
      </c>
      <c r="T3401" s="11">
        <f t="shared" si="266"/>
        <v>42056.920428240745</v>
      </c>
      <c r="U3401">
        <f t="shared" si="269"/>
        <v>2015</v>
      </c>
    </row>
    <row r="3402" spans="1:21" ht="45" x14ac:dyDescent="0.25">
      <c r="A3402">
        <v>3400</v>
      </c>
      <c r="B3402" s="3" t="s">
        <v>3399</v>
      </c>
      <c r="C3402" s="3" t="s">
        <v>7510</v>
      </c>
      <c r="D3402" s="2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26" t="s">
        <v>8309</v>
      </c>
      <c r="P3402" t="s">
        <v>8311</v>
      </c>
      <c r="Q3402">
        <f t="shared" si="267"/>
        <v>100</v>
      </c>
      <c r="R3402">
        <f t="shared" si="268"/>
        <v>118.13</v>
      </c>
      <c r="S3402" s="11">
        <f t="shared" si="265"/>
        <v>41834.953865740739</v>
      </c>
      <c r="T3402" s="11">
        <f t="shared" si="266"/>
        <v>41879.953865740739</v>
      </c>
      <c r="U3402">
        <f t="shared" si="269"/>
        <v>2014</v>
      </c>
    </row>
    <row r="3403" spans="1:21" ht="45" x14ac:dyDescent="0.25">
      <c r="A3403">
        <v>3401</v>
      </c>
      <c r="B3403" s="3" t="s">
        <v>3400</v>
      </c>
      <c r="C3403" s="3" t="s">
        <v>7511</v>
      </c>
      <c r="D3403" s="2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26" t="s">
        <v>8309</v>
      </c>
      <c r="P3403" t="s">
        <v>8311</v>
      </c>
      <c r="Q3403">
        <f t="shared" si="267"/>
        <v>102</v>
      </c>
      <c r="R3403">
        <f t="shared" si="268"/>
        <v>44.76</v>
      </c>
      <c r="S3403" s="11">
        <f t="shared" si="265"/>
        <v>42193.723912037036</v>
      </c>
      <c r="T3403" s="11">
        <f t="shared" si="266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2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26" t="s">
        <v>8309</v>
      </c>
      <c r="P3404" t="s">
        <v>8311</v>
      </c>
      <c r="Q3404">
        <f t="shared" si="267"/>
        <v>110</v>
      </c>
      <c r="R3404">
        <f t="shared" si="268"/>
        <v>99.79</v>
      </c>
      <c r="S3404" s="11">
        <f t="shared" si="265"/>
        <v>42290.61855324074</v>
      </c>
      <c r="T3404" s="11">
        <f t="shared" si="266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2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26" t="s">
        <v>8309</v>
      </c>
      <c r="P3405" t="s">
        <v>8311</v>
      </c>
      <c r="Q3405">
        <f t="shared" si="267"/>
        <v>100</v>
      </c>
      <c r="R3405">
        <f t="shared" si="268"/>
        <v>117.65</v>
      </c>
      <c r="S3405" s="11">
        <f t="shared" si="265"/>
        <v>42150.462083333332</v>
      </c>
      <c r="T3405" s="11">
        <f t="shared" si="266"/>
        <v>42180.462083333332</v>
      </c>
      <c r="U3405">
        <f t="shared" si="269"/>
        <v>2015</v>
      </c>
    </row>
    <row r="3406" spans="1:21" ht="45" x14ac:dyDescent="0.25">
      <c r="A3406">
        <v>3404</v>
      </c>
      <c r="B3406" s="3" t="s">
        <v>3403</v>
      </c>
      <c r="C3406" s="3" t="s">
        <v>7514</v>
      </c>
      <c r="D3406" s="2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26" t="s">
        <v>8309</v>
      </c>
      <c r="P3406" t="s">
        <v>8311</v>
      </c>
      <c r="Q3406">
        <f t="shared" si="267"/>
        <v>122</v>
      </c>
      <c r="R3406">
        <f t="shared" si="268"/>
        <v>203.33</v>
      </c>
      <c r="S3406" s="11">
        <f t="shared" si="265"/>
        <v>42152.503495370373</v>
      </c>
      <c r="T3406" s="11">
        <f t="shared" si="266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2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26" t="s">
        <v>8309</v>
      </c>
      <c r="P3407" t="s">
        <v>8311</v>
      </c>
      <c r="Q3407">
        <f t="shared" si="267"/>
        <v>138</v>
      </c>
      <c r="R3407">
        <f t="shared" si="268"/>
        <v>28.32</v>
      </c>
      <c r="S3407" s="11">
        <f t="shared" si="265"/>
        <v>42410.017199074078</v>
      </c>
      <c r="T3407" s="11">
        <f t="shared" si="266"/>
        <v>42430.999305555553</v>
      </c>
      <c r="U3407">
        <f t="shared" si="269"/>
        <v>2016</v>
      </c>
    </row>
    <row r="3408" spans="1:21" ht="30" x14ac:dyDescent="0.25">
      <c r="A3408">
        <v>3406</v>
      </c>
      <c r="B3408" s="3" t="s">
        <v>3405</v>
      </c>
      <c r="C3408" s="3" t="s">
        <v>7516</v>
      </c>
      <c r="D3408" s="2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26" t="s">
        <v>8309</v>
      </c>
      <c r="P3408" t="s">
        <v>8311</v>
      </c>
      <c r="Q3408">
        <f t="shared" si="267"/>
        <v>100</v>
      </c>
      <c r="R3408">
        <f t="shared" si="268"/>
        <v>110.23</v>
      </c>
      <c r="S3408" s="11">
        <f t="shared" si="265"/>
        <v>41791.492777777778</v>
      </c>
      <c r="T3408" s="11">
        <f t="shared" si="266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2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26" t="s">
        <v>8309</v>
      </c>
      <c r="P3409" t="s">
        <v>8311</v>
      </c>
      <c r="Q3409">
        <f t="shared" si="267"/>
        <v>107</v>
      </c>
      <c r="R3409">
        <f t="shared" si="268"/>
        <v>31.97</v>
      </c>
      <c r="S3409" s="11">
        <f t="shared" si="265"/>
        <v>41796.422326388885</v>
      </c>
      <c r="T3409" s="11">
        <f t="shared" si="266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2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26" t="s">
        <v>8309</v>
      </c>
      <c r="P3410" t="s">
        <v>8311</v>
      </c>
      <c r="Q3410">
        <f t="shared" si="267"/>
        <v>211</v>
      </c>
      <c r="R3410">
        <f t="shared" si="268"/>
        <v>58.61</v>
      </c>
      <c r="S3410" s="11">
        <f t="shared" si="265"/>
        <v>41808.991944444446</v>
      </c>
      <c r="T3410" s="11">
        <f t="shared" si="266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2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26" t="s">
        <v>8309</v>
      </c>
      <c r="P3411" t="s">
        <v>8311</v>
      </c>
      <c r="Q3411">
        <f t="shared" si="267"/>
        <v>124</v>
      </c>
      <c r="R3411">
        <f t="shared" si="268"/>
        <v>29.43</v>
      </c>
      <c r="S3411" s="11">
        <f t="shared" si="265"/>
        <v>42544.814328703709</v>
      </c>
      <c r="T3411" s="11">
        <f t="shared" si="266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2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26" t="s">
        <v>8309</v>
      </c>
      <c r="P3412" t="s">
        <v>8311</v>
      </c>
      <c r="Q3412">
        <f t="shared" si="267"/>
        <v>109</v>
      </c>
      <c r="R3412">
        <f t="shared" si="268"/>
        <v>81.38</v>
      </c>
      <c r="S3412" s="11">
        <f t="shared" si="265"/>
        <v>42500.041550925926</v>
      </c>
      <c r="T3412" s="11">
        <f t="shared" si="266"/>
        <v>42527.291666666672</v>
      </c>
      <c r="U3412">
        <f t="shared" si="269"/>
        <v>2016</v>
      </c>
    </row>
    <row r="3413" spans="1:21" ht="45" x14ac:dyDescent="0.25">
      <c r="A3413">
        <v>3411</v>
      </c>
      <c r="B3413" s="3" t="s">
        <v>3410</v>
      </c>
      <c r="C3413" s="3" t="s">
        <v>7521</v>
      </c>
      <c r="D3413" s="2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26" t="s">
        <v>8309</v>
      </c>
      <c r="P3413" t="s">
        <v>8311</v>
      </c>
      <c r="Q3413">
        <f t="shared" si="267"/>
        <v>104</v>
      </c>
      <c r="R3413">
        <f t="shared" si="268"/>
        <v>199.17</v>
      </c>
      <c r="S3413" s="11">
        <f t="shared" si="265"/>
        <v>42265.022824074069</v>
      </c>
      <c r="T3413" s="11">
        <f t="shared" si="266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2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26" t="s">
        <v>8309</v>
      </c>
      <c r="P3414" t="s">
        <v>8311</v>
      </c>
      <c r="Q3414">
        <f t="shared" si="267"/>
        <v>100</v>
      </c>
      <c r="R3414">
        <f t="shared" si="268"/>
        <v>115.38</v>
      </c>
      <c r="S3414" s="11">
        <f t="shared" si="265"/>
        <v>41879.959050925929</v>
      </c>
      <c r="T3414" s="11">
        <f t="shared" si="266"/>
        <v>41909.959050925929</v>
      </c>
      <c r="U3414">
        <f t="shared" si="269"/>
        <v>2014</v>
      </c>
    </row>
    <row r="3415" spans="1:21" ht="45" x14ac:dyDescent="0.25">
      <c r="A3415">
        <v>3413</v>
      </c>
      <c r="B3415" s="3" t="s">
        <v>3412</v>
      </c>
      <c r="C3415" s="3" t="s">
        <v>7523</v>
      </c>
      <c r="D3415" s="2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26" t="s">
        <v>8309</v>
      </c>
      <c r="P3415" t="s">
        <v>8311</v>
      </c>
      <c r="Q3415">
        <f t="shared" si="267"/>
        <v>130</v>
      </c>
      <c r="R3415">
        <f t="shared" si="268"/>
        <v>46.43</v>
      </c>
      <c r="S3415" s="11">
        <f t="shared" si="265"/>
        <v>42053.733078703706</v>
      </c>
      <c r="T3415" s="11">
        <f t="shared" si="266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2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26" t="s">
        <v>8309</v>
      </c>
      <c r="P3416" t="s">
        <v>8311</v>
      </c>
      <c r="Q3416">
        <f t="shared" si="267"/>
        <v>104</v>
      </c>
      <c r="R3416">
        <f t="shared" si="268"/>
        <v>70.569999999999993</v>
      </c>
      <c r="S3416" s="11">
        <f t="shared" si="265"/>
        <v>42675.832465277781</v>
      </c>
      <c r="T3416" s="11">
        <f t="shared" si="266"/>
        <v>42705.332638888889</v>
      </c>
      <c r="U3416">
        <f t="shared" si="269"/>
        <v>2016</v>
      </c>
    </row>
    <row r="3417" spans="1:21" ht="30" x14ac:dyDescent="0.25">
      <c r="A3417">
        <v>3415</v>
      </c>
      <c r="B3417" s="3" t="s">
        <v>3414</v>
      </c>
      <c r="C3417" s="3" t="s">
        <v>7525</v>
      </c>
      <c r="D3417" s="2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26" t="s">
        <v>8309</v>
      </c>
      <c r="P3417" t="s">
        <v>8311</v>
      </c>
      <c r="Q3417">
        <f t="shared" si="267"/>
        <v>100</v>
      </c>
      <c r="R3417">
        <f t="shared" si="268"/>
        <v>22.22</v>
      </c>
      <c r="S3417" s="11">
        <f t="shared" si="265"/>
        <v>42467.144166666665</v>
      </c>
      <c r="T3417" s="11">
        <f t="shared" si="266"/>
        <v>42477.979166666672</v>
      </c>
      <c r="U3417">
        <f t="shared" si="269"/>
        <v>2016</v>
      </c>
    </row>
    <row r="3418" spans="1:21" ht="45" x14ac:dyDescent="0.25">
      <c r="A3418">
        <v>3416</v>
      </c>
      <c r="B3418" s="3" t="s">
        <v>3415</v>
      </c>
      <c r="C3418" s="3" t="s">
        <v>7526</v>
      </c>
      <c r="D3418" s="2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26" t="s">
        <v>8309</v>
      </c>
      <c r="P3418" t="s">
        <v>8311</v>
      </c>
      <c r="Q3418">
        <f t="shared" si="267"/>
        <v>120</v>
      </c>
      <c r="R3418">
        <f t="shared" si="268"/>
        <v>159.47</v>
      </c>
      <c r="S3418" s="11">
        <f t="shared" si="265"/>
        <v>42089.412557870368</v>
      </c>
      <c r="T3418" s="11">
        <f t="shared" si="266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2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26" t="s">
        <v>8309</v>
      </c>
      <c r="P3419" t="s">
        <v>8311</v>
      </c>
      <c r="Q3419">
        <f t="shared" si="267"/>
        <v>100</v>
      </c>
      <c r="R3419">
        <f t="shared" si="268"/>
        <v>37.78</v>
      </c>
      <c r="S3419" s="11">
        <f t="shared" si="265"/>
        <v>41894.91375</v>
      </c>
      <c r="T3419" s="11">
        <f t="shared" si="266"/>
        <v>41938.029861111114</v>
      </c>
      <c r="U3419">
        <f t="shared" si="269"/>
        <v>2014</v>
      </c>
    </row>
    <row r="3420" spans="1:21" ht="45" x14ac:dyDescent="0.25">
      <c r="A3420">
        <v>3418</v>
      </c>
      <c r="B3420" s="3" t="s">
        <v>3417</v>
      </c>
      <c r="C3420" s="3" t="s">
        <v>7528</v>
      </c>
      <c r="D3420" s="2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26" t="s">
        <v>8309</v>
      </c>
      <c r="P3420" t="s">
        <v>8311</v>
      </c>
      <c r="Q3420">
        <f t="shared" si="267"/>
        <v>101</v>
      </c>
      <c r="R3420">
        <f t="shared" si="268"/>
        <v>72.05</v>
      </c>
      <c r="S3420" s="11">
        <f t="shared" si="265"/>
        <v>41752.83457175926</v>
      </c>
      <c r="T3420" s="11">
        <f t="shared" si="266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2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26" t="s">
        <v>8309</v>
      </c>
      <c r="P3421" t="s">
        <v>8311</v>
      </c>
      <c r="Q3421">
        <f t="shared" si="267"/>
        <v>107</v>
      </c>
      <c r="R3421">
        <f t="shared" si="268"/>
        <v>63.7</v>
      </c>
      <c r="S3421" s="11">
        <f t="shared" si="265"/>
        <v>42448.821585648147</v>
      </c>
      <c r="T3421" s="11">
        <f t="shared" si="266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2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26" t="s">
        <v>8309</v>
      </c>
      <c r="P3422" t="s">
        <v>8311</v>
      </c>
      <c r="Q3422">
        <f t="shared" si="267"/>
        <v>138</v>
      </c>
      <c r="R3422">
        <f t="shared" si="268"/>
        <v>28.41</v>
      </c>
      <c r="S3422" s="11">
        <f t="shared" si="265"/>
        <v>42405.090300925927</v>
      </c>
      <c r="T3422" s="11">
        <f t="shared" si="266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2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26" t="s">
        <v>8309</v>
      </c>
      <c r="P3423" t="s">
        <v>8311</v>
      </c>
      <c r="Q3423">
        <f t="shared" si="267"/>
        <v>101</v>
      </c>
      <c r="R3423">
        <f t="shared" si="268"/>
        <v>103.21</v>
      </c>
      <c r="S3423" s="11">
        <f t="shared" si="265"/>
        <v>42037.791238425925</v>
      </c>
      <c r="T3423" s="11">
        <f t="shared" si="266"/>
        <v>42067.791238425925</v>
      </c>
      <c r="U3423">
        <f t="shared" si="269"/>
        <v>2015</v>
      </c>
    </row>
    <row r="3424" spans="1:21" ht="45" x14ac:dyDescent="0.25">
      <c r="A3424">
        <v>3422</v>
      </c>
      <c r="B3424" s="3" t="s">
        <v>3421</v>
      </c>
      <c r="C3424" s="3" t="s">
        <v>7532</v>
      </c>
      <c r="D3424" s="2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26" t="s">
        <v>8309</v>
      </c>
      <c r="P3424" t="s">
        <v>8311</v>
      </c>
      <c r="Q3424">
        <f t="shared" si="267"/>
        <v>109</v>
      </c>
      <c r="R3424">
        <f t="shared" si="268"/>
        <v>71.150000000000006</v>
      </c>
      <c r="S3424" s="11">
        <f t="shared" si="265"/>
        <v>42323.562222222223</v>
      </c>
      <c r="T3424" s="11">
        <f t="shared" si="266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2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26" t="s">
        <v>8309</v>
      </c>
      <c r="P3425" t="s">
        <v>8311</v>
      </c>
      <c r="Q3425">
        <f t="shared" si="267"/>
        <v>140</v>
      </c>
      <c r="R3425">
        <f t="shared" si="268"/>
        <v>35</v>
      </c>
      <c r="S3425" s="11">
        <f t="shared" si="265"/>
        <v>42088.911354166667</v>
      </c>
      <c r="T3425" s="11">
        <f t="shared" si="266"/>
        <v>42118.911354166667</v>
      </c>
      <c r="U3425">
        <f t="shared" si="269"/>
        <v>2015</v>
      </c>
    </row>
    <row r="3426" spans="1:21" ht="45" x14ac:dyDescent="0.25">
      <c r="A3426">
        <v>3424</v>
      </c>
      <c r="B3426" s="3" t="s">
        <v>3423</v>
      </c>
      <c r="C3426" s="3" t="s">
        <v>7534</v>
      </c>
      <c r="D3426" s="2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26" t="s">
        <v>8309</v>
      </c>
      <c r="P3426" t="s">
        <v>8311</v>
      </c>
      <c r="Q3426">
        <f t="shared" si="267"/>
        <v>104</v>
      </c>
      <c r="R3426">
        <f t="shared" si="268"/>
        <v>81.78</v>
      </c>
      <c r="S3426" s="11">
        <f t="shared" si="265"/>
        <v>42018.676898148144</v>
      </c>
      <c r="T3426" s="11">
        <f t="shared" si="266"/>
        <v>42040.290972222225</v>
      </c>
      <c r="U3426">
        <f t="shared" si="269"/>
        <v>2015</v>
      </c>
    </row>
    <row r="3427" spans="1:21" ht="45" x14ac:dyDescent="0.25">
      <c r="A3427">
        <v>3425</v>
      </c>
      <c r="B3427" s="3" t="s">
        <v>3424</v>
      </c>
      <c r="C3427" s="3" t="s">
        <v>7535</v>
      </c>
      <c r="D3427" s="2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26" t="s">
        <v>8309</v>
      </c>
      <c r="P3427" t="s">
        <v>8311</v>
      </c>
      <c r="Q3427">
        <f t="shared" si="267"/>
        <v>103</v>
      </c>
      <c r="R3427">
        <f t="shared" si="268"/>
        <v>297.02999999999997</v>
      </c>
      <c r="S3427" s="11">
        <f t="shared" si="265"/>
        <v>41884.617314814815</v>
      </c>
      <c r="T3427" s="11">
        <f t="shared" si="266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2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26" t="s">
        <v>8309</v>
      </c>
      <c r="P3428" t="s">
        <v>8311</v>
      </c>
      <c r="Q3428">
        <f t="shared" si="267"/>
        <v>108</v>
      </c>
      <c r="R3428">
        <f t="shared" si="268"/>
        <v>46.61</v>
      </c>
      <c r="S3428" s="11">
        <f t="shared" si="265"/>
        <v>41884.056747685187</v>
      </c>
      <c r="T3428" s="11">
        <f t="shared" si="266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2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26" t="s">
        <v>8309</v>
      </c>
      <c r="P3429" t="s">
        <v>8311</v>
      </c>
      <c r="Q3429">
        <f t="shared" si="267"/>
        <v>100</v>
      </c>
      <c r="R3429">
        <f t="shared" si="268"/>
        <v>51.72</v>
      </c>
      <c r="S3429" s="11">
        <f t="shared" si="265"/>
        <v>41792.645277777774</v>
      </c>
      <c r="T3429" s="11">
        <f t="shared" si="266"/>
        <v>41822.645277777774</v>
      </c>
      <c r="U3429">
        <f t="shared" si="269"/>
        <v>2014</v>
      </c>
    </row>
    <row r="3430" spans="1:21" ht="45" x14ac:dyDescent="0.25">
      <c r="A3430">
        <v>3428</v>
      </c>
      <c r="B3430" s="3" t="s">
        <v>3427</v>
      </c>
      <c r="C3430" s="3" t="s">
        <v>7538</v>
      </c>
      <c r="D3430" s="2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26" t="s">
        <v>8309</v>
      </c>
      <c r="P3430" t="s">
        <v>8311</v>
      </c>
      <c r="Q3430">
        <f t="shared" si="267"/>
        <v>103</v>
      </c>
      <c r="R3430">
        <f t="shared" si="268"/>
        <v>40.29</v>
      </c>
      <c r="S3430" s="11">
        <f t="shared" si="265"/>
        <v>42038.720451388886</v>
      </c>
      <c r="T3430" s="11">
        <f t="shared" si="266"/>
        <v>42063.708333333328</v>
      </c>
      <c r="U3430">
        <f t="shared" si="269"/>
        <v>2015</v>
      </c>
    </row>
    <row r="3431" spans="1:21" ht="45" x14ac:dyDescent="0.25">
      <c r="A3431">
        <v>3429</v>
      </c>
      <c r="B3431" s="3" t="s">
        <v>3428</v>
      </c>
      <c r="C3431" s="3" t="s">
        <v>7539</v>
      </c>
      <c r="D3431" s="2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26" t="s">
        <v>8309</v>
      </c>
      <c r="P3431" t="s">
        <v>8311</v>
      </c>
      <c r="Q3431">
        <f t="shared" si="267"/>
        <v>130</v>
      </c>
      <c r="R3431">
        <f t="shared" si="268"/>
        <v>16.25</v>
      </c>
      <c r="S3431" s="11">
        <f t="shared" si="265"/>
        <v>42662.021539351852</v>
      </c>
      <c r="T3431" s="11">
        <f t="shared" si="266"/>
        <v>42676.021539351852</v>
      </c>
      <c r="U3431">
        <f t="shared" si="269"/>
        <v>2016</v>
      </c>
    </row>
    <row r="3432" spans="1:21" ht="45" x14ac:dyDescent="0.25">
      <c r="A3432">
        <v>3430</v>
      </c>
      <c r="B3432" s="3" t="s">
        <v>3429</v>
      </c>
      <c r="C3432" s="3" t="s">
        <v>7540</v>
      </c>
      <c r="D3432" s="2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26" t="s">
        <v>8309</v>
      </c>
      <c r="P3432" t="s">
        <v>8311</v>
      </c>
      <c r="Q3432">
        <f t="shared" si="267"/>
        <v>109</v>
      </c>
      <c r="R3432">
        <f t="shared" si="268"/>
        <v>30.15</v>
      </c>
      <c r="S3432" s="11">
        <f t="shared" si="265"/>
        <v>41820.945613425924</v>
      </c>
      <c r="T3432" s="11">
        <f t="shared" si="266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2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26" t="s">
        <v>8309</v>
      </c>
      <c r="P3433" t="s">
        <v>8311</v>
      </c>
      <c r="Q3433">
        <f t="shared" si="267"/>
        <v>100</v>
      </c>
      <c r="R3433">
        <f t="shared" si="268"/>
        <v>95.24</v>
      </c>
      <c r="S3433" s="11">
        <f t="shared" si="265"/>
        <v>41839.730937500004</v>
      </c>
      <c r="T3433" s="11">
        <f t="shared" si="266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2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26" t="s">
        <v>8309</v>
      </c>
      <c r="P3434" t="s">
        <v>8311</v>
      </c>
      <c r="Q3434">
        <f t="shared" si="267"/>
        <v>110</v>
      </c>
      <c r="R3434">
        <f t="shared" si="268"/>
        <v>52.21</v>
      </c>
      <c r="S3434" s="11">
        <f t="shared" si="265"/>
        <v>42380.581180555557</v>
      </c>
      <c r="T3434" s="11">
        <f t="shared" si="266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2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26" t="s">
        <v>8309</v>
      </c>
      <c r="P3435" t="s">
        <v>8311</v>
      </c>
      <c r="Q3435">
        <f t="shared" si="267"/>
        <v>100</v>
      </c>
      <c r="R3435">
        <f t="shared" si="268"/>
        <v>134.15</v>
      </c>
      <c r="S3435" s="11">
        <f t="shared" si="265"/>
        <v>41776.063136574077</v>
      </c>
      <c r="T3435" s="11">
        <f t="shared" si="266"/>
        <v>41807.125</v>
      </c>
      <c r="U3435">
        <f t="shared" si="269"/>
        <v>2014</v>
      </c>
    </row>
    <row r="3436" spans="1:21" ht="45" x14ac:dyDescent="0.25">
      <c r="A3436">
        <v>3434</v>
      </c>
      <c r="B3436" s="3" t="s">
        <v>3433</v>
      </c>
      <c r="C3436" s="3" t="s">
        <v>7544</v>
      </c>
      <c r="D3436" s="2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26" t="s">
        <v>8309</v>
      </c>
      <c r="P3436" t="s">
        <v>8311</v>
      </c>
      <c r="Q3436">
        <f t="shared" si="267"/>
        <v>106</v>
      </c>
      <c r="R3436">
        <f t="shared" si="268"/>
        <v>62.83</v>
      </c>
      <c r="S3436" s="11">
        <f t="shared" si="265"/>
        <v>41800.380428240744</v>
      </c>
      <c r="T3436" s="11">
        <f t="shared" si="266"/>
        <v>41830.380428240744</v>
      </c>
      <c r="U3436">
        <f t="shared" si="269"/>
        <v>2014</v>
      </c>
    </row>
    <row r="3437" spans="1:21" ht="45" x14ac:dyDescent="0.25">
      <c r="A3437">
        <v>3435</v>
      </c>
      <c r="B3437" s="3" t="s">
        <v>3434</v>
      </c>
      <c r="C3437" s="3" t="s">
        <v>7545</v>
      </c>
      <c r="D3437" s="2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26" t="s">
        <v>8309</v>
      </c>
      <c r="P3437" t="s">
        <v>8311</v>
      </c>
      <c r="Q3437">
        <f t="shared" si="267"/>
        <v>112</v>
      </c>
      <c r="R3437">
        <f t="shared" si="268"/>
        <v>58.95</v>
      </c>
      <c r="S3437" s="11">
        <f t="shared" si="265"/>
        <v>42572.61681712963</v>
      </c>
      <c r="T3437" s="11">
        <f t="shared" si="266"/>
        <v>42589.125</v>
      </c>
      <c r="U3437">
        <f t="shared" si="269"/>
        <v>2016</v>
      </c>
    </row>
    <row r="3438" spans="1:21" ht="45" x14ac:dyDescent="0.25">
      <c r="A3438">
        <v>3436</v>
      </c>
      <c r="B3438" s="3" t="s">
        <v>3435</v>
      </c>
      <c r="C3438" s="3" t="s">
        <v>7546</v>
      </c>
      <c r="D3438" s="2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26" t="s">
        <v>8309</v>
      </c>
      <c r="P3438" t="s">
        <v>8311</v>
      </c>
      <c r="Q3438">
        <f t="shared" si="267"/>
        <v>106</v>
      </c>
      <c r="R3438">
        <f t="shared" si="268"/>
        <v>143.11000000000001</v>
      </c>
      <c r="S3438" s="11">
        <f t="shared" si="265"/>
        <v>41851.541585648149</v>
      </c>
      <c r="T3438" s="11">
        <f t="shared" si="266"/>
        <v>41872.686111111114</v>
      </c>
      <c r="U3438">
        <f t="shared" si="269"/>
        <v>2014</v>
      </c>
    </row>
    <row r="3439" spans="1:21" ht="45" x14ac:dyDescent="0.25">
      <c r="A3439">
        <v>3437</v>
      </c>
      <c r="B3439" s="3" t="s">
        <v>3436</v>
      </c>
      <c r="C3439" s="3" t="s">
        <v>7547</v>
      </c>
      <c r="D3439" s="2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26" t="s">
        <v>8309</v>
      </c>
      <c r="P3439" t="s">
        <v>8311</v>
      </c>
      <c r="Q3439">
        <f t="shared" si="267"/>
        <v>101</v>
      </c>
      <c r="R3439">
        <f t="shared" si="268"/>
        <v>84.17</v>
      </c>
      <c r="S3439" s="11">
        <f t="shared" si="265"/>
        <v>42205.710879629631</v>
      </c>
      <c r="T3439" s="11">
        <f t="shared" si="266"/>
        <v>42235.710879629631</v>
      </c>
      <c r="U3439">
        <f t="shared" si="269"/>
        <v>2015</v>
      </c>
    </row>
    <row r="3440" spans="1:21" ht="45" x14ac:dyDescent="0.25">
      <c r="A3440">
        <v>3438</v>
      </c>
      <c r="B3440" s="3" t="s">
        <v>3437</v>
      </c>
      <c r="C3440" s="3" t="s">
        <v>7548</v>
      </c>
      <c r="D3440" s="2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26" t="s">
        <v>8309</v>
      </c>
      <c r="P3440" t="s">
        <v>8311</v>
      </c>
      <c r="Q3440">
        <f t="shared" si="267"/>
        <v>104</v>
      </c>
      <c r="R3440">
        <f t="shared" si="268"/>
        <v>186.07</v>
      </c>
      <c r="S3440" s="11">
        <f t="shared" si="265"/>
        <v>42100.927858796291</v>
      </c>
      <c r="T3440" s="11">
        <f t="shared" si="266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2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26" t="s">
        <v>8309</v>
      </c>
      <c r="P3441" t="s">
        <v>8311</v>
      </c>
      <c r="Q3441">
        <f t="shared" si="267"/>
        <v>135</v>
      </c>
      <c r="R3441">
        <f t="shared" si="268"/>
        <v>89.79</v>
      </c>
      <c r="S3441" s="11">
        <f t="shared" si="265"/>
        <v>42374.911226851851</v>
      </c>
      <c r="T3441" s="11">
        <f t="shared" si="266"/>
        <v>42388.207638888889</v>
      </c>
      <c r="U3441">
        <f t="shared" si="269"/>
        <v>2016</v>
      </c>
    </row>
    <row r="3442" spans="1:21" ht="45" x14ac:dyDescent="0.25">
      <c r="A3442">
        <v>3440</v>
      </c>
      <c r="B3442" s="3" t="s">
        <v>3439</v>
      </c>
      <c r="C3442" s="3" t="s">
        <v>7550</v>
      </c>
      <c r="D3442" s="2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26" t="s">
        <v>8309</v>
      </c>
      <c r="P3442" t="s">
        <v>8311</v>
      </c>
      <c r="Q3442">
        <f t="shared" si="267"/>
        <v>105</v>
      </c>
      <c r="R3442">
        <f t="shared" si="268"/>
        <v>64.16</v>
      </c>
      <c r="S3442" s="11">
        <f t="shared" si="265"/>
        <v>41809.12300925926</v>
      </c>
      <c r="T3442" s="11">
        <f t="shared" si="266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 s="2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26" t="s">
        <v>8309</v>
      </c>
      <c r="P3443" t="s">
        <v>8311</v>
      </c>
      <c r="Q3443">
        <f t="shared" si="267"/>
        <v>103</v>
      </c>
      <c r="R3443">
        <f t="shared" si="268"/>
        <v>59.65</v>
      </c>
      <c r="S3443" s="11">
        <f t="shared" si="265"/>
        <v>42294.429641203707</v>
      </c>
      <c r="T3443" s="11">
        <f t="shared" si="266"/>
        <v>42321.845138888893</v>
      </c>
      <c r="U3443">
        <f t="shared" si="269"/>
        <v>2015</v>
      </c>
    </row>
    <row r="3444" spans="1:21" ht="45" x14ac:dyDescent="0.25">
      <c r="A3444">
        <v>3442</v>
      </c>
      <c r="B3444" s="3" t="s">
        <v>3441</v>
      </c>
      <c r="C3444" s="3" t="s">
        <v>7552</v>
      </c>
      <c r="D3444" s="2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26" t="s">
        <v>8309</v>
      </c>
      <c r="P3444" t="s">
        <v>8311</v>
      </c>
      <c r="Q3444">
        <f t="shared" si="267"/>
        <v>100</v>
      </c>
      <c r="R3444">
        <f t="shared" si="268"/>
        <v>31.25</v>
      </c>
      <c r="S3444" s="11">
        <f t="shared" si="265"/>
        <v>42124.841111111105</v>
      </c>
      <c r="T3444" s="11">
        <f t="shared" si="266"/>
        <v>42154.841111111105</v>
      </c>
      <c r="U3444">
        <f t="shared" si="269"/>
        <v>2015</v>
      </c>
    </row>
    <row r="3445" spans="1:21" ht="45" x14ac:dyDescent="0.25">
      <c r="A3445">
        <v>3443</v>
      </c>
      <c r="B3445" s="3" t="s">
        <v>3442</v>
      </c>
      <c r="C3445" s="3" t="s">
        <v>7553</v>
      </c>
      <c r="D3445" s="2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26" t="s">
        <v>8309</v>
      </c>
      <c r="P3445" t="s">
        <v>8311</v>
      </c>
      <c r="Q3445">
        <f t="shared" si="267"/>
        <v>186</v>
      </c>
      <c r="R3445">
        <f t="shared" si="268"/>
        <v>41.22</v>
      </c>
      <c r="S3445" s="11">
        <f t="shared" si="265"/>
        <v>41861.524837962963</v>
      </c>
      <c r="T3445" s="11">
        <f t="shared" si="266"/>
        <v>41891.524837962963</v>
      </c>
      <c r="U3445">
        <f t="shared" si="269"/>
        <v>2014</v>
      </c>
    </row>
    <row r="3446" spans="1:21" ht="45" x14ac:dyDescent="0.25">
      <c r="A3446">
        <v>3444</v>
      </c>
      <c r="B3446" s="3" t="s">
        <v>3443</v>
      </c>
      <c r="C3446" s="3" t="s">
        <v>7554</v>
      </c>
      <c r="D3446" s="2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26" t="s">
        <v>8309</v>
      </c>
      <c r="P3446" t="s">
        <v>8311</v>
      </c>
      <c r="Q3446">
        <f t="shared" si="267"/>
        <v>289</v>
      </c>
      <c r="R3446">
        <f t="shared" si="268"/>
        <v>43.35</v>
      </c>
      <c r="S3446" s="11">
        <f t="shared" si="265"/>
        <v>42521.291504629626</v>
      </c>
      <c r="T3446" s="11">
        <f t="shared" si="266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2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26" t="s">
        <v>8309</v>
      </c>
      <c r="P3447" t="s">
        <v>8311</v>
      </c>
      <c r="Q3447">
        <f t="shared" si="267"/>
        <v>100</v>
      </c>
      <c r="R3447">
        <f t="shared" si="268"/>
        <v>64.52</v>
      </c>
      <c r="S3447" s="11">
        <f t="shared" si="265"/>
        <v>42272.530509259261</v>
      </c>
      <c r="T3447" s="11">
        <f t="shared" si="266"/>
        <v>42300.530509259261</v>
      </c>
      <c r="U3447">
        <f t="shared" si="269"/>
        <v>2015</v>
      </c>
    </row>
    <row r="3448" spans="1:21" ht="45" x14ac:dyDescent="0.25">
      <c r="A3448">
        <v>3446</v>
      </c>
      <c r="B3448" s="3" t="s">
        <v>3445</v>
      </c>
      <c r="C3448" s="3" t="s">
        <v>7556</v>
      </c>
      <c r="D3448" s="2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26" t="s">
        <v>8309</v>
      </c>
      <c r="P3448" t="s">
        <v>8311</v>
      </c>
      <c r="Q3448">
        <f t="shared" si="267"/>
        <v>108</v>
      </c>
      <c r="R3448">
        <f t="shared" si="268"/>
        <v>43.28</v>
      </c>
      <c r="S3448" s="11">
        <f t="shared" si="265"/>
        <v>42016.832465277781</v>
      </c>
      <c r="T3448" s="11">
        <f t="shared" si="266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2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26" t="s">
        <v>8309</v>
      </c>
      <c r="P3449" t="s">
        <v>8311</v>
      </c>
      <c r="Q3449">
        <f t="shared" si="267"/>
        <v>108</v>
      </c>
      <c r="R3449">
        <f t="shared" si="268"/>
        <v>77</v>
      </c>
      <c r="S3449" s="11">
        <f t="shared" si="265"/>
        <v>42402.889027777783</v>
      </c>
      <c r="T3449" s="11">
        <f t="shared" si="266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2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26" t="s">
        <v>8309</v>
      </c>
      <c r="P3450" t="s">
        <v>8311</v>
      </c>
      <c r="Q3450">
        <f t="shared" si="267"/>
        <v>110</v>
      </c>
      <c r="R3450">
        <f t="shared" si="268"/>
        <v>51.22</v>
      </c>
      <c r="S3450" s="11">
        <f t="shared" si="265"/>
        <v>41960.119085648148</v>
      </c>
      <c r="T3450" s="11">
        <f t="shared" si="266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2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26" t="s">
        <v>8309</v>
      </c>
      <c r="P3451" t="s">
        <v>8311</v>
      </c>
      <c r="Q3451">
        <f t="shared" si="267"/>
        <v>171</v>
      </c>
      <c r="R3451">
        <f t="shared" si="268"/>
        <v>68.25</v>
      </c>
      <c r="S3451" s="11">
        <f t="shared" si="265"/>
        <v>42532.052523148144</v>
      </c>
      <c r="T3451" s="11">
        <f t="shared" si="266"/>
        <v>42560.166666666672</v>
      </c>
      <c r="U3451">
        <f t="shared" si="269"/>
        <v>2016</v>
      </c>
    </row>
    <row r="3452" spans="1:21" ht="45" x14ac:dyDescent="0.25">
      <c r="A3452">
        <v>3450</v>
      </c>
      <c r="B3452" s="3" t="s">
        <v>3449</v>
      </c>
      <c r="C3452" s="3" t="s">
        <v>7560</v>
      </c>
      <c r="D3452" s="2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26" t="s">
        <v>8309</v>
      </c>
      <c r="P3452" t="s">
        <v>8311</v>
      </c>
      <c r="Q3452">
        <f t="shared" si="267"/>
        <v>152</v>
      </c>
      <c r="R3452">
        <f t="shared" si="268"/>
        <v>19.489999999999998</v>
      </c>
      <c r="S3452" s="11">
        <f t="shared" si="265"/>
        <v>42036.704525462963</v>
      </c>
      <c r="T3452" s="11">
        <f t="shared" si="266"/>
        <v>42096.662858796291</v>
      </c>
      <c r="U3452">
        <f t="shared" si="269"/>
        <v>2015</v>
      </c>
    </row>
    <row r="3453" spans="1:21" ht="45" x14ac:dyDescent="0.25">
      <c r="A3453">
        <v>3451</v>
      </c>
      <c r="B3453" s="3" t="s">
        <v>3450</v>
      </c>
      <c r="C3453" s="3" t="s">
        <v>7561</v>
      </c>
      <c r="D3453" s="2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26" t="s">
        <v>8309</v>
      </c>
      <c r="P3453" t="s">
        <v>8311</v>
      </c>
      <c r="Q3453">
        <f t="shared" si="267"/>
        <v>101</v>
      </c>
      <c r="R3453">
        <f t="shared" si="268"/>
        <v>41.13</v>
      </c>
      <c r="S3453" s="11">
        <f t="shared" si="265"/>
        <v>42088.723692129628</v>
      </c>
      <c r="T3453" s="11">
        <f t="shared" si="266"/>
        <v>42115.723692129628</v>
      </c>
      <c r="U3453">
        <f t="shared" si="269"/>
        <v>2015</v>
      </c>
    </row>
    <row r="3454" spans="1:21" ht="45" x14ac:dyDescent="0.25">
      <c r="A3454">
        <v>3452</v>
      </c>
      <c r="B3454" s="3" t="s">
        <v>3451</v>
      </c>
      <c r="C3454" s="3" t="s">
        <v>7562</v>
      </c>
      <c r="D3454" s="2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26" t="s">
        <v>8309</v>
      </c>
      <c r="P3454" t="s">
        <v>8311</v>
      </c>
      <c r="Q3454">
        <f t="shared" si="267"/>
        <v>153</v>
      </c>
      <c r="R3454">
        <f t="shared" si="268"/>
        <v>41.41</v>
      </c>
      <c r="S3454" s="11">
        <f t="shared" si="265"/>
        <v>41820.639189814814</v>
      </c>
      <c r="T3454" s="11">
        <f t="shared" si="266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2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26" t="s">
        <v>8309</v>
      </c>
      <c r="P3455" t="s">
        <v>8311</v>
      </c>
      <c r="Q3455">
        <f t="shared" si="267"/>
        <v>128</v>
      </c>
      <c r="R3455">
        <f t="shared" si="268"/>
        <v>27.5</v>
      </c>
      <c r="S3455" s="11">
        <f t="shared" si="265"/>
        <v>42535.97865740741</v>
      </c>
      <c r="T3455" s="11">
        <f t="shared" si="266"/>
        <v>42595.97865740741</v>
      </c>
      <c r="U3455">
        <f t="shared" si="269"/>
        <v>2016</v>
      </c>
    </row>
    <row r="3456" spans="1:21" ht="45" x14ac:dyDescent="0.25">
      <c r="A3456">
        <v>3454</v>
      </c>
      <c r="B3456" s="3" t="s">
        <v>3453</v>
      </c>
      <c r="C3456" s="3" t="s">
        <v>7564</v>
      </c>
      <c r="D3456" s="2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26" t="s">
        <v>8309</v>
      </c>
      <c r="P3456" t="s">
        <v>8311</v>
      </c>
      <c r="Q3456">
        <f t="shared" si="267"/>
        <v>101</v>
      </c>
      <c r="R3456">
        <f t="shared" si="268"/>
        <v>33.57</v>
      </c>
      <c r="S3456" s="11">
        <f t="shared" si="265"/>
        <v>41821.698599537034</v>
      </c>
      <c r="T3456" s="11">
        <f t="shared" si="266"/>
        <v>41851.698599537034</v>
      </c>
      <c r="U3456">
        <f t="shared" si="269"/>
        <v>2014</v>
      </c>
    </row>
    <row r="3457" spans="1:21" ht="45" x14ac:dyDescent="0.25">
      <c r="A3457">
        <v>3455</v>
      </c>
      <c r="B3457" s="3" t="s">
        <v>3454</v>
      </c>
      <c r="C3457" s="3" t="s">
        <v>7565</v>
      </c>
      <c r="D3457" s="2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26" t="s">
        <v>8309</v>
      </c>
      <c r="P3457" t="s">
        <v>8311</v>
      </c>
      <c r="Q3457">
        <f t="shared" si="267"/>
        <v>101</v>
      </c>
      <c r="R3457">
        <f t="shared" si="268"/>
        <v>145.87</v>
      </c>
      <c r="S3457" s="11">
        <f t="shared" si="265"/>
        <v>42626.7503125</v>
      </c>
      <c r="T3457" s="11">
        <f t="shared" si="266"/>
        <v>42656.7503125</v>
      </c>
      <c r="U3457">
        <f t="shared" si="269"/>
        <v>2016</v>
      </c>
    </row>
    <row r="3458" spans="1:21" ht="45" x14ac:dyDescent="0.25">
      <c r="A3458">
        <v>3456</v>
      </c>
      <c r="B3458" s="3" t="s">
        <v>3455</v>
      </c>
      <c r="C3458" s="3" t="s">
        <v>7566</v>
      </c>
      <c r="D3458" s="2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26" t="s">
        <v>8309</v>
      </c>
      <c r="P3458" t="s">
        <v>8311</v>
      </c>
      <c r="Q3458">
        <f t="shared" si="267"/>
        <v>191</v>
      </c>
      <c r="R3458">
        <f t="shared" si="268"/>
        <v>358.69</v>
      </c>
      <c r="S3458" s="11">
        <f t="shared" ref="S3458:S3521" si="270">(((J3458/60)/60)/24)+DATE(1970,1,1)</f>
        <v>41821.205636574072</v>
      </c>
      <c r="T3458" s="11">
        <f t="shared" ref="T3458:T3521" si="271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2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26" t="s">
        <v>8309</v>
      </c>
      <c r="P3459" t="s">
        <v>8311</v>
      </c>
      <c r="Q3459">
        <f t="shared" ref="Q3459:Q3522" si="272">ROUND(E3459/D3459*100,0)</f>
        <v>140</v>
      </c>
      <c r="R3459">
        <f t="shared" ref="R3459:R3522" si="273">IFERROR(ROUND(E3459/L3459,2),0)</f>
        <v>50.98</v>
      </c>
      <c r="S3459" s="11">
        <f t="shared" si="270"/>
        <v>42016.706678240742</v>
      </c>
      <c r="T3459" s="11">
        <f t="shared" si="271"/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 s="2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26" t="s">
        <v>8309</v>
      </c>
      <c r="P3460" t="s">
        <v>8311</v>
      </c>
      <c r="Q3460">
        <f t="shared" si="272"/>
        <v>124</v>
      </c>
      <c r="R3460">
        <f t="shared" si="273"/>
        <v>45.04</v>
      </c>
      <c r="S3460" s="11">
        <f t="shared" si="270"/>
        <v>42011.202581018515</v>
      </c>
      <c r="T3460" s="11">
        <f t="shared" si="271"/>
        <v>42038.185416666667</v>
      </c>
      <c r="U3460">
        <f t="shared" si="274"/>
        <v>2015</v>
      </c>
    </row>
    <row r="3461" spans="1:21" ht="45" x14ac:dyDescent="0.25">
      <c r="A3461">
        <v>3459</v>
      </c>
      <c r="B3461" s="3" t="s">
        <v>3458</v>
      </c>
      <c r="C3461" s="3" t="s">
        <v>7569</v>
      </c>
      <c r="D3461" s="2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26" t="s">
        <v>8309</v>
      </c>
      <c r="P3461" t="s">
        <v>8311</v>
      </c>
      <c r="Q3461">
        <f t="shared" si="272"/>
        <v>126</v>
      </c>
      <c r="R3461">
        <f t="shared" si="273"/>
        <v>17.53</v>
      </c>
      <c r="S3461" s="11">
        <f t="shared" si="270"/>
        <v>42480.479861111111</v>
      </c>
      <c r="T3461" s="11">
        <f t="shared" si="271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2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26" t="s">
        <v>8309</v>
      </c>
      <c r="P3462" t="s">
        <v>8311</v>
      </c>
      <c r="Q3462">
        <f t="shared" si="272"/>
        <v>190</v>
      </c>
      <c r="R3462">
        <f t="shared" si="273"/>
        <v>50</v>
      </c>
      <c r="S3462" s="11">
        <f t="shared" si="270"/>
        <v>41852.527222222219</v>
      </c>
      <c r="T3462" s="11">
        <f t="shared" si="271"/>
        <v>41866.527222222219</v>
      </c>
      <c r="U3462">
        <f t="shared" si="274"/>
        <v>2014</v>
      </c>
    </row>
    <row r="3463" spans="1:21" ht="45" x14ac:dyDescent="0.25">
      <c r="A3463">
        <v>3461</v>
      </c>
      <c r="B3463" s="3" t="s">
        <v>3460</v>
      </c>
      <c r="C3463" s="3" t="s">
        <v>7571</v>
      </c>
      <c r="D3463" s="2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26" t="s">
        <v>8309</v>
      </c>
      <c r="P3463" t="s">
        <v>8311</v>
      </c>
      <c r="Q3463">
        <f t="shared" si="272"/>
        <v>139</v>
      </c>
      <c r="R3463">
        <f t="shared" si="273"/>
        <v>57.92</v>
      </c>
      <c r="S3463" s="11">
        <f t="shared" si="270"/>
        <v>42643.632858796293</v>
      </c>
      <c r="T3463" s="11">
        <f t="shared" si="271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2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26" t="s">
        <v>8309</v>
      </c>
      <c r="P3464" t="s">
        <v>8311</v>
      </c>
      <c r="Q3464">
        <f t="shared" si="272"/>
        <v>202</v>
      </c>
      <c r="R3464">
        <f t="shared" si="273"/>
        <v>29.71</v>
      </c>
      <c r="S3464" s="11">
        <f t="shared" si="270"/>
        <v>42179.898472222223</v>
      </c>
      <c r="T3464" s="11">
        <f t="shared" si="271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2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26" t="s">
        <v>8309</v>
      </c>
      <c r="P3465" t="s">
        <v>8311</v>
      </c>
      <c r="Q3465">
        <f t="shared" si="272"/>
        <v>103</v>
      </c>
      <c r="R3465">
        <f t="shared" si="273"/>
        <v>90.68</v>
      </c>
      <c r="S3465" s="11">
        <f t="shared" si="270"/>
        <v>42612.918807870374</v>
      </c>
      <c r="T3465" s="11">
        <f t="shared" si="271"/>
        <v>42654.165972222225</v>
      </c>
      <c r="U3465">
        <f t="shared" si="274"/>
        <v>2016</v>
      </c>
    </row>
    <row r="3466" spans="1:21" ht="45" x14ac:dyDescent="0.25">
      <c r="A3466">
        <v>3464</v>
      </c>
      <c r="B3466" s="3" t="s">
        <v>3463</v>
      </c>
      <c r="C3466" s="3" t="s">
        <v>7574</v>
      </c>
      <c r="D3466" s="2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26" t="s">
        <v>8309</v>
      </c>
      <c r="P3466" t="s">
        <v>8311</v>
      </c>
      <c r="Q3466">
        <f t="shared" si="272"/>
        <v>102</v>
      </c>
      <c r="R3466">
        <f t="shared" si="273"/>
        <v>55.01</v>
      </c>
      <c r="S3466" s="11">
        <f t="shared" si="270"/>
        <v>42575.130057870367</v>
      </c>
      <c r="T3466" s="11">
        <f t="shared" si="271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2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26" t="s">
        <v>8309</v>
      </c>
      <c r="P3467" t="s">
        <v>8311</v>
      </c>
      <c r="Q3467">
        <f t="shared" si="272"/>
        <v>103</v>
      </c>
      <c r="R3467">
        <f t="shared" si="273"/>
        <v>57.22</v>
      </c>
      <c r="S3467" s="11">
        <f t="shared" si="270"/>
        <v>42200.625833333332</v>
      </c>
      <c r="T3467" s="11">
        <f t="shared" si="271"/>
        <v>42225.666666666672</v>
      </c>
      <c r="U3467">
        <f t="shared" si="274"/>
        <v>2015</v>
      </c>
    </row>
    <row r="3468" spans="1:21" ht="30" x14ac:dyDescent="0.25">
      <c r="A3468">
        <v>3466</v>
      </c>
      <c r="B3468" s="3" t="s">
        <v>3465</v>
      </c>
      <c r="C3468" s="3" t="s">
        <v>7576</v>
      </c>
      <c r="D3468" s="2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26" t="s">
        <v>8309</v>
      </c>
      <c r="P3468" t="s">
        <v>8311</v>
      </c>
      <c r="Q3468">
        <f t="shared" si="272"/>
        <v>127</v>
      </c>
      <c r="R3468">
        <f t="shared" si="273"/>
        <v>72.95</v>
      </c>
      <c r="S3468" s="11">
        <f t="shared" si="270"/>
        <v>42420.019097222219</v>
      </c>
      <c r="T3468" s="11">
        <f t="shared" si="271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2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26" t="s">
        <v>8309</v>
      </c>
      <c r="P3469" t="s">
        <v>8311</v>
      </c>
      <c r="Q3469">
        <f t="shared" si="272"/>
        <v>101</v>
      </c>
      <c r="R3469">
        <f t="shared" si="273"/>
        <v>64.47</v>
      </c>
      <c r="S3469" s="11">
        <f t="shared" si="270"/>
        <v>42053.671666666662</v>
      </c>
      <c r="T3469" s="11">
        <f t="shared" si="271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2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26" t="s">
        <v>8309</v>
      </c>
      <c r="P3470" t="s">
        <v>8311</v>
      </c>
      <c r="Q3470">
        <f t="shared" si="272"/>
        <v>122</v>
      </c>
      <c r="R3470">
        <f t="shared" si="273"/>
        <v>716.35</v>
      </c>
      <c r="S3470" s="11">
        <f t="shared" si="270"/>
        <v>42605.765381944439</v>
      </c>
      <c r="T3470" s="11">
        <f t="shared" si="271"/>
        <v>42634.125</v>
      </c>
      <c r="U3470">
        <f t="shared" si="274"/>
        <v>2016</v>
      </c>
    </row>
    <row r="3471" spans="1:21" ht="45" x14ac:dyDescent="0.25">
      <c r="A3471">
        <v>3469</v>
      </c>
      <c r="B3471" s="3" t="s">
        <v>3468</v>
      </c>
      <c r="C3471" s="3" t="s">
        <v>7579</v>
      </c>
      <c r="D3471" s="2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26" t="s">
        <v>8309</v>
      </c>
      <c r="P3471" t="s">
        <v>8311</v>
      </c>
      <c r="Q3471">
        <f t="shared" si="272"/>
        <v>113</v>
      </c>
      <c r="R3471">
        <f t="shared" si="273"/>
        <v>50.4</v>
      </c>
      <c r="S3471" s="11">
        <f t="shared" si="270"/>
        <v>42458.641724537039</v>
      </c>
      <c r="T3471" s="11">
        <f t="shared" si="271"/>
        <v>42488.641724537039</v>
      </c>
      <c r="U3471">
        <f t="shared" si="274"/>
        <v>2016</v>
      </c>
    </row>
    <row r="3472" spans="1:21" ht="30" x14ac:dyDescent="0.25">
      <c r="A3472">
        <v>3470</v>
      </c>
      <c r="B3472" s="3" t="s">
        <v>3469</v>
      </c>
      <c r="C3472" s="3" t="s">
        <v>7580</v>
      </c>
      <c r="D3472" s="2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26" t="s">
        <v>8309</v>
      </c>
      <c r="P3472" t="s">
        <v>8311</v>
      </c>
      <c r="Q3472">
        <f t="shared" si="272"/>
        <v>150</v>
      </c>
      <c r="R3472">
        <f t="shared" si="273"/>
        <v>41.67</v>
      </c>
      <c r="S3472" s="11">
        <f t="shared" si="270"/>
        <v>42529.022013888884</v>
      </c>
      <c r="T3472" s="11">
        <f t="shared" si="271"/>
        <v>42566.901388888888</v>
      </c>
      <c r="U3472">
        <f t="shared" si="274"/>
        <v>2016</v>
      </c>
    </row>
    <row r="3473" spans="1:21" ht="45" x14ac:dyDescent="0.25">
      <c r="A3473">
        <v>3471</v>
      </c>
      <c r="B3473" s="3" t="s">
        <v>3470</v>
      </c>
      <c r="C3473" s="3" t="s">
        <v>7581</v>
      </c>
      <c r="D3473" s="2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26" t="s">
        <v>8309</v>
      </c>
      <c r="P3473" t="s">
        <v>8311</v>
      </c>
      <c r="Q3473">
        <f t="shared" si="272"/>
        <v>215</v>
      </c>
      <c r="R3473">
        <f t="shared" si="273"/>
        <v>35.770000000000003</v>
      </c>
      <c r="S3473" s="11">
        <f t="shared" si="270"/>
        <v>41841.820486111108</v>
      </c>
      <c r="T3473" s="11">
        <f t="shared" si="271"/>
        <v>41882.833333333336</v>
      </c>
      <c r="U3473">
        <f t="shared" si="274"/>
        <v>2014</v>
      </c>
    </row>
    <row r="3474" spans="1:21" ht="45" x14ac:dyDescent="0.25">
      <c r="A3474">
        <v>3472</v>
      </c>
      <c r="B3474" s="3" t="s">
        <v>3471</v>
      </c>
      <c r="C3474" s="3" t="s">
        <v>7582</v>
      </c>
      <c r="D3474" s="2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26" t="s">
        <v>8309</v>
      </c>
      <c r="P3474" t="s">
        <v>8311</v>
      </c>
      <c r="Q3474">
        <f t="shared" si="272"/>
        <v>102</v>
      </c>
      <c r="R3474">
        <f t="shared" si="273"/>
        <v>88.74</v>
      </c>
      <c r="S3474" s="11">
        <f t="shared" si="270"/>
        <v>41928.170497685183</v>
      </c>
      <c r="T3474" s="11">
        <f t="shared" si="271"/>
        <v>41949.249305555553</v>
      </c>
      <c r="U3474">
        <f t="shared" si="274"/>
        <v>2014</v>
      </c>
    </row>
    <row r="3475" spans="1:21" ht="45" x14ac:dyDescent="0.25">
      <c r="A3475">
        <v>3473</v>
      </c>
      <c r="B3475" s="3" t="s">
        <v>3472</v>
      </c>
      <c r="C3475" s="3" t="s">
        <v>7583</v>
      </c>
      <c r="D3475" s="2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26" t="s">
        <v>8309</v>
      </c>
      <c r="P3475" t="s">
        <v>8311</v>
      </c>
      <c r="Q3475">
        <f t="shared" si="272"/>
        <v>100</v>
      </c>
      <c r="R3475">
        <f t="shared" si="273"/>
        <v>148.47999999999999</v>
      </c>
      <c r="S3475" s="11">
        <f t="shared" si="270"/>
        <v>42062.834444444445</v>
      </c>
      <c r="T3475" s="11">
        <f t="shared" si="271"/>
        <v>42083.852083333331</v>
      </c>
      <c r="U3475">
        <f t="shared" si="274"/>
        <v>2015</v>
      </c>
    </row>
    <row r="3476" spans="1:21" ht="45" x14ac:dyDescent="0.25">
      <c r="A3476">
        <v>3474</v>
      </c>
      <c r="B3476" s="3" t="s">
        <v>3473</v>
      </c>
      <c r="C3476" s="3" t="s">
        <v>7584</v>
      </c>
      <c r="D3476" s="2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26" t="s">
        <v>8309</v>
      </c>
      <c r="P3476" t="s">
        <v>8311</v>
      </c>
      <c r="Q3476">
        <f t="shared" si="272"/>
        <v>101</v>
      </c>
      <c r="R3476">
        <f t="shared" si="273"/>
        <v>51.79</v>
      </c>
      <c r="S3476" s="11">
        <f t="shared" si="270"/>
        <v>42541.501516203702</v>
      </c>
      <c r="T3476" s="11">
        <f t="shared" si="271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2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26" t="s">
        <v>8309</v>
      </c>
      <c r="P3477" t="s">
        <v>8311</v>
      </c>
      <c r="Q3477">
        <f t="shared" si="272"/>
        <v>113</v>
      </c>
      <c r="R3477">
        <f t="shared" si="273"/>
        <v>20</v>
      </c>
      <c r="S3477" s="11">
        <f t="shared" si="270"/>
        <v>41918.880833333329</v>
      </c>
      <c r="T3477" s="11">
        <f t="shared" si="271"/>
        <v>41946</v>
      </c>
      <c r="U3477">
        <f t="shared" si="274"/>
        <v>2014</v>
      </c>
    </row>
    <row r="3478" spans="1:21" ht="45" x14ac:dyDescent="0.25">
      <c r="A3478">
        <v>3476</v>
      </c>
      <c r="B3478" s="3" t="s">
        <v>3475</v>
      </c>
      <c r="C3478" s="3" t="s">
        <v>7586</v>
      </c>
      <c r="D3478" s="2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26" t="s">
        <v>8309</v>
      </c>
      <c r="P3478" t="s">
        <v>8311</v>
      </c>
      <c r="Q3478">
        <f t="shared" si="272"/>
        <v>104</v>
      </c>
      <c r="R3478">
        <f t="shared" si="273"/>
        <v>52</v>
      </c>
      <c r="S3478" s="11">
        <f t="shared" si="270"/>
        <v>41921.279976851853</v>
      </c>
      <c r="T3478" s="11">
        <f t="shared" si="271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2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26" t="s">
        <v>8309</v>
      </c>
      <c r="P3479" t="s">
        <v>8311</v>
      </c>
      <c r="Q3479">
        <f t="shared" si="272"/>
        <v>115</v>
      </c>
      <c r="R3479">
        <f t="shared" si="273"/>
        <v>53.23</v>
      </c>
      <c r="S3479" s="11">
        <f t="shared" si="270"/>
        <v>42128.736608796295</v>
      </c>
      <c r="T3479" s="11">
        <f t="shared" si="271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2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26" t="s">
        <v>8309</v>
      </c>
      <c r="P3480" t="s">
        <v>8311</v>
      </c>
      <c r="Q3480">
        <f t="shared" si="272"/>
        <v>113</v>
      </c>
      <c r="R3480">
        <f t="shared" si="273"/>
        <v>39.6</v>
      </c>
      <c r="S3480" s="11">
        <f t="shared" si="270"/>
        <v>42053.916921296302</v>
      </c>
      <c r="T3480" s="11">
        <f t="shared" si="271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2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26" t="s">
        <v>8309</v>
      </c>
      <c r="P3481" t="s">
        <v>8311</v>
      </c>
      <c r="Q3481">
        <f t="shared" si="272"/>
        <v>128</v>
      </c>
      <c r="R3481">
        <f t="shared" si="273"/>
        <v>34.25</v>
      </c>
      <c r="S3481" s="11">
        <f t="shared" si="270"/>
        <v>41781.855092592588</v>
      </c>
      <c r="T3481" s="11">
        <f t="shared" si="271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2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26" t="s">
        <v>8309</v>
      </c>
      <c r="P3482" t="s">
        <v>8311</v>
      </c>
      <c r="Q3482">
        <f t="shared" si="272"/>
        <v>143</v>
      </c>
      <c r="R3482">
        <f t="shared" si="273"/>
        <v>164.62</v>
      </c>
      <c r="S3482" s="11">
        <f t="shared" si="270"/>
        <v>42171.317442129628</v>
      </c>
      <c r="T3482" s="11">
        <f t="shared" si="271"/>
        <v>42195.875</v>
      </c>
      <c r="U3482">
        <f t="shared" si="274"/>
        <v>2015</v>
      </c>
    </row>
    <row r="3483" spans="1:21" ht="45" x14ac:dyDescent="0.25">
      <c r="A3483">
        <v>3481</v>
      </c>
      <c r="B3483" s="3" t="s">
        <v>3480</v>
      </c>
      <c r="C3483" s="3" t="s">
        <v>7591</v>
      </c>
      <c r="D3483" s="2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26" t="s">
        <v>8309</v>
      </c>
      <c r="P3483" t="s">
        <v>8311</v>
      </c>
      <c r="Q3483">
        <f t="shared" si="272"/>
        <v>119</v>
      </c>
      <c r="R3483">
        <f t="shared" si="273"/>
        <v>125.05</v>
      </c>
      <c r="S3483" s="11">
        <f t="shared" si="270"/>
        <v>41989.24754629629</v>
      </c>
      <c r="T3483" s="11">
        <f t="shared" si="271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2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26" t="s">
        <v>8309</v>
      </c>
      <c r="P3484" t="s">
        <v>8311</v>
      </c>
      <c r="Q3484">
        <f t="shared" si="272"/>
        <v>138</v>
      </c>
      <c r="R3484">
        <f t="shared" si="273"/>
        <v>51.88</v>
      </c>
      <c r="S3484" s="11">
        <f t="shared" si="270"/>
        <v>41796.771597222221</v>
      </c>
      <c r="T3484" s="11">
        <f t="shared" si="271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2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26" t="s">
        <v>8309</v>
      </c>
      <c r="P3485" t="s">
        <v>8311</v>
      </c>
      <c r="Q3485">
        <f t="shared" si="272"/>
        <v>160</v>
      </c>
      <c r="R3485">
        <f t="shared" si="273"/>
        <v>40.29</v>
      </c>
      <c r="S3485" s="11">
        <f t="shared" si="270"/>
        <v>41793.668761574074</v>
      </c>
      <c r="T3485" s="11">
        <f t="shared" si="271"/>
        <v>41823.668761574074</v>
      </c>
      <c r="U3485">
        <f t="shared" si="274"/>
        <v>2014</v>
      </c>
    </row>
    <row r="3486" spans="1:21" ht="45" x14ac:dyDescent="0.25">
      <c r="A3486">
        <v>3484</v>
      </c>
      <c r="B3486" s="3" t="s">
        <v>3483</v>
      </c>
      <c r="C3486" s="3" t="s">
        <v>7594</v>
      </c>
      <c r="D3486" s="2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26" t="s">
        <v>8309</v>
      </c>
      <c r="P3486" t="s">
        <v>8311</v>
      </c>
      <c r="Q3486">
        <f t="shared" si="272"/>
        <v>114</v>
      </c>
      <c r="R3486">
        <f t="shared" si="273"/>
        <v>64.91</v>
      </c>
      <c r="S3486" s="11">
        <f t="shared" si="270"/>
        <v>42506.760405092587</v>
      </c>
      <c r="T3486" s="11">
        <f t="shared" si="271"/>
        <v>42536.760405092587</v>
      </c>
      <c r="U3486">
        <f t="shared" si="274"/>
        <v>2016</v>
      </c>
    </row>
    <row r="3487" spans="1:21" ht="45" x14ac:dyDescent="0.25">
      <c r="A3487">
        <v>3485</v>
      </c>
      <c r="B3487" s="3" t="s">
        <v>3484</v>
      </c>
      <c r="C3487" s="3" t="s">
        <v>7595</v>
      </c>
      <c r="D3487" s="2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26" t="s">
        <v>8309</v>
      </c>
      <c r="P3487" t="s">
        <v>8311</v>
      </c>
      <c r="Q3487">
        <f t="shared" si="272"/>
        <v>101</v>
      </c>
      <c r="R3487">
        <f t="shared" si="273"/>
        <v>55.33</v>
      </c>
      <c r="S3487" s="11">
        <f t="shared" si="270"/>
        <v>42372.693055555559</v>
      </c>
      <c r="T3487" s="11">
        <f t="shared" si="271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2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26" t="s">
        <v>8309</v>
      </c>
      <c r="P3488" t="s">
        <v>8311</v>
      </c>
      <c r="Q3488">
        <f t="shared" si="272"/>
        <v>155</v>
      </c>
      <c r="R3488">
        <f t="shared" si="273"/>
        <v>83.14</v>
      </c>
      <c r="S3488" s="11">
        <f t="shared" si="270"/>
        <v>42126.87501157407</v>
      </c>
      <c r="T3488" s="11">
        <f t="shared" si="271"/>
        <v>42158.290972222225</v>
      </c>
      <c r="U3488">
        <f t="shared" si="274"/>
        <v>2015</v>
      </c>
    </row>
    <row r="3489" spans="1:21" ht="45" x14ac:dyDescent="0.25">
      <c r="A3489">
        <v>3487</v>
      </c>
      <c r="B3489" s="3" t="s">
        <v>3486</v>
      </c>
      <c r="C3489" s="3" t="s">
        <v>7597</v>
      </c>
      <c r="D3489" s="2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26" t="s">
        <v>8309</v>
      </c>
      <c r="P3489" t="s">
        <v>8311</v>
      </c>
      <c r="Q3489">
        <f t="shared" si="272"/>
        <v>128</v>
      </c>
      <c r="R3489">
        <f t="shared" si="273"/>
        <v>38.71</v>
      </c>
      <c r="S3489" s="11">
        <f t="shared" si="270"/>
        <v>42149.940416666665</v>
      </c>
      <c r="T3489" s="11">
        <f t="shared" si="271"/>
        <v>42179.940416666665</v>
      </c>
      <c r="U3489">
        <f t="shared" si="274"/>
        <v>2015</v>
      </c>
    </row>
    <row r="3490" spans="1:21" ht="45" x14ac:dyDescent="0.25">
      <c r="A3490">
        <v>3488</v>
      </c>
      <c r="B3490" s="3" t="s">
        <v>3487</v>
      </c>
      <c r="C3490" s="3" t="s">
        <v>7598</v>
      </c>
      <c r="D3490" s="2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26" t="s">
        <v>8309</v>
      </c>
      <c r="P3490" t="s">
        <v>8311</v>
      </c>
      <c r="Q3490">
        <f t="shared" si="272"/>
        <v>121</v>
      </c>
      <c r="R3490">
        <f t="shared" si="273"/>
        <v>125.38</v>
      </c>
      <c r="S3490" s="11">
        <f t="shared" si="270"/>
        <v>42087.768055555556</v>
      </c>
      <c r="T3490" s="11">
        <f t="shared" si="271"/>
        <v>42111.666666666672</v>
      </c>
      <c r="U3490">
        <f t="shared" si="274"/>
        <v>2015</v>
      </c>
    </row>
    <row r="3491" spans="1:21" ht="45" x14ac:dyDescent="0.25">
      <c r="A3491">
        <v>3489</v>
      </c>
      <c r="B3491" s="3" t="s">
        <v>3488</v>
      </c>
      <c r="C3491" s="3" t="s">
        <v>7599</v>
      </c>
      <c r="D3491" s="2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26" t="s">
        <v>8309</v>
      </c>
      <c r="P3491" t="s">
        <v>8311</v>
      </c>
      <c r="Q3491">
        <f t="shared" si="272"/>
        <v>113</v>
      </c>
      <c r="R3491">
        <f t="shared" si="273"/>
        <v>78.260000000000005</v>
      </c>
      <c r="S3491" s="11">
        <f t="shared" si="270"/>
        <v>41753.635775462964</v>
      </c>
      <c r="T3491" s="11">
        <f t="shared" si="271"/>
        <v>41783.875</v>
      </c>
      <c r="U3491">
        <f t="shared" si="274"/>
        <v>2014</v>
      </c>
    </row>
    <row r="3492" spans="1:21" ht="45" x14ac:dyDescent="0.25">
      <c r="A3492">
        <v>3490</v>
      </c>
      <c r="B3492" s="3" t="s">
        <v>3489</v>
      </c>
      <c r="C3492" s="3" t="s">
        <v>7600</v>
      </c>
      <c r="D3492" s="2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26" t="s">
        <v>8309</v>
      </c>
      <c r="P3492" t="s">
        <v>8311</v>
      </c>
      <c r="Q3492">
        <f t="shared" si="272"/>
        <v>128</v>
      </c>
      <c r="R3492">
        <f t="shared" si="273"/>
        <v>47.22</v>
      </c>
      <c r="S3492" s="11">
        <f t="shared" si="270"/>
        <v>42443.802361111113</v>
      </c>
      <c r="T3492" s="11">
        <f t="shared" si="271"/>
        <v>42473.802361111113</v>
      </c>
      <c r="U3492">
        <f t="shared" si="274"/>
        <v>2016</v>
      </c>
    </row>
    <row r="3493" spans="1:21" ht="45" x14ac:dyDescent="0.25">
      <c r="A3493">
        <v>3491</v>
      </c>
      <c r="B3493" s="3" t="s">
        <v>3490</v>
      </c>
      <c r="C3493" s="3" t="s">
        <v>7601</v>
      </c>
      <c r="D3493" s="2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26" t="s">
        <v>8309</v>
      </c>
      <c r="P3493" t="s">
        <v>8311</v>
      </c>
      <c r="Q3493">
        <f t="shared" si="272"/>
        <v>158</v>
      </c>
      <c r="R3493">
        <f t="shared" si="273"/>
        <v>79.099999999999994</v>
      </c>
      <c r="S3493" s="11">
        <f t="shared" si="270"/>
        <v>42121.249814814815</v>
      </c>
      <c r="T3493" s="11">
        <f t="shared" si="271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2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26" t="s">
        <v>8309</v>
      </c>
      <c r="P3494" t="s">
        <v>8311</v>
      </c>
      <c r="Q3494">
        <f t="shared" si="272"/>
        <v>105</v>
      </c>
      <c r="R3494">
        <f t="shared" si="273"/>
        <v>114.29</v>
      </c>
      <c r="S3494" s="11">
        <f t="shared" si="270"/>
        <v>42268.009224537032</v>
      </c>
      <c r="T3494" s="11">
        <f t="shared" si="271"/>
        <v>42303.009224537032</v>
      </c>
      <c r="U3494">
        <f t="shared" si="274"/>
        <v>2015</v>
      </c>
    </row>
    <row r="3495" spans="1:21" ht="45" x14ac:dyDescent="0.25">
      <c r="A3495">
        <v>3493</v>
      </c>
      <c r="B3495" s="3" t="s">
        <v>3492</v>
      </c>
      <c r="C3495" s="3" t="s">
        <v>7603</v>
      </c>
      <c r="D3495" s="2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26" t="s">
        <v>8309</v>
      </c>
      <c r="P3495" t="s">
        <v>8311</v>
      </c>
      <c r="Q3495">
        <f t="shared" si="272"/>
        <v>100</v>
      </c>
      <c r="R3495">
        <f t="shared" si="273"/>
        <v>51.72</v>
      </c>
      <c r="S3495" s="11">
        <f t="shared" si="270"/>
        <v>41848.866157407407</v>
      </c>
      <c r="T3495" s="11">
        <f t="shared" si="271"/>
        <v>41868.21597222222</v>
      </c>
      <c r="U3495">
        <f t="shared" si="274"/>
        <v>2014</v>
      </c>
    </row>
    <row r="3496" spans="1:21" ht="45" x14ac:dyDescent="0.25">
      <c r="A3496">
        <v>3494</v>
      </c>
      <c r="B3496" s="3" t="s">
        <v>3493</v>
      </c>
      <c r="C3496" s="3" t="s">
        <v>7604</v>
      </c>
      <c r="D3496" s="2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26" t="s">
        <v>8309</v>
      </c>
      <c r="P3496" t="s">
        <v>8311</v>
      </c>
      <c r="Q3496">
        <f t="shared" si="272"/>
        <v>100</v>
      </c>
      <c r="R3496">
        <f t="shared" si="273"/>
        <v>30.77</v>
      </c>
      <c r="S3496" s="11">
        <f t="shared" si="270"/>
        <v>42689.214988425927</v>
      </c>
      <c r="T3496" s="11">
        <f t="shared" si="271"/>
        <v>42700.25</v>
      </c>
      <c r="U3496">
        <f t="shared" si="274"/>
        <v>2016</v>
      </c>
    </row>
    <row r="3497" spans="1:21" ht="45" x14ac:dyDescent="0.25">
      <c r="A3497">
        <v>3495</v>
      </c>
      <c r="B3497" s="3" t="s">
        <v>3494</v>
      </c>
      <c r="C3497" s="3" t="s">
        <v>7605</v>
      </c>
      <c r="D3497" s="2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26" t="s">
        <v>8309</v>
      </c>
      <c r="P3497" t="s">
        <v>8311</v>
      </c>
      <c r="Q3497">
        <f t="shared" si="272"/>
        <v>107</v>
      </c>
      <c r="R3497">
        <f t="shared" si="273"/>
        <v>74.209999999999994</v>
      </c>
      <c r="S3497" s="11">
        <f t="shared" si="270"/>
        <v>41915.762835648151</v>
      </c>
      <c r="T3497" s="11">
        <f t="shared" si="271"/>
        <v>41944.720833333333</v>
      </c>
      <c r="U3497">
        <f t="shared" si="274"/>
        <v>2014</v>
      </c>
    </row>
    <row r="3498" spans="1:21" ht="45" x14ac:dyDescent="0.25">
      <c r="A3498">
        <v>3496</v>
      </c>
      <c r="B3498" s="3" t="s">
        <v>3495</v>
      </c>
      <c r="C3498" s="3" t="s">
        <v>7606</v>
      </c>
      <c r="D3498" s="2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26" t="s">
        <v>8309</v>
      </c>
      <c r="P3498" t="s">
        <v>8311</v>
      </c>
      <c r="Q3498">
        <f t="shared" si="272"/>
        <v>124</v>
      </c>
      <c r="R3498">
        <f t="shared" si="273"/>
        <v>47.85</v>
      </c>
      <c r="S3498" s="11">
        <f t="shared" si="270"/>
        <v>42584.846828703703</v>
      </c>
      <c r="T3498" s="11">
        <f t="shared" si="271"/>
        <v>42624.846828703703</v>
      </c>
      <c r="U3498">
        <f t="shared" si="274"/>
        <v>2016</v>
      </c>
    </row>
    <row r="3499" spans="1:21" ht="45" x14ac:dyDescent="0.25">
      <c r="A3499">
        <v>3497</v>
      </c>
      <c r="B3499" s="3" t="s">
        <v>3496</v>
      </c>
      <c r="C3499" s="3" t="s">
        <v>7607</v>
      </c>
      <c r="D3499" s="2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26" t="s">
        <v>8309</v>
      </c>
      <c r="P3499" t="s">
        <v>8311</v>
      </c>
      <c r="Q3499">
        <f t="shared" si="272"/>
        <v>109</v>
      </c>
      <c r="R3499">
        <f t="shared" si="273"/>
        <v>34.409999999999997</v>
      </c>
      <c r="S3499" s="11">
        <f t="shared" si="270"/>
        <v>42511.741944444439</v>
      </c>
      <c r="T3499" s="11">
        <f t="shared" si="271"/>
        <v>42523.916666666672</v>
      </c>
      <c r="U3499">
        <f t="shared" si="274"/>
        <v>2016</v>
      </c>
    </row>
    <row r="3500" spans="1:21" ht="45" x14ac:dyDescent="0.25">
      <c r="A3500">
        <v>3498</v>
      </c>
      <c r="B3500" s="3" t="s">
        <v>3497</v>
      </c>
      <c r="C3500" s="3" t="s">
        <v>7608</v>
      </c>
      <c r="D3500" s="2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26" t="s">
        <v>8309</v>
      </c>
      <c r="P3500" t="s">
        <v>8311</v>
      </c>
      <c r="Q3500">
        <f t="shared" si="272"/>
        <v>102</v>
      </c>
      <c r="R3500">
        <f t="shared" si="273"/>
        <v>40.24</v>
      </c>
      <c r="S3500" s="11">
        <f t="shared" si="270"/>
        <v>42459.15861111111</v>
      </c>
      <c r="T3500" s="11">
        <f t="shared" si="271"/>
        <v>42518.905555555553</v>
      </c>
      <c r="U3500">
        <f t="shared" si="274"/>
        <v>2016</v>
      </c>
    </row>
    <row r="3501" spans="1:21" ht="45" x14ac:dyDescent="0.25">
      <c r="A3501">
        <v>3499</v>
      </c>
      <c r="B3501" s="3" t="s">
        <v>3498</v>
      </c>
      <c r="C3501" s="3" t="s">
        <v>7609</v>
      </c>
      <c r="D3501" s="2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26" t="s">
        <v>8309</v>
      </c>
      <c r="P3501" t="s">
        <v>8311</v>
      </c>
      <c r="Q3501">
        <f t="shared" si="272"/>
        <v>106</v>
      </c>
      <c r="R3501">
        <f t="shared" si="273"/>
        <v>60.29</v>
      </c>
      <c r="S3501" s="11">
        <f t="shared" si="270"/>
        <v>42132.036168981482</v>
      </c>
      <c r="T3501" s="11">
        <f t="shared" si="271"/>
        <v>42186.290972222225</v>
      </c>
      <c r="U3501">
        <f t="shared" si="274"/>
        <v>2015</v>
      </c>
    </row>
    <row r="3502" spans="1:21" ht="45" x14ac:dyDescent="0.25">
      <c r="A3502">
        <v>3500</v>
      </c>
      <c r="B3502" s="3" t="s">
        <v>3499</v>
      </c>
      <c r="C3502" s="3" t="s">
        <v>7610</v>
      </c>
      <c r="D3502" s="2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26" t="s">
        <v>8309</v>
      </c>
      <c r="P3502" t="s">
        <v>8311</v>
      </c>
      <c r="Q3502">
        <f t="shared" si="272"/>
        <v>106</v>
      </c>
      <c r="R3502">
        <f t="shared" si="273"/>
        <v>25.31</v>
      </c>
      <c r="S3502" s="11">
        <f t="shared" si="270"/>
        <v>42419.91942129629</v>
      </c>
      <c r="T3502" s="11">
        <f t="shared" si="271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2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26" t="s">
        <v>8309</v>
      </c>
      <c r="P3503" t="s">
        <v>8311</v>
      </c>
      <c r="Q3503">
        <f t="shared" si="272"/>
        <v>101</v>
      </c>
      <c r="R3503">
        <f t="shared" si="273"/>
        <v>35.950000000000003</v>
      </c>
      <c r="S3503" s="11">
        <f t="shared" si="270"/>
        <v>42233.763831018514</v>
      </c>
      <c r="T3503" s="11">
        <f t="shared" si="271"/>
        <v>42258.763831018514</v>
      </c>
      <c r="U3503">
        <f t="shared" si="274"/>
        <v>2015</v>
      </c>
    </row>
    <row r="3504" spans="1:21" ht="45" x14ac:dyDescent="0.25">
      <c r="A3504">
        <v>3502</v>
      </c>
      <c r="B3504" s="3" t="s">
        <v>3501</v>
      </c>
      <c r="C3504" s="3" t="s">
        <v>7612</v>
      </c>
      <c r="D3504" s="2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26" t="s">
        <v>8309</v>
      </c>
      <c r="P3504" t="s">
        <v>8311</v>
      </c>
      <c r="Q3504">
        <f t="shared" si="272"/>
        <v>105</v>
      </c>
      <c r="R3504">
        <f t="shared" si="273"/>
        <v>136</v>
      </c>
      <c r="S3504" s="11">
        <f t="shared" si="270"/>
        <v>42430.839398148149</v>
      </c>
      <c r="T3504" s="11">
        <f t="shared" si="271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2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26" t="s">
        <v>8309</v>
      </c>
      <c r="P3505" t="s">
        <v>8311</v>
      </c>
      <c r="Q3505">
        <f t="shared" si="272"/>
        <v>108</v>
      </c>
      <c r="R3505">
        <f t="shared" si="273"/>
        <v>70.760000000000005</v>
      </c>
      <c r="S3505" s="11">
        <f t="shared" si="270"/>
        <v>42545.478333333333</v>
      </c>
      <c r="T3505" s="11">
        <f t="shared" si="271"/>
        <v>42575.478333333333</v>
      </c>
      <c r="U3505">
        <f t="shared" si="274"/>
        <v>2016</v>
      </c>
    </row>
    <row r="3506" spans="1:21" ht="45" x14ac:dyDescent="0.25">
      <c r="A3506">
        <v>3504</v>
      </c>
      <c r="B3506" s="3" t="s">
        <v>3503</v>
      </c>
      <c r="C3506" s="3" t="s">
        <v>7614</v>
      </c>
      <c r="D3506" s="2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26" t="s">
        <v>8309</v>
      </c>
      <c r="P3506" t="s">
        <v>8311</v>
      </c>
      <c r="Q3506">
        <f t="shared" si="272"/>
        <v>100</v>
      </c>
      <c r="R3506">
        <f t="shared" si="273"/>
        <v>125</v>
      </c>
      <c r="S3506" s="11">
        <f t="shared" si="270"/>
        <v>42297.748738425929</v>
      </c>
      <c r="T3506" s="11">
        <f t="shared" si="271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2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26" t="s">
        <v>8309</v>
      </c>
      <c r="P3507" t="s">
        <v>8311</v>
      </c>
      <c r="Q3507">
        <f t="shared" si="272"/>
        <v>104</v>
      </c>
      <c r="R3507">
        <f t="shared" si="273"/>
        <v>66.510000000000005</v>
      </c>
      <c r="S3507" s="11">
        <f t="shared" si="270"/>
        <v>41760.935706018521</v>
      </c>
      <c r="T3507" s="11">
        <f t="shared" si="271"/>
        <v>41772.166666666664</v>
      </c>
      <c r="U3507">
        <f t="shared" si="274"/>
        <v>2014</v>
      </c>
    </row>
    <row r="3508" spans="1:21" ht="45" x14ac:dyDescent="0.25">
      <c r="A3508">
        <v>3506</v>
      </c>
      <c r="B3508" s="3" t="s">
        <v>3505</v>
      </c>
      <c r="C3508" s="3" t="s">
        <v>7616</v>
      </c>
      <c r="D3508" s="2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26" t="s">
        <v>8309</v>
      </c>
      <c r="P3508" t="s">
        <v>8311</v>
      </c>
      <c r="Q3508">
        <f t="shared" si="272"/>
        <v>102</v>
      </c>
      <c r="R3508">
        <f t="shared" si="273"/>
        <v>105</v>
      </c>
      <c r="S3508" s="11">
        <f t="shared" si="270"/>
        <v>41829.734259259261</v>
      </c>
      <c r="T3508" s="11">
        <f t="shared" si="271"/>
        <v>41874.734259259261</v>
      </c>
      <c r="U3508">
        <f t="shared" si="274"/>
        <v>2014</v>
      </c>
    </row>
    <row r="3509" spans="1:21" ht="30" x14ac:dyDescent="0.25">
      <c r="A3509">
        <v>3507</v>
      </c>
      <c r="B3509" s="3" t="s">
        <v>3506</v>
      </c>
      <c r="C3509" s="3" t="s">
        <v>7617</v>
      </c>
      <c r="D3509" s="2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26" t="s">
        <v>8309</v>
      </c>
      <c r="P3509" t="s">
        <v>8311</v>
      </c>
      <c r="Q3509">
        <f t="shared" si="272"/>
        <v>104</v>
      </c>
      <c r="R3509">
        <f t="shared" si="273"/>
        <v>145</v>
      </c>
      <c r="S3509" s="11">
        <f t="shared" si="270"/>
        <v>42491.92288194444</v>
      </c>
      <c r="T3509" s="11">
        <f t="shared" si="271"/>
        <v>42521.92288194444</v>
      </c>
      <c r="U3509">
        <f t="shared" si="274"/>
        <v>2016</v>
      </c>
    </row>
    <row r="3510" spans="1:21" ht="45" x14ac:dyDescent="0.25">
      <c r="A3510">
        <v>3508</v>
      </c>
      <c r="B3510" s="3" t="s">
        <v>3507</v>
      </c>
      <c r="C3510" s="3" t="s">
        <v>7618</v>
      </c>
      <c r="D3510" s="2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26" t="s">
        <v>8309</v>
      </c>
      <c r="P3510" t="s">
        <v>8311</v>
      </c>
      <c r="Q3510">
        <f t="shared" si="272"/>
        <v>180</v>
      </c>
      <c r="R3510">
        <f t="shared" si="273"/>
        <v>12</v>
      </c>
      <c r="S3510" s="11">
        <f t="shared" si="270"/>
        <v>42477.729780092588</v>
      </c>
      <c r="T3510" s="11">
        <f t="shared" si="271"/>
        <v>42500.875</v>
      </c>
      <c r="U3510">
        <f t="shared" si="274"/>
        <v>2016</v>
      </c>
    </row>
    <row r="3511" spans="1:21" ht="45" x14ac:dyDescent="0.25">
      <c r="A3511">
        <v>3509</v>
      </c>
      <c r="B3511" s="3" t="s">
        <v>3508</v>
      </c>
      <c r="C3511" s="3" t="s">
        <v>7619</v>
      </c>
      <c r="D3511" s="2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26" t="s">
        <v>8309</v>
      </c>
      <c r="P3511" t="s">
        <v>8311</v>
      </c>
      <c r="Q3511">
        <f t="shared" si="272"/>
        <v>106</v>
      </c>
      <c r="R3511">
        <f t="shared" si="273"/>
        <v>96.67</v>
      </c>
      <c r="S3511" s="11">
        <f t="shared" si="270"/>
        <v>41950.859560185185</v>
      </c>
      <c r="T3511" s="11">
        <f t="shared" si="271"/>
        <v>41964.204861111109</v>
      </c>
      <c r="U3511">
        <f t="shared" si="274"/>
        <v>2014</v>
      </c>
    </row>
    <row r="3512" spans="1:21" ht="45" x14ac:dyDescent="0.25">
      <c r="A3512">
        <v>3510</v>
      </c>
      <c r="B3512" s="3" t="s">
        <v>3509</v>
      </c>
      <c r="C3512" s="3" t="s">
        <v>7620</v>
      </c>
      <c r="D3512" s="2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26" t="s">
        <v>8309</v>
      </c>
      <c r="P3512" t="s">
        <v>8311</v>
      </c>
      <c r="Q3512">
        <f t="shared" si="272"/>
        <v>101</v>
      </c>
      <c r="R3512">
        <f t="shared" si="273"/>
        <v>60.33</v>
      </c>
      <c r="S3512" s="11">
        <f t="shared" si="270"/>
        <v>41802.62090277778</v>
      </c>
      <c r="T3512" s="11">
        <f t="shared" si="271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2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26" t="s">
        <v>8309</v>
      </c>
      <c r="P3513" t="s">
        <v>8311</v>
      </c>
      <c r="Q3513">
        <f t="shared" si="272"/>
        <v>101</v>
      </c>
      <c r="R3513">
        <f t="shared" si="273"/>
        <v>79.89</v>
      </c>
      <c r="S3513" s="11">
        <f t="shared" si="270"/>
        <v>41927.873784722222</v>
      </c>
      <c r="T3513" s="11">
        <f t="shared" si="271"/>
        <v>41950.770833333336</v>
      </c>
      <c r="U3513">
        <f t="shared" si="274"/>
        <v>2014</v>
      </c>
    </row>
    <row r="3514" spans="1:21" ht="45" x14ac:dyDescent="0.25">
      <c r="A3514">
        <v>3512</v>
      </c>
      <c r="B3514" s="3" t="s">
        <v>3511</v>
      </c>
      <c r="C3514" s="3" t="s">
        <v>7622</v>
      </c>
      <c r="D3514" s="2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26" t="s">
        <v>8309</v>
      </c>
      <c r="P3514" t="s">
        <v>8311</v>
      </c>
      <c r="Q3514">
        <f t="shared" si="272"/>
        <v>100</v>
      </c>
      <c r="R3514">
        <f t="shared" si="273"/>
        <v>58.82</v>
      </c>
      <c r="S3514" s="11">
        <f t="shared" si="270"/>
        <v>42057.536944444444</v>
      </c>
      <c r="T3514" s="11">
        <f t="shared" si="271"/>
        <v>42117.49527777778</v>
      </c>
      <c r="U3514">
        <f t="shared" si="274"/>
        <v>2015</v>
      </c>
    </row>
    <row r="3515" spans="1:21" ht="45" x14ac:dyDescent="0.25">
      <c r="A3515">
        <v>3513</v>
      </c>
      <c r="B3515" s="3" t="s">
        <v>3512</v>
      </c>
      <c r="C3515" s="3" t="s">
        <v>7623</v>
      </c>
      <c r="D3515" s="2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26" t="s">
        <v>8309</v>
      </c>
      <c r="P3515" t="s">
        <v>8311</v>
      </c>
      <c r="Q3515">
        <f t="shared" si="272"/>
        <v>118</v>
      </c>
      <c r="R3515">
        <f t="shared" si="273"/>
        <v>75.34</v>
      </c>
      <c r="S3515" s="11">
        <f t="shared" si="270"/>
        <v>41781.096203703702</v>
      </c>
      <c r="T3515" s="11">
        <f t="shared" si="271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2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26" t="s">
        <v>8309</v>
      </c>
      <c r="P3516" t="s">
        <v>8311</v>
      </c>
      <c r="Q3516">
        <f t="shared" si="272"/>
        <v>110</v>
      </c>
      <c r="R3516">
        <f t="shared" si="273"/>
        <v>55</v>
      </c>
      <c r="S3516" s="11">
        <f t="shared" si="270"/>
        <v>42020.846666666665</v>
      </c>
      <c r="T3516" s="11">
        <f t="shared" si="271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2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26" t="s">
        <v>8309</v>
      </c>
      <c r="P3517" t="s">
        <v>8311</v>
      </c>
      <c r="Q3517">
        <f t="shared" si="272"/>
        <v>103</v>
      </c>
      <c r="R3517">
        <f t="shared" si="273"/>
        <v>66.959999999999994</v>
      </c>
      <c r="S3517" s="11">
        <f t="shared" si="270"/>
        <v>42125.772812499999</v>
      </c>
      <c r="T3517" s="11">
        <f t="shared" si="271"/>
        <v>42155.772812499999</v>
      </c>
      <c r="U3517">
        <f t="shared" si="274"/>
        <v>2015</v>
      </c>
    </row>
    <row r="3518" spans="1:21" ht="45" x14ac:dyDescent="0.25">
      <c r="A3518">
        <v>3516</v>
      </c>
      <c r="B3518" s="3" t="s">
        <v>3515</v>
      </c>
      <c r="C3518" s="3" t="s">
        <v>7626</v>
      </c>
      <c r="D3518" s="2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26" t="s">
        <v>8309</v>
      </c>
      <c r="P3518" t="s">
        <v>8311</v>
      </c>
      <c r="Q3518">
        <f t="shared" si="272"/>
        <v>100</v>
      </c>
      <c r="R3518">
        <f t="shared" si="273"/>
        <v>227.27</v>
      </c>
      <c r="S3518" s="11">
        <f t="shared" si="270"/>
        <v>41856.010069444441</v>
      </c>
      <c r="T3518" s="11">
        <f t="shared" si="271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2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26" t="s">
        <v>8309</v>
      </c>
      <c r="P3519" t="s">
        <v>8311</v>
      </c>
      <c r="Q3519">
        <f t="shared" si="272"/>
        <v>100</v>
      </c>
      <c r="R3519">
        <f t="shared" si="273"/>
        <v>307.69</v>
      </c>
      <c r="S3519" s="11">
        <f t="shared" si="270"/>
        <v>41794.817523148151</v>
      </c>
      <c r="T3519" s="11">
        <f t="shared" si="271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 s="2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26" t="s">
        <v>8309</v>
      </c>
      <c r="P3520" t="s">
        <v>8311</v>
      </c>
      <c r="Q3520">
        <f t="shared" si="272"/>
        <v>110</v>
      </c>
      <c r="R3520">
        <f t="shared" si="273"/>
        <v>50.02</v>
      </c>
      <c r="S3520" s="11">
        <f t="shared" si="270"/>
        <v>41893.783553240741</v>
      </c>
      <c r="T3520" s="11">
        <f t="shared" si="271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2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26" t="s">
        <v>8309</v>
      </c>
      <c r="P3521" t="s">
        <v>8311</v>
      </c>
      <c r="Q3521">
        <f t="shared" si="272"/>
        <v>101</v>
      </c>
      <c r="R3521">
        <f t="shared" si="273"/>
        <v>72.39</v>
      </c>
      <c r="S3521" s="11">
        <f t="shared" si="270"/>
        <v>42037.598958333328</v>
      </c>
      <c r="T3521" s="11">
        <f t="shared" si="271"/>
        <v>42067.598958333328</v>
      </c>
      <c r="U3521">
        <f t="shared" si="274"/>
        <v>2015</v>
      </c>
    </row>
    <row r="3522" spans="1:21" ht="30" x14ac:dyDescent="0.25">
      <c r="A3522">
        <v>3520</v>
      </c>
      <c r="B3522" s="3" t="s">
        <v>3519</v>
      </c>
      <c r="C3522" s="3" t="s">
        <v>7630</v>
      </c>
      <c r="D3522" s="2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26" t="s">
        <v>8309</v>
      </c>
      <c r="P3522" t="s">
        <v>8311</v>
      </c>
      <c r="Q3522">
        <f t="shared" si="272"/>
        <v>101</v>
      </c>
      <c r="R3522">
        <f t="shared" si="273"/>
        <v>95.95</v>
      </c>
      <c r="S3522" s="11">
        <f t="shared" ref="S3522:S3585" si="275">(((J3522/60)/60)/24)+DATE(1970,1,1)</f>
        <v>42227.824212962965</v>
      </c>
      <c r="T3522" s="11">
        <f t="shared" ref="T3522:T3585" si="276">(((I3522/60)/60)/24)+DATE(1970,1,1)</f>
        <v>42253.57430555555</v>
      </c>
      <c r="U3522">
        <f t="shared" si="274"/>
        <v>2015</v>
      </c>
    </row>
    <row r="3523" spans="1:21" ht="45" x14ac:dyDescent="0.25">
      <c r="A3523">
        <v>3521</v>
      </c>
      <c r="B3523" s="3" t="s">
        <v>3520</v>
      </c>
      <c r="C3523" s="3" t="s">
        <v>7631</v>
      </c>
      <c r="D3523" s="2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26" t="s">
        <v>8309</v>
      </c>
      <c r="P3523" t="s">
        <v>8311</v>
      </c>
      <c r="Q3523">
        <f t="shared" ref="Q3523:Q3586" si="277">ROUND(E3523/D3523*100,0)</f>
        <v>169</v>
      </c>
      <c r="R3523">
        <f t="shared" ref="R3523:R3586" si="278">IFERROR(ROUND(E3523/L3523,2),0)</f>
        <v>45.62</v>
      </c>
      <c r="S3523" s="11">
        <f t="shared" si="275"/>
        <v>41881.361342592594</v>
      </c>
      <c r="T3523" s="11">
        <f t="shared" si="276"/>
        <v>41911.361342592594</v>
      </c>
      <c r="U3523">
        <f t="shared" ref="U3523:U3586" si="279">YEAR(S3523)</f>
        <v>2014</v>
      </c>
    </row>
    <row r="3524" spans="1:21" ht="45" x14ac:dyDescent="0.25">
      <c r="A3524">
        <v>3522</v>
      </c>
      <c r="B3524" s="3" t="s">
        <v>3521</v>
      </c>
      <c r="C3524" s="3" t="s">
        <v>7632</v>
      </c>
      <c r="D3524" s="2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26" t="s">
        <v>8309</v>
      </c>
      <c r="P3524" t="s">
        <v>8311</v>
      </c>
      <c r="Q3524">
        <f t="shared" si="277"/>
        <v>100</v>
      </c>
      <c r="R3524">
        <f t="shared" si="278"/>
        <v>41.03</v>
      </c>
      <c r="S3524" s="11">
        <f t="shared" si="275"/>
        <v>42234.789884259255</v>
      </c>
      <c r="T3524" s="11">
        <f t="shared" si="276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2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26" t="s">
        <v>8309</v>
      </c>
      <c r="P3525" t="s">
        <v>8311</v>
      </c>
      <c r="Q3525">
        <f t="shared" si="277"/>
        <v>114</v>
      </c>
      <c r="R3525">
        <f t="shared" si="278"/>
        <v>56.83</v>
      </c>
      <c r="S3525" s="11">
        <f t="shared" si="275"/>
        <v>42581.397546296299</v>
      </c>
      <c r="T3525" s="11">
        <f t="shared" si="276"/>
        <v>42638.958333333328</v>
      </c>
      <c r="U3525">
        <f t="shared" si="279"/>
        <v>2016</v>
      </c>
    </row>
    <row r="3526" spans="1:21" ht="45" x14ac:dyDescent="0.25">
      <c r="A3526">
        <v>3524</v>
      </c>
      <c r="B3526" s="3" t="s">
        <v>3523</v>
      </c>
      <c r="C3526" s="3" t="s">
        <v>7634</v>
      </c>
      <c r="D3526" s="2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26" t="s">
        <v>8309</v>
      </c>
      <c r="P3526" t="s">
        <v>8311</v>
      </c>
      <c r="Q3526">
        <f t="shared" si="277"/>
        <v>102</v>
      </c>
      <c r="R3526">
        <f t="shared" si="278"/>
        <v>137.24</v>
      </c>
      <c r="S3526" s="11">
        <f t="shared" si="275"/>
        <v>41880.76357638889</v>
      </c>
      <c r="T3526" s="11">
        <f t="shared" si="276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2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26" t="s">
        <v>8309</v>
      </c>
      <c r="P3527" t="s">
        <v>8311</v>
      </c>
      <c r="Q3527">
        <f t="shared" si="277"/>
        <v>106</v>
      </c>
      <c r="R3527">
        <f t="shared" si="278"/>
        <v>75.709999999999994</v>
      </c>
      <c r="S3527" s="11">
        <f t="shared" si="275"/>
        <v>42214.6956712963</v>
      </c>
      <c r="T3527" s="11">
        <f t="shared" si="276"/>
        <v>42225.666666666672</v>
      </c>
      <c r="U3527">
        <f t="shared" si="279"/>
        <v>2015</v>
      </c>
    </row>
    <row r="3528" spans="1:21" ht="45" x14ac:dyDescent="0.25">
      <c r="A3528">
        <v>3526</v>
      </c>
      <c r="B3528" s="3" t="s">
        <v>3525</v>
      </c>
      <c r="C3528" s="3" t="s">
        <v>7636</v>
      </c>
      <c r="D3528" s="2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26" t="s">
        <v>8309</v>
      </c>
      <c r="P3528" t="s">
        <v>8311</v>
      </c>
      <c r="Q3528">
        <f t="shared" si="277"/>
        <v>102</v>
      </c>
      <c r="R3528">
        <f t="shared" si="278"/>
        <v>99</v>
      </c>
      <c r="S3528" s="11">
        <f t="shared" si="275"/>
        <v>42460.335312499999</v>
      </c>
      <c r="T3528" s="11">
        <f t="shared" si="276"/>
        <v>42488.249305555553</v>
      </c>
      <c r="U3528">
        <f t="shared" si="279"/>
        <v>2016</v>
      </c>
    </row>
    <row r="3529" spans="1:21" ht="45" x14ac:dyDescent="0.25">
      <c r="A3529">
        <v>3527</v>
      </c>
      <c r="B3529" s="3" t="s">
        <v>3526</v>
      </c>
      <c r="C3529" s="3" t="s">
        <v>7637</v>
      </c>
      <c r="D3529" s="2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26" t="s">
        <v>8309</v>
      </c>
      <c r="P3529" t="s">
        <v>8311</v>
      </c>
      <c r="Q3529">
        <f t="shared" si="277"/>
        <v>117</v>
      </c>
      <c r="R3529">
        <f t="shared" si="278"/>
        <v>81.569999999999993</v>
      </c>
      <c r="S3529" s="11">
        <f t="shared" si="275"/>
        <v>42167.023206018523</v>
      </c>
      <c r="T3529" s="11">
        <f t="shared" si="276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2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26" t="s">
        <v>8309</v>
      </c>
      <c r="P3530" t="s">
        <v>8311</v>
      </c>
      <c r="Q3530">
        <f t="shared" si="277"/>
        <v>101</v>
      </c>
      <c r="R3530">
        <f t="shared" si="278"/>
        <v>45.11</v>
      </c>
      <c r="S3530" s="11">
        <f t="shared" si="275"/>
        <v>42733.50136574074</v>
      </c>
      <c r="T3530" s="11">
        <f t="shared" si="276"/>
        <v>42753.50136574074</v>
      </c>
      <c r="U3530">
        <f t="shared" si="279"/>
        <v>2016</v>
      </c>
    </row>
    <row r="3531" spans="1:21" ht="45" x14ac:dyDescent="0.25">
      <c r="A3531">
        <v>3529</v>
      </c>
      <c r="B3531" s="3" t="s">
        <v>3528</v>
      </c>
      <c r="C3531" s="3" t="s">
        <v>7639</v>
      </c>
      <c r="D3531" s="2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26" t="s">
        <v>8309</v>
      </c>
      <c r="P3531" t="s">
        <v>8311</v>
      </c>
      <c r="Q3531">
        <f t="shared" si="277"/>
        <v>132</v>
      </c>
      <c r="R3531">
        <f t="shared" si="278"/>
        <v>36.67</v>
      </c>
      <c r="S3531" s="11">
        <f t="shared" si="275"/>
        <v>42177.761782407411</v>
      </c>
      <c r="T3531" s="11">
        <f t="shared" si="276"/>
        <v>42198.041666666672</v>
      </c>
      <c r="U3531">
        <f t="shared" si="279"/>
        <v>2015</v>
      </c>
    </row>
    <row r="3532" spans="1:21" ht="45" x14ac:dyDescent="0.25">
      <c r="A3532">
        <v>3530</v>
      </c>
      <c r="B3532" s="3" t="s">
        <v>3529</v>
      </c>
      <c r="C3532" s="3" t="s">
        <v>7640</v>
      </c>
      <c r="D3532" s="2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26" t="s">
        <v>8309</v>
      </c>
      <c r="P3532" t="s">
        <v>8311</v>
      </c>
      <c r="Q3532">
        <f t="shared" si="277"/>
        <v>100</v>
      </c>
      <c r="R3532">
        <f t="shared" si="278"/>
        <v>125</v>
      </c>
      <c r="S3532" s="11">
        <f t="shared" si="275"/>
        <v>42442.623344907406</v>
      </c>
      <c r="T3532" s="11">
        <f t="shared" si="276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2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26" t="s">
        <v>8309</v>
      </c>
      <c r="P3533" t="s">
        <v>8311</v>
      </c>
      <c r="Q3533">
        <f t="shared" si="277"/>
        <v>128</v>
      </c>
      <c r="R3533">
        <f t="shared" si="278"/>
        <v>49.23</v>
      </c>
      <c r="S3533" s="11">
        <f t="shared" si="275"/>
        <v>42521.654328703706</v>
      </c>
      <c r="T3533" s="11">
        <f t="shared" si="276"/>
        <v>42551.654328703706</v>
      </c>
      <c r="U3533">
        <f t="shared" si="279"/>
        <v>2016</v>
      </c>
    </row>
    <row r="3534" spans="1:21" ht="45" x14ac:dyDescent="0.25">
      <c r="A3534">
        <v>3532</v>
      </c>
      <c r="B3534" s="3" t="s">
        <v>3531</v>
      </c>
      <c r="C3534" s="3" t="s">
        <v>7642</v>
      </c>
      <c r="D3534" s="2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26" t="s">
        <v>8309</v>
      </c>
      <c r="P3534" t="s">
        <v>8311</v>
      </c>
      <c r="Q3534">
        <f t="shared" si="277"/>
        <v>119</v>
      </c>
      <c r="R3534">
        <f t="shared" si="278"/>
        <v>42.3</v>
      </c>
      <c r="S3534" s="11">
        <f t="shared" si="275"/>
        <v>41884.599849537037</v>
      </c>
      <c r="T3534" s="11">
        <f t="shared" si="276"/>
        <v>41900.165972222225</v>
      </c>
      <c r="U3534">
        <f t="shared" si="279"/>
        <v>2014</v>
      </c>
    </row>
    <row r="3535" spans="1:21" ht="45" x14ac:dyDescent="0.25">
      <c r="A3535">
        <v>3533</v>
      </c>
      <c r="B3535" s="3" t="s">
        <v>3532</v>
      </c>
      <c r="C3535" s="3" t="s">
        <v>7643</v>
      </c>
      <c r="D3535" s="2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26" t="s">
        <v>8309</v>
      </c>
      <c r="P3535" t="s">
        <v>8311</v>
      </c>
      <c r="Q3535">
        <f t="shared" si="277"/>
        <v>126</v>
      </c>
      <c r="R3535">
        <f t="shared" si="278"/>
        <v>78.88</v>
      </c>
      <c r="S3535" s="11">
        <f t="shared" si="275"/>
        <v>42289.761192129634</v>
      </c>
      <c r="T3535" s="11">
        <f t="shared" si="276"/>
        <v>42319.802858796291</v>
      </c>
      <c r="U3535">
        <f t="shared" si="279"/>
        <v>2015</v>
      </c>
    </row>
    <row r="3536" spans="1:21" ht="30" x14ac:dyDescent="0.25">
      <c r="A3536">
        <v>3534</v>
      </c>
      <c r="B3536" s="3" t="s">
        <v>3533</v>
      </c>
      <c r="C3536" s="3" t="s">
        <v>7644</v>
      </c>
      <c r="D3536" s="2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26" t="s">
        <v>8309</v>
      </c>
      <c r="P3536" t="s">
        <v>8311</v>
      </c>
      <c r="Q3536">
        <f t="shared" si="277"/>
        <v>156</v>
      </c>
      <c r="R3536">
        <f t="shared" si="278"/>
        <v>38.28</v>
      </c>
      <c r="S3536" s="11">
        <f t="shared" si="275"/>
        <v>42243.6252662037</v>
      </c>
      <c r="T3536" s="11">
        <f t="shared" si="276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2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26" t="s">
        <v>8309</v>
      </c>
      <c r="P3537" t="s">
        <v>8311</v>
      </c>
      <c r="Q3537">
        <f t="shared" si="277"/>
        <v>103</v>
      </c>
      <c r="R3537">
        <f t="shared" si="278"/>
        <v>44.85</v>
      </c>
      <c r="S3537" s="11">
        <f t="shared" si="275"/>
        <v>42248.640162037031</v>
      </c>
      <c r="T3537" s="11">
        <f t="shared" si="276"/>
        <v>42279.75</v>
      </c>
      <c r="U3537">
        <f t="shared" si="279"/>
        <v>2015</v>
      </c>
    </row>
    <row r="3538" spans="1:21" ht="45" x14ac:dyDescent="0.25">
      <c r="A3538">
        <v>3536</v>
      </c>
      <c r="B3538" s="3" t="s">
        <v>3535</v>
      </c>
      <c r="C3538" s="3" t="s">
        <v>7646</v>
      </c>
      <c r="D3538" s="2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26" t="s">
        <v>8309</v>
      </c>
      <c r="P3538" t="s">
        <v>8311</v>
      </c>
      <c r="Q3538">
        <f t="shared" si="277"/>
        <v>153</v>
      </c>
      <c r="R3538">
        <f t="shared" si="278"/>
        <v>13.53</v>
      </c>
      <c r="S3538" s="11">
        <f t="shared" si="275"/>
        <v>42328.727141203708</v>
      </c>
      <c r="T3538" s="11">
        <f t="shared" si="276"/>
        <v>42358.499305555553</v>
      </c>
      <c r="U3538">
        <f t="shared" si="279"/>
        <v>2015</v>
      </c>
    </row>
    <row r="3539" spans="1:21" ht="45" x14ac:dyDescent="0.25">
      <c r="A3539">
        <v>3537</v>
      </c>
      <c r="B3539" s="3" t="s">
        <v>3536</v>
      </c>
      <c r="C3539" s="3" t="s">
        <v>7647</v>
      </c>
      <c r="D3539" s="2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26" t="s">
        <v>8309</v>
      </c>
      <c r="P3539" t="s">
        <v>8311</v>
      </c>
      <c r="Q3539">
        <f t="shared" si="277"/>
        <v>180</v>
      </c>
      <c r="R3539">
        <f t="shared" si="278"/>
        <v>43.5</v>
      </c>
      <c r="S3539" s="11">
        <f t="shared" si="275"/>
        <v>41923.354351851849</v>
      </c>
      <c r="T3539" s="11">
        <f t="shared" si="276"/>
        <v>41960.332638888889</v>
      </c>
      <c r="U3539">
        <f t="shared" si="279"/>
        <v>2014</v>
      </c>
    </row>
    <row r="3540" spans="1:21" ht="45" x14ac:dyDescent="0.25">
      <c r="A3540">
        <v>3538</v>
      </c>
      <c r="B3540" s="3" t="s">
        <v>3537</v>
      </c>
      <c r="C3540" s="3" t="s">
        <v>7648</v>
      </c>
      <c r="D3540" s="2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26" t="s">
        <v>8309</v>
      </c>
      <c r="P3540" t="s">
        <v>8311</v>
      </c>
      <c r="Q3540">
        <f t="shared" si="277"/>
        <v>128</v>
      </c>
      <c r="R3540">
        <f t="shared" si="278"/>
        <v>30.95</v>
      </c>
      <c r="S3540" s="11">
        <f t="shared" si="275"/>
        <v>42571.420601851853</v>
      </c>
      <c r="T3540" s="11">
        <f t="shared" si="276"/>
        <v>42599.420601851853</v>
      </c>
      <c r="U3540">
        <f t="shared" si="279"/>
        <v>2016</v>
      </c>
    </row>
    <row r="3541" spans="1:21" ht="45" x14ac:dyDescent="0.25">
      <c r="A3541">
        <v>3539</v>
      </c>
      <c r="B3541" s="3" t="s">
        <v>3538</v>
      </c>
      <c r="C3541" s="3" t="s">
        <v>7649</v>
      </c>
      <c r="D3541" s="2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26" t="s">
        <v>8309</v>
      </c>
      <c r="P3541" t="s">
        <v>8311</v>
      </c>
      <c r="Q3541">
        <f t="shared" si="277"/>
        <v>120</v>
      </c>
      <c r="R3541">
        <f t="shared" si="278"/>
        <v>55.23</v>
      </c>
      <c r="S3541" s="11">
        <f t="shared" si="275"/>
        <v>42600.756041666667</v>
      </c>
      <c r="T3541" s="11">
        <f t="shared" si="276"/>
        <v>42621.756041666667</v>
      </c>
      <c r="U3541">
        <f t="shared" si="279"/>
        <v>2016</v>
      </c>
    </row>
    <row r="3542" spans="1:21" ht="45" x14ac:dyDescent="0.25">
      <c r="A3542">
        <v>3540</v>
      </c>
      <c r="B3542" s="3" t="s">
        <v>3539</v>
      </c>
      <c r="C3542" s="3" t="s">
        <v>7650</v>
      </c>
      <c r="D3542" s="2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26" t="s">
        <v>8309</v>
      </c>
      <c r="P3542" t="s">
        <v>8311</v>
      </c>
      <c r="Q3542">
        <f t="shared" si="277"/>
        <v>123</v>
      </c>
      <c r="R3542">
        <f t="shared" si="278"/>
        <v>46.13</v>
      </c>
      <c r="S3542" s="11">
        <f t="shared" si="275"/>
        <v>42517.003368055557</v>
      </c>
      <c r="T3542" s="11">
        <f t="shared" si="276"/>
        <v>42547.003368055557</v>
      </c>
      <c r="U3542">
        <f t="shared" si="279"/>
        <v>2016</v>
      </c>
    </row>
    <row r="3543" spans="1:21" ht="45" x14ac:dyDescent="0.25">
      <c r="A3543">
        <v>3541</v>
      </c>
      <c r="B3543" s="3" t="s">
        <v>3540</v>
      </c>
      <c r="C3543" s="3" t="s">
        <v>7651</v>
      </c>
      <c r="D3543" s="2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26" t="s">
        <v>8309</v>
      </c>
      <c r="P3543" t="s">
        <v>8311</v>
      </c>
      <c r="Q3543">
        <f t="shared" si="277"/>
        <v>105</v>
      </c>
      <c r="R3543">
        <f t="shared" si="278"/>
        <v>39.380000000000003</v>
      </c>
      <c r="S3543" s="11">
        <f t="shared" si="275"/>
        <v>42222.730034722219</v>
      </c>
      <c r="T3543" s="11">
        <f t="shared" si="276"/>
        <v>42247.730034722219</v>
      </c>
      <c r="U3543">
        <f t="shared" si="279"/>
        <v>2015</v>
      </c>
    </row>
    <row r="3544" spans="1:21" ht="45" x14ac:dyDescent="0.25">
      <c r="A3544">
        <v>3542</v>
      </c>
      <c r="B3544" s="3" t="s">
        <v>3541</v>
      </c>
      <c r="C3544" s="3" t="s">
        <v>7652</v>
      </c>
      <c r="D3544" s="2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26" t="s">
        <v>8309</v>
      </c>
      <c r="P3544" t="s">
        <v>8311</v>
      </c>
      <c r="Q3544">
        <f t="shared" si="277"/>
        <v>102</v>
      </c>
      <c r="R3544">
        <f t="shared" si="278"/>
        <v>66.150000000000006</v>
      </c>
      <c r="S3544" s="11">
        <f t="shared" si="275"/>
        <v>41829.599791666667</v>
      </c>
      <c r="T3544" s="11">
        <f t="shared" si="276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2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26" t="s">
        <v>8309</v>
      </c>
      <c r="P3545" t="s">
        <v>8311</v>
      </c>
      <c r="Q3545">
        <f t="shared" si="277"/>
        <v>105</v>
      </c>
      <c r="R3545">
        <f t="shared" si="278"/>
        <v>54.14</v>
      </c>
      <c r="S3545" s="11">
        <f t="shared" si="275"/>
        <v>42150.755312499998</v>
      </c>
      <c r="T3545" s="11">
        <f t="shared" si="276"/>
        <v>42180.755312499998</v>
      </c>
      <c r="U3545">
        <f t="shared" si="279"/>
        <v>2015</v>
      </c>
    </row>
    <row r="3546" spans="1:21" ht="30" x14ac:dyDescent="0.25">
      <c r="A3546">
        <v>3544</v>
      </c>
      <c r="B3546" s="3" t="s">
        <v>3543</v>
      </c>
      <c r="C3546" s="3" t="s">
        <v>7654</v>
      </c>
      <c r="D3546" s="2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26" t="s">
        <v>8309</v>
      </c>
      <c r="P3546" t="s">
        <v>8311</v>
      </c>
      <c r="Q3546">
        <f t="shared" si="277"/>
        <v>100</v>
      </c>
      <c r="R3546">
        <f t="shared" si="278"/>
        <v>104.17</v>
      </c>
      <c r="S3546" s="11">
        <f t="shared" si="275"/>
        <v>42040.831678240742</v>
      </c>
      <c r="T3546" s="11">
        <f t="shared" si="276"/>
        <v>42070.831678240742</v>
      </c>
      <c r="U3546">
        <f t="shared" si="279"/>
        <v>2015</v>
      </c>
    </row>
    <row r="3547" spans="1:21" ht="45" x14ac:dyDescent="0.25">
      <c r="A3547">
        <v>3545</v>
      </c>
      <c r="B3547" s="3" t="s">
        <v>3544</v>
      </c>
      <c r="C3547" s="3" t="s">
        <v>7655</v>
      </c>
      <c r="D3547" s="2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26" t="s">
        <v>8309</v>
      </c>
      <c r="P3547" t="s">
        <v>8311</v>
      </c>
      <c r="Q3547">
        <f t="shared" si="277"/>
        <v>100</v>
      </c>
      <c r="R3547">
        <f t="shared" si="278"/>
        <v>31.38</v>
      </c>
      <c r="S3547" s="11">
        <f t="shared" si="275"/>
        <v>42075.807395833333</v>
      </c>
      <c r="T3547" s="11">
        <f t="shared" si="276"/>
        <v>42105.807395833333</v>
      </c>
      <c r="U3547">
        <f t="shared" si="279"/>
        <v>2015</v>
      </c>
    </row>
    <row r="3548" spans="1:21" ht="45" x14ac:dyDescent="0.25">
      <c r="A3548">
        <v>3546</v>
      </c>
      <c r="B3548" s="3" t="s">
        <v>3545</v>
      </c>
      <c r="C3548" s="3" t="s">
        <v>7656</v>
      </c>
      <c r="D3548" s="2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26" t="s">
        <v>8309</v>
      </c>
      <c r="P3548" t="s">
        <v>8311</v>
      </c>
      <c r="Q3548">
        <f t="shared" si="277"/>
        <v>102</v>
      </c>
      <c r="R3548">
        <f t="shared" si="278"/>
        <v>59.21</v>
      </c>
      <c r="S3548" s="11">
        <f t="shared" si="275"/>
        <v>42073.660694444443</v>
      </c>
      <c r="T3548" s="11">
        <f t="shared" si="276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2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26" t="s">
        <v>8309</v>
      </c>
      <c r="P3549" t="s">
        <v>8311</v>
      </c>
      <c r="Q3549">
        <f t="shared" si="277"/>
        <v>114</v>
      </c>
      <c r="R3549">
        <f t="shared" si="278"/>
        <v>119.18</v>
      </c>
      <c r="S3549" s="11">
        <f t="shared" si="275"/>
        <v>42480.078715277778</v>
      </c>
      <c r="T3549" s="11">
        <f t="shared" si="276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2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26" t="s">
        <v>8309</v>
      </c>
      <c r="P3550" t="s">
        <v>8311</v>
      </c>
      <c r="Q3550">
        <f t="shared" si="277"/>
        <v>102</v>
      </c>
      <c r="R3550">
        <f t="shared" si="278"/>
        <v>164.62</v>
      </c>
      <c r="S3550" s="11">
        <f t="shared" si="275"/>
        <v>42411.942291666666</v>
      </c>
      <c r="T3550" s="11">
        <f t="shared" si="276"/>
        <v>42434.041666666672</v>
      </c>
      <c r="U3550">
        <f t="shared" si="279"/>
        <v>2016</v>
      </c>
    </row>
    <row r="3551" spans="1:21" ht="45" x14ac:dyDescent="0.25">
      <c r="A3551">
        <v>3549</v>
      </c>
      <c r="B3551" s="3" t="s">
        <v>3548</v>
      </c>
      <c r="C3551" s="3" t="s">
        <v>7659</v>
      </c>
      <c r="D3551" s="2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26" t="s">
        <v>8309</v>
      </c>
      <c r="P3551" t="s">
        <v>8311</v>
      </c>
      <c r="Q3551">
        <f t="shared" si="277"/>
        <v>102</v>
      </c>
      <c r="R3551">
        <f t="shared" si="278"/>
        <v>24.29</v>
      </c>
      <c r="S3551" s="11">
        <f t="shared" si="275"/>
        <v>42223.394363425927</v>
      </c>
      <c r="T3551" s="11">
        <f t="shared" si="276"/>
        <v>42251.394363425927</v>
      </c>
      <c r="U3551">
        <f t="shared" si="279"/>
        <v>2015</v>
      </c>
    </row>
    <row r="3552" spans="1:21" ht="45" x14ac:dyDescent="0.25">
      <c r="A3552">
        <v>3550</v>
      </c>
      <c r="B3552" s="3" t="s">
        <v>3549</v>
      </c>
      <c r="C3552" s="3" t="s">
        <v>7660</v>
      </c>
      <c r="D3552" s="2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26" t="s">
        <v>8309</v>
      </c>
      <c r="P3552" t="s">
        <v>8311</v>
      </c>
      <c r="Q3552">
        <f t="shared" si="277"/>
        <v>105</v>
      </c>
      <c r="R3552">
        <f t="shared" si="278"/>
        <v>40.94</v>
      </c>
      <c r="S3552" s="11">
        <f t="shared" si="275"/>
        <v>42462.893495370372</v>
      </c>
      <c r="T3552" s="11">
        <f t="shared" si="276"/>
        <v>42492.893495370372</v>
      </c>
      <c r="U3552">
        <f t="shared" si="279"/>
        <v>2016</v>
      </c>
    </row>
    <row r="3553" spans="1:21" ht="45" x14ac:dyDescent="0.25">
      <c r="A3553">
        <v>3551</v>
      </c>
      <c r="B3553" s="3" t="s">
        <v>3550</v>
      </c>
      <c r="C3553" s="3" t="s">
        <v>7661</v>
      </c>
      <c r="D3553" s="2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26" t="s">
        <v>8309</v>
      </c>
      <c r="P3553" t="s">
        <v>8311</v>
      </c>
      <c r="Q3553">
        <f t="shared" si="277"/>
        <v>102</v>
      </c>
      <c r="R3553">
        <f t="shared" si="278"/>
        <v>61.1</v>
      </c>
      <c r="S3553" s="11">
        <f t="shared" si="275"/>
        <v>41753.515856481477</v>
      </c>
      <c r="T3553" s="11">
        <f t="shared" si="276"/>
        <v>41781.921527777777</v>
      </c>
      <c r="U3553">
        <f t="shared" si="279"/>
        <v>2014</v>
      </c>
    </row>
    <row r="3554" spans="1:21" ht="45" x14ac:dyDescent="0.25">
      <c r="A3554">
        <v>3552</v>
      </c>
      <c r="B3554" s="3" t="s">
        <v>3551</v>
      </c>
      <c r="C3554" s="3" t="s">
        <v>7662</v>
      </c>
      <c r="D3554" s="2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26" t="s">
        <v>8309</v>
      </c>
      <c r="P3554" t="s">
        <v>8311</v>
      </c>
      <c r="Q3554">
        <f t="shared" si="277"/>
        <v>100</v>
      </c>
      <c r="R3554">
        <f t="shared" si="278"/>
        <v>38.65</v>
      </c>
      <c r="S3554" s="11">
        <f t="shared" si="275"/>
        <v>41788.587083333332</v>
      </c>
      <c r="T3554" s="11">
        <f t="shared" si="276"/>
        <v>41818.587083333332</v>
      </c>
      <c r="U3554">
        <f t="shared" si="279"/>
        <v>2014</v>
      </c>
    </row>
    <row r="3555" spans="1:21" ht="45" x14ac:dyDescent="0.25">
      <c r="A3555">
        <v>3553</v>
      </c>
      <c r="B3555" s="3" t="s">
        <v>3552</v>
      </c>
      <c r="C3555" s="3" t="s">
        <v>7663</v>
      </c>
      <c r="D3555" s="2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26" t="s">
        <v>8309</v>
      </c>
      <c r="P3555" t="s">
        <v>8311</v>
      </c>
      <c r="Q3555">
        <f t="shared" si="277"/>
        <v>106</v>
      </c>
      <c r="R3555">
        <f t="shared" si="278"/>
        <v>56.2</v>
      </c>
      <c r="S3555" s="11">
        <f t="shared" si="275"/>
        <v>42196.028703703705</v>
      </c>
      <c r="T3555" s="11">
        <f t="shared" si="276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2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26" t="s">
        <v>8309</v>
      </c>
      <c r="P3556" t="s">
        <v>8311</v>
      </c>
      <c r="Q3556">
        <f t="shared" si="277"/>
        <v>113</v>
      </c>
      <c r="R3556">
        <f t="shared" si="278"/>
        <v>107</v>
      </c>
      <c r="S3556" s="11">
        <f t="shared" si="275"/>
        <v>42016.050451388888</v>
      </c>
      <c r="T3556" s="11">
        <f t="shared" si="276"/>
        <v>42046.708333333328</v>
      </c>
      <c r="U3556">
        <f t="shared" si="279"/>
        <v>2015</v>
      </c>
    </row>
    <row r="3557" spans="1:21" ht="45" x14ac:dyDescent="0.25">
      <c r="A3557">
        <v>3555</v>
      </c>
      <c r="B3557" s="3" t="s">
        <v>3554</v>
      </c>
      <c r="C3557" s="3" t="s">
        <v>7665</v>
      </c>
      <c r="D3557" s="2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26" t="s">
        <v>8309</v>
      </c>
      <c r="P3557" t="s">
        <v>8311</v>
      </c>
      <c r="Q3557">
        <f t="shared" si="277"/>
        <v>100</v>
      </c>
      <c r="R3557">
        <f t="shared" si="278"/>
        <v>171.43</v>
      </c>
      <c r="S3557" s="11">
        <f t="shared" si="275"/>
        <v>42661.442060185189</v>
      </c>
      <c r="T3557" s="11">
        <f t="shared" si="276"/>
        <v>42691.483726851846</v>
      </c>
      <c r="U3557">
        <f t="shared" si="279"/>
        <v>2016</v>
      </c>
    </row>
    <row r="3558" spans="1:21" ht="45" x14ac:dyDescent="0.25">
      <c r="A3558">
        <v>3556</v>
      </c>
      <c r="B3558" s="3" t="s">
        <v>3555</v>
      </c>
      <c r="C3558" s="3" t="s">
        <v>7666</v>
      </c>
      <c r="D3558" s="2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26" t="s">
        <v>8309</v>
      </c>
      <c r="P3558" t="s">
        <v>8311</v>
      </c>
      <c r="Q3558">
        <f t="shared" si="277"/>
        <v>100</v>
      </c>
      <c r="R3558">
        <f t="shared" si="278"/>
        <v>110.5</v>
      </c>
      <c r="S3558" s="11">
        <f t="shared" si="275"/>
        <v>41808.649583333332</v>
      </c>
      <c r="T3558" s="11">
        <f t="shared" si="276"/>
        <v>41868.649583333332</v>
      </c>
      <c r="U3558">
        <f t="shared" si="279"/>
        <v>2014</v>
      </c>
    </row>
    <row r="3559" spans="1:21" ht="45" x14ac:dyDescent="0.25">
      <c r="A3559">
        <v>3557</v>
      </c>
      <c r="B3559" s="3" t="s">
        <v>3556</v>
      </c>
      <c r="C3559" s="3" t="s">
        <v>7667</v>
      </c>
      <c r="D3559" s="2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26" t="s">
        <v>8309</v>
      </c>
      <c r="P3559" t="s">
        <v>8311</v>
      </c>
      <c r="Q3559">
        <f t="shared" si="277"/>
        <v>100</v>
      </c>
      <c r="R3559">
        <f t="shared" si="278"/>
        <v>179.28</v>
      </c>
      <c r="S3559" s="11">
        <f t="shared" si="275"/>
        <v>41730.276747685188</v>
      </c>
      <c r="T3559" s="11">
        <f t="shared" si="276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2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26" t="s">
        <v>8309</v>
      </c>
      <c r="P3560" t="s">
        <v>8311</v>
      </c>
      <c r="Q3560">
        <f t="shared" si="277"/>
        <v>144</v>
      </c>
      <c r="R3560">
        <f t="shared" si="278"/>
        <v>22.91</v>
      </c>
      <c r="S3560" s="11">
        <f t="shared" si="275"/>
        <v>42139.816840277781</v>
      </c>
      <c r="T3560" s="11">
        <f t="shared" si="276"/>
        <v>42181.875</v>
      </c>
      <c r="U3560">
        <f t="shared" si="279"/>
        <v>2015</v>
      </c>
    </row>
    <row r="3561" spans="1:21" ht="45" x14ac:dyDescent="0.25">
      <c r="A3561">
        <v>3559</v>
      </c>
      <c r="B3561" s="3" t="s">
        <v>3558</v>
      </c>
      <c r="C3561" s="3" t="s">
        <v>7669</v>
      </c>
      <c r="D3561" s="2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26" t="s">
        <v>8309</v>
      </c>
      <c r="P3561" t="s">
        <v>8311</v>
      </c>
      <c r="Q3561">
        <f t="shared" si="277"/>
        <v>104</v>
      </c>
      <c r="R3561">
        <f t="shared" si="278"/>
        <v>43.13</v>
      </c>
      <c r="S3561" s="11">
        <f t="shared" si="275"/>
        <v>42194.096157407403</v>
      </c>
      <c r="T3561" s="11">
        <f t="shared" si="276"/>
        <v>42216.373611111107</v>
      </c>
      <c r="U3561">
        <f t="shared" si="279"/>
        <v>2015</v>
      </c>
    </row>
    <row r="3562" spans="1:21" ht="45" x14ac:dyDescent="0.25">
      <c r="A3562">
        <v>3560</v>
      </c>
      <c r="B3562" s="3" t="s">
        <v>3559</v>
      </c>
      <c r="C3562" s="3" t="s">
        <v>7670</v>
      </c>
      <c r="D3562" s="2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26" t="s">
        <v>8309</v>
      </c>
      <c r="P3562" t="s">
        <v>8311</v>
      </c>
      <c r="Q3562">
        <f t="shared" si="277"/>
        <v>108</v>
      </c>
      <c r="R3562">
        <f t="shared" si="278"/>
        <v>46.89</v>
      </c>
      <c r="S3562" s="11">
        <f t="shared" si="275"/>
        <v>42115.889652777783</v>
      </c>
      <c r="T3562" s="11">
        <f t="shared" si="276"/>
        <v>42151.114583333328</v>
      </c>
      <c r="U3562">
        <f t="shared" si="279"/>
        <v>2015</v>
      </c>
    </row>
    <row r="3563" spans="1:21" ht="105" x14ac:dyDescent="0.25">
      <c r="A3563">
        <v>3561</v>
      </c>
      <c r="B3563" s="3" t="s">
        <v>3560</v>
      </c>
      <c r="C3563" s="3" t="s">
        <v>7671</v>
      </c>
      <c r="D3563" s="2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26" t="s">
        <v>8309</v>
      </c>
      <c r="P3563" t="s">
        <v>8311</v>
      </c>
      <c r="Q3563">
        <f t="shared" si="277"/>
        <v>102</v>
      </c>
      <c r="R3563">
        <f t="shared" si="278"/>
        <v>47.41</v>
      </c>
      <c r="S3563" s="11">
        <f t="shared" si="275"/>
        <v>42203.680300925931</v>
      </c>
      <c r="T3563" s="11">
        <f t="shared" si="276"/>
        <v>42221.774999999994</v>
      </c>
      <c r="U3563">
        <f t="shared" si="279"/>
        <v>2015</v>
      </c>
    </row>
    <row r="3564" spans="1:21" ht="45" x14ac:dyDescent="0.25">
      <c r="A3564">
        <v>3562</v>
      </c>
      <c r="B3564" s="3" t="s">
        <v>3561</v>
      </c>
      <c r="C3564" s="3" t="s">
        <v>7672</v>
      </c>
      <c r="D3564" s="2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26" t="s">
        <v>8309</v>
      </c>
      <c r="P3564" t="s">
        <v>8311</v>
      </c>
      <c r="Q3564">
        <f t="shared" si="277"/>
        <v>149</v>
      </c>
      <c r="R3564">
        <f t="shared" si="278"/>
        <v>15.13</v>
      </c>
      <c r="S3564" s="11">
        <f t="shared" si="275"/>
        <v>42433.761886574073</v>
      </c>
      <c r="T3564" s="11">
        <f t="shared" si="276"/>
        <v>42442.916666666672</v>
      </c>
      <c r="U3564">
        <f t="shared" si="279"/>
        <v>2016</v>
      </c>
    </row>
    <row r="3565" spans="1:21" ht="45" x14ac:dyDescent="0.25">
      <c r="A3565">
        <v>3563</v>
      </c>
      <c r="B3565" s="3" t="s">
        <v>3562</v>
      </c>
      <c r="C3565" s="3" t="s">
        <v>7673</v>
      </c>
      <c r="D3565" s="2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26" t="s">
        <v>8309</v>
      </c>
      <c r="P3565" t="s">
        <v>8311</v>
      </c>
      <c r="Q3565">
        <f t="shared" si="277"/>
        <v>105</v>
      </c>
      <c r="R3565">
        <f t="shared" si="278"/>
        <v>21.1</v>
      </c>
      <c r="S3565" s="11">
        <f t="shared" si="275"/>
        <v>42555.671944444446</v>
      </c>
      <c r="T3565" s="11">
        <f t="shared" si="276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3" t="s">
        <v>3563</v>
      </c>
      <c r="C3566" s="3" t="s">
        <v>7674</v>
      </c>
      <c r="D3566" s="2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26" t="s">
        <v>8309</v>
      </c>
      <c r="P3566" t="s">
        <v>8311</v>
      </c>
      <c r="Q3566">
        <f t="shared" si="277"/>
        <v>101</v>
      </c>
      <c r="R3566">
        <f t="shared" si="278"/>
        <v>59.12</v>
      </c>
      <c r="S3566" s="11">
        <f t="shared" si="275"/>
        <v>42236.623252314821</v>
      </c>
      <c r="T3566" s="11">
        <f t="shared" si="276"/>
        <v>42282.666666666672</v>
      </c>
      <c r="U3566">
        <f t="shared" si="279"/>
        <v>2015</v>
      </c>
    </row>
    <row r="3567" spans="1:21" ht="45" x14ac:dyDescent="0.25">
      <c r="A3567">
        <v>3565</v>
      </c>
      <c r="B3567" s="3" t="s">
        <v>3564</v>
      </c>
      <c r="C3567" s="3" t="s">
        <v>7675</v>
      </c>
      <c r="D3567" s="2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26" t="s">
        <v>8309</v>
      </c>
      <c r="P3567" t="s">
        <v>8311</v>
      </c>
      <c r="Q3567">
        <f t="shared" si="277"/>
        <v>131</v>
      </c>
      <c r="R3567">
        <f t="shared" si="278"/>
        <v>97.92</v>
      </c>
      <c r="S3567" s="11">
        <f t="shared" si="275"/>
        <v>41974.743148148147</v>
      </c>
      <c r="T3567" s="11">
        <f t="shared" si="276"/>
        <v>42004.743148148147</v>
      </c>
      <c r="U3567">
        <f t="shared" si="279"/>
        <v>2014</v>
      </c>
    </row>
    <row r="3568" spans="1:21" ht="45" x14ac:dyDescent="0.25">
      <c r="A3568">
        <v>3566</v>
      </c>
      <c r="B3568" s="3" t="s">
        <v>3565</v>
      </c>
      <c r="C3568" s="3" t="s">
        <v>7676</v>
      </c>
      <c r="D3568" s="2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26" t="s">
        <v>8309</v>
      </c>
      <c r="P3568" t="s">
        <v>8311</v>
      </c>
      <c r="Q3568">
        <f t="shared" si="277"/>
        <v>105</v>
      </c>
      <c r="R3568">
        <f t="shared" si="278"/>
        <v>55.13</v>
      </c>
      <c r="S3568" s="11">
        <f t="shared" si="275"/>
        <v>41997.507905092592</v>
      </c>
      <c r="T3568" s="11">
        <f t="shared" si="276"/>
        <v>42027.507905092592</v>
      </c>
      <c r="U3568">
        <f t="shared" si="279"/>
        <v>2014</v>
      </c>
    </row>
    <row r="3569" spans="1:21" ht="45" x14ac:dyDescent="0.25">
      <c r="A3569">
        <v>3567</v>
      </c>
      <c r="B3569" s="3" t="s">
        <v>3566</v>
      </c>
      <c r="C3569" s="3" t="s">
        <v>7677</v>
      </c>
      <c r="D3569" s="2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26" t="s">
        <v>8309</v>
      </c>
      <c r="P3569" t="s">
        <v>8311</v>
      </c>
      <c r="Q3569">
        <f t="shared" si="277"/>
        <v>109</v>
      </c>
      <c r="R3569">
        <f t="shared" si="278"/>
        <v>26.54</v>
      </c>
      <c r="S3569" s="11">
        <f t="shared" si="275"/>
        <v>42135.810694444444</v>
      </c>
      <c r="T3569" s="11">
        <f t="shared" si="276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2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26" t="s">
        <v>8309</v>
      </c>
      <c r="P3570" t="s">
        <v>8311</v>
      </c>
      <c r="Q3570">
        <f t="shared" si="277"/>
        <v>111</v>
      </c>
      <c r="R3570">
        <f t="shared" si="278"/>
        <v>58.42</v>
      </c>
      <c r="S3570" s="11">
        <f t="shared" si="275"/>
        <v>41869.740671296298</v>
      </c>
      <c r="T3570" s="11">
        <f t="shared" si="276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2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26" t="s">
        <v>8309</v>
      </c>
      <c r="P3571" t="s">
        <v>8311</v>
      </c>
      <c r="Q3571">
        <f t="shared" si="277"/>
        <v>100</v>
      </c>
      <c r="R3571">
        <f t="shared" si="278"/>
        <v>122.54</v>
      </c>
      <c r="S3571" s="11">
        <f t="shared" si="275"/>
        <v>41982.688611111109</v>
      </c>
      <c r="T3571" s="11">
        <f t="shared" si="276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2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26" t="s">
        <v>8309</v>
      </c>
      <c r="P3572" t="s">
        <v>8311</v>
      </c>
      <c r="Q3572">
        <f t="shared" si="277"/>
        <v>114</v>
      </c>
      <c r="R3572">
        <f t="shared" si="278"/>
        <v>87.96</v>
      </c>
      <c r="S3572" s="11">
        <f t="shared" si="275"/>
        <v>41976.331979166673</v>
      </c>
      <c r="T3572" s="11">
        <f t="shared" si="276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2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26" t="s">
        <v>8309</v>
      </c>
      <c r="P3573" t="s">
        <v>8311</v>
      </c>
      <c r="Q3573">
        <f t="shared" si="277"/>
        <v>122</v>
      </c>
      <c r="R3573">
        <f t="shared" si="278"/>
        <v>73.239999999999995</v>
      </c>
      <c r="S3573" s="11">
        <f t="shared" si="275"/>
        <v>41912.858946759261</v>
      </c>
      <c r="T3573" s="11">
        <f t="shared" si="276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2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26" t="s">
        <v>8309</v>
      </c>
      <c r="P3574" t="s">
        <v>8311</v>
      </c>
      <c r="Q3574">
        <f t="shared" si="277"/>
        <v>100</v>
      </c>
      <c r="R3574">
        <f t="shared" si="278"/>
        <v>55.56</v>
      </c>
      <c r="S3574" s="11">
        <f t="shared" si="275"/>
        <v>42146.570393518516</v>
      </c>
      <c r="T3574" s="11">
        <f t="shared" si="276"/>
        <v>42176.570393518516</v>
      </c>
      <c r="U3574">
        <f t="shared" si="279"/>
        <v>2015</v>
      </c>
    </row>
    <row r="3575" spans="1:21" ht="30" x14ac:dyDescent="0.25">
      <c r="A3575">
        <v>3573</v>
      </c>
      <c r="B3575" s="3" t="s">
        <v>3572</v>
      </c>
      <c r="C3575" s="3" t="s">
        <v>7683</v>
      </c>
      <c r="D3575" s="2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26" t="s">
        <v>8309</v>
      </c>
      <c r="P3575" t="s">
        <v>8311</v>
      </c>
      <c r="Q3575">
        <f t="shared" si="277"/>
        <v>103</v>
      </c>
      <c r="R3575">
        <f t="shared" si="278"/>
        <v>39.54</v>
      </c>
      <c r="S3575" s="11">
        <f t="shared" si="275"/>
        <v>41921.375532407408</v>
      </c>
      <c r="T3575" s="11">
        <f t="shared" si="276"/>
        <v>41951.417199074072</v>
      </c>
      <c r="U3575">
        <f t="shared" si="279"/>
        <v>2014</v>
      </c>
    </row>
    <row r="3576" spans="1:21" ht="45" x14ac:dyDescent="0.25">
      <c r="A3576">
        <v>3574</v>
      </c>
      <c r="B3576" s="3" t="s">
        <v>3573</v>
      </c>
      <c r="C3576" s="3" t="s">
        <v>7684</v>
      </c>
      <c r="D3576" s="2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26" t="s">
        <v>8309</v>
      </c>
      <c r="P3576" t="s">
        <v>8311</v>
      </c>
      <c r="Q3576">
        <f t="shared" si="277"/>
        <v>106</v>
      </c>
      <c r="R3576">
        <f t="shared" si="278"/>
        <v>136.78</v>
      </c>
      <c r="S3576" s="11">
        <f t="shared" si="275"/>
        <v>41926.942685185182</v>
      </c>
      <c r="T3576" s="11">
        <f t="shared" si="276"/>
        <v>41956.984351851846</v>
      </c>
      <c r="U3576">
        <f t="shared" si="279"/>
        <v>2014</v>
      </c>
    </row>
    <row r="3577" spans="1:21" ht="45" x14ac:dyDescent="0.25">
      <c r="A3577">
        <v>3575</v>
      </c>
      <c r="B3577" s="3" t="s">
        <v>3574</v>
      </c>
      <c r="C3577" s="3" t="s">
        <v>7685</v>
      </c>
      <c r="D3577" s="2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26" t="s">
        <v>8309</v>
      </c>
      <c r="P3577" t="s">
        <v>8311</v>
      </c>
      <c r="Q3577">
        <f t="shared" si="277"/>
        <v>101</v>
      </c>
      <c r="R3577">
        <f t="shared" si="278"/>
        <v>99.34</v>
      </c>
      <c r="S3577" s="11">
        <f t="shared" si="275"/>
        <v>42561.783877314811</v>
      </c>
      <c r="T3577" s="11">
        <f t="shared" si="276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2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26" t="s">
        <v>8309</v>
      </c>
      <c r="P3578" t="s">
        <v>8311</v>
      </c>
      <c r="Q3578">
        <f t="shared" si="277"/>
        <v>100</v>
      </c>
      <c r="R3578">
        <f t="shared" si="278"/>
        <v>20</v>
      </c>
      <c r="S3578" s="11">
        <f t="shared" si="275"/>
        <v>42649.54923611111</v>
      </c>
      <c r="T3578" s="11">
        <f t="shared" si="276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2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26" t="s">
        <v>8309</v>
      </c>
      <c r="P3579" t="s">
        <v>8311</v>
      </c>
      <c r="Q3579">
        <f t="shared" si="277"/>
        <v>130</v>
      </c>
      <c r="R3579">
        <f t="shared" si="278"/>
        <v>28.89</v>
      </c>
      <c r="S3579" s="11">
        <f t="shared" si="275"/>
        <v>42093.786840277782</v>
      </c>
      <c r="T3579" s="11">
        <f t="shared" si="276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2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26" t="s">
        <v>8309</v>
      </c>
      <c r="P3580" t="s">
        <v>8311</v>
      </c>
      <c r="Q3580">
        <f t="shared" si="277"/>
        <v>100</v>
      </c>
      <c r="R3580">
        <f t="shared" si="278"/>
        <v>40.549999999999997</v>
      </c>
      <c r="S3580" s="11">
        <f t="shared" si="275"/>
        <v>42460.733530092592</v>
      </c>
      <c r="T3580" s="11">
        <f t="shared" si="276"/>
        <v>42490.733530092592</v>
      </c>
      <c r="U3580">
        <f t="shared" si="279"/>
        <v>2016</v>
      </c>
    </row>
    <row r="3581" spans="1:21" ht="45" x14ac:dyDescent="0.25">
      <c r="A3581">
        <v>3579</v>
      </c>
      <c r="B3581" s="3" t="s">
        <v>3578</v>
      </c>
      <c r="C3581" s="3" t="s">
        <v>7689</v>
      </c>
      <c r="D3581" s="2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26" t="s">
        <v>8309</v>
      </c>
      <c r="P3581" t="s">
        <v>8311</v>
      </c>
      <c r="Q3581">
        <f t="shared" si="277"/>
        <v>100</v>
      </c>
      <c r="R3581">
        <f t="shared" si="278"/>
        <v>35.71</v>
      </c>
      <c r="S3581" s="11">
        <f t="shared" si="275"/>
        <v>42430.762222222227</v>
      </c>
      <c r="T3581" s="11">
        <f t="shared" si="276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2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26" t="s">
        <v>8309</v>
      </c>
      <c r="P3582" t="s">
        <v>8311</v>
      </c>
      <c r="Q3582">
        <f t="shared" si="277"/>
        <v>114</v>
      </c>
      <c r="R3582">
        <f t="shared" si="278"/>
        <v>37.96</v>
      </c>
      <c r="S3582" s="11">
        <f t="shared" si="275"/>
        <v>42026.176180555558</v>
      </c>
      <c r="T3582" s="11">
        <f t="shared" si="276"/>
        <v>42064.207638888889</v>
      </c>
      <c r="U3582">
        <f t="shared" si="279"/>
        <v>2015</v>
      </c>
    </row>
    <row r="3583" spans="1:21" ht="45" x14ac:dyDescent="0.25">
      <c r="A3583">
        <v>3581</v>
      </c>
      <c r="B3583" s="3" t="s">
        <v>3580</v>
      </c>
      <c r="C3583" s="3" t="s">
        <v>7691</v>
      </c>
      <c r="D3583" s="2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26" t="s">
        <v>8309</v>
      </c>
      <c r="P3583" t="s">
        <v>8311</v>
      </c>
      <c r="Q3583">
        <f t="shared" si="277"/>
        <v>100</v>
      </c>
      <c r="R3583">
        <f t="shared" si="278"/>
        <v>33.33</v>
      </c>
      <c r="S3583" s="11">
        <f t="shared" si="275"/>
        <v>41836.471180555556</v>
      </c>
      <c r="T3583" s="11">
        <f t="shared" si="276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2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26" t="s">
        <v>8309</v>
      </c>
      <c r="P3584" t="s">
        <v>8311</v>
      </c>
      <c r="Q3584">
        <f t="shared" si="277"/>
        <v>287</v>
      </c>
      <c r="R3584">
        <f t="shared" si="278"/>
        <v>58.57</v>
      </c>
      <c r="S3584" s="11">
        <f t="shared" si="275"/>
        <v>42451.095856481479</v>
      </c>
      <c r="T3584" s="11">
        <f t="shared" si="276"/>
        <v>42465.095856481479</v>
      </c>
      <c r="U3584">
        <f t="shared" si="279"/>
        <v>2016</v>
      </c>
    </row>
    <row r="3585" spans="1:21" ht="45" x14ac:dyDescent="0.25">
      <c r="A3585">
        <v>3583</v>
      </c>
      <c r="B3585" s="3" t="s">
        <v>3582</v>
      </c>
      <c r="C3585" s="3" t="s">
        <v>7693</v>
      </c>
      <c r="D3585" s="2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26" t="s">
        <v>8309</v>
      </c>
      <c r="P3585" t="s">
        <v>8311</v>
      </c>
      <c r="Q3585">
        <f t="shared" si="277"/>
        <v>109</v>
      </c>
      <c r="R3585">
        <f t="shared" si="278"/>
        <v>135.63</v>
      </c>
      <c r="S3585" s="11">
        <f t="shared" si="275"/>
        <v>42418.425983796296</v>
      </c>
      <c r="T3585" s="11">
        <f t="shared" si="276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2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26" t="s">
        <v>8309</v>
      </c>
      <c r="P3586" t="s">
        <v>8311</v>
      </c>
      <c r="Q3586">
        <f t="shared" si="277"/>
        <v>116</v>
      </c>
      <c r="R3586">
        <f t="shared" si="278"/>
        <v>30.94</v>
      </c>
      <c r="S3586" s="11">
        <f t="shared" ref="S3586:S3649" si="280">(((J3586/60)/60)/24)+DATE(1970,1,1)</f>
        <v>42168.316481481481</v>
      </c>
      <c r="T3586" s="11">
        <f t="shared" ref="T3586:T3649" si="281">(((I3586/60)/60)/24)+DATE(1970,1,1)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2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26" t="s">
        <v>8309</v>
      </c>
      <c r="P3587" t="s">
        <v>8311</v>
      </c>
      <c r="Q3587">
        <f t="shared" ref="Q3587:Q3650" si="282">ROUND(E3587/D3587*100,0)</f>
        <v>119</v>
      </c>
      <c r="R3587">
        <f t="shared" ref="R3587:R3650" si="283">IFERROR(ROUND(E3587/L3587,2),0)</f>
        <v>176.09</v>
      </c>
      <c r="S3587" s="11">
        <f t="shared" si="280"/>
        <v>41964.716319444444</v>
      </c>
      <c r="T3587" s="11">
        <f t="shared" si="281"/>
        <v>41994.716319444444</v>
      </c>
      <c r="U3587">
        <f t="shared" ref="U3587:U3650" si="284">YEAR(S3587)</f>
        <v>2014</v>
      </c>
    </row>
    <row r="3588" spans="1:21" x14ac:dyDescent="0.25">
      <c r="A3588">
        <v>3586</v>
      </c>
      <c r="B3588" s="3" t="s">
        <v>3585</v>
      </c>
      <c r="C3588" s="3" t="s">
        <v>7696</v>
      </c>
      <c r="D3588" s="2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26" t="s">
        <v>8309</v>
      </c>
      <c r="P3588" t="s">
        <v>8311</v>
      </c>
      <c r="Q3588">
        <f t="shared" si="282"/>
        <v>109</v>
      </c>
      <c r="R3588">
        <f t="shared" si="283"/>
        <v>151.97999999999999</v>
      </c>
      <c r="S3588" s="11">
        <f t="shared" si="280"/>
        <v>42576.697569444441</v>
      </c>
      <c r="T3588" s="11">
        <f t="shared" si="281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2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26" t="s">
        <v>8309</v>
      </c>
      <c r="P3589" t="s">
        <v>8311</v>
      </c>
      <c r="Q3589">
        <f t="shared" si="282"/>
        <v>127</v>
      </c>
      <c r="R3589">
        <f t="shared" si="283"/>
        <v>22.61</v>
      </c>
      <c r="S3589" s="11">
        <f t="shared" si="280"/>
        <v>42503.539976851855</v>
      </c>
      <c r="T3589" s="11">
        <f t="shared" si="281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2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26" t="s">
        <v>8309</v>
      </c>
      <c r="P3590" t="s">
        <v>8311</v>
      </c>
      <c r="Q3590">
        <f t="shared" si="282"/>
        <v>101</v>
      </c>
      <c r="R3590">
        <f t="shared" si="283"/>
        <v>18.27</v>
      </c>
      <c r="S3590" s="11">
        <f t="shared" si="280"/>
        <v>42101.828819444447</v>
      </c>
      <c r="T3590" s="11">
        <f t="shared" si="281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2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26" t="s">
        <v>8309</v>
      </c>
      <c r="P3591" t="s">
        <v>8311</v>
      </c>
      <c r="Q3591">
        <f t="shared" si="282"/>
        <v>128</v>
      </c>
      <c r="R3591">
        <f t="shared" si="283"/>
        <v>82.26</v>
      </c>
      <c r="S3591" s="11">
        <f t="shared" si="280"/>
        <v>42125.647534722222</v>
      </c>
      <c r="T3591" s="11">
        <f t="shared" si="281"/>
        <v>42150.647534722222</v>
      </c>
      <c r="U3591">
        <f t="shared" si="284"/>
        <v>2015</v>
      </c>
    </row>
    <row r="3592" spans="1:21" ht="45" x14ac:dyDescent="0.25">
      <c r="A3592">
        <v>3590</v>
      </c>
      <c r="B3592" s="3" t="s">
        <v>3589</v>
      </c>
      <c r="C3592" s="3" t="s">
        <v>7700</v>
      </c>
      <c r="D3592" s="2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26" t="s">
        <v>8309</v>
      </c>
      <c r="P3592" t="s">
        <v>8311</v>
      </c>
      <c r="Q3592">
        <f t="shared" si="282"/>
        <v>100</v>
      </c>
      <c r="R3592">
        <f t="shared" si="283"/>
        <v>68.53</v>
      </c>
      <c r="S3592" s="11">
        <f t="shared" si="280"/>
        <v>41902.333726851852</v>
      </c>
      <c r="T3592" s="11">
        <f t="shared" si="281"/>
        <v>41932.333726851852</v>
      </c>
      <c r="U3592">
        <f t="shared" si="284"/>
        <v>2014</v>
      </c>
    </row>
    <row r="3593" spans="1:21" ht="45" x14ac:dyDescent="0.25">
      <c r="A3593">
        <v>3591</v>
      </c>
      <c r="B3593" s="3" t="s">
        <v>3590</v>
      </c>
      <c r="C3593" s="3" t="s">
        <v>7701</v>
      </c>
      <c r="D3593" s="2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26" t="s">
        <v>8309</v>
      </c>
      <c r="P3593" t="s">
        <v>8311</v>
      </c>
      <c r="Q3593">
        <f t="shared" si="282"/>
        <v>175</v>
      </c>
      <c r="R3593">
        <f t="shared" si="283"/>
        <v>68.06</v>
      </c>
      <c r="S3593" s="11">
        <f t="shared" si="280"/>
        <v>42003.948425925926</v>
      </c>
      <c r="T3593" s="11">
        <f t="shared" si="281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2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26" t="s">
        <v>8309</v>
      </c>
      <c r="P3594" t="s">
        <v>8311</v>
      </c>
      <c r="Q3594">
        <f t="shared" si="282"/>
        <v>127</v>
      </c>
      <c r="R3594">
        <f t="shared" si="283"/>
        <v>72.709999999999994</v>
      </c>
      <c r="S3594" s="11">
        <f t="shared" si="280"/>
        <v>41988.829942129625</v>
      </c>
      <c r="T3594" s="11">
        <f t="shared" si="281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2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26" t="s">
        <v>8309</v>
      </c>
      <c r="P3595" t="s">
        <v>8311</v>
      </c>
      <c r="Q3595">
        <f t="shared" si="282"/>
        <v>111</v>
      </c>
      <c r="R3595">
        <f t="shared" si="283"/>
        <v>77.19</v>
      </c>
      <c r="S3595" s="11">
        <f t="shared" si="280"/>
        <v>41974.898599537039</v>
      </c>
      <c r="T3595" s="11">
        <f t="shared" si="281"/>
        <v>42009.851388888885</v>
      </c>
      <c r="U3595">
        <f t="shared" si="284"/>
        <v>2014</v>
      </c>
    </row>
    <row r="3596" spans="1:21" ht="45" x14ac:dyDescent="0.25">
      <c r="A3596">
        <v>3594</v>
      </c>
      <c r="B3596" s="3" t="s">
        <v>3593</v>
      </c>
      <c r="C3596" s="3" t="s">
        <v>7704</v>
      </c>
      <c r="D3596" s="2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26" t="s">
        <v>8309</v>
      </c>
      <c r="P3596" t="s">
        <v>8311</v>
      </c>
      <c r="Q3596">
        <f t="shared" si="282"/>
        <v>126</v>
      </c>
      <c r="R3596">
        <f t="shared" si="283"/>
        <v>55.97</v>
      </c>
      <c r="S3596" s="11">
        <f t="shared" si="280"/>
        <v>42592.066921296297</v>
      </c>
      <c r="T3596" s="11">
        <f t="shared" si="281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2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26" t="s">
        <v>8309</v>
      </c>
      <c r="P3597" t="s">
        <v>8311</v>
      </c>
      <c r="Q3597">
        <f t="shared" si="282"/>
        <v>119</v>
      </c>
      <c r="R3597">
        <f t="shared" si="283"/>
        <v>49.69</v>
      </c>
      <c r="S3597" s="11">
        <f t="shared" si="280"/>
        <v>42050.008368055554</v>
      </c>
      <c r="T3597" s="11">
        <f t="shared" si="281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2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26" t="s">
        <v>8309</v>
      </c>
      <c r="P3598" t="s">
        <v>8311</v>
      </c>
      <c r="Q3598">
        <f t="shared" si="282"/>
        <v>108</v>
      </c>
      <c r="R3598">
        <f t="shared" si="283"/>
        <v>79</v>
      </c>
      <c r="S3598" s="11">
        <f t="shared" si="280"/>
        <v>41856.715069444443</v>
      </c>
      <c r="T3598" s="11">
        <f t="shared" si="281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2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26" t="s">
        <v>8309</v>
      </c>
      <c r="P3599" t="s">
        <v>8311</v>
      </c>
      <c r="Q3599">
        <f t="shared" si="282"/>
        <v>103</v>
      </c>
      <c r="R3599">
        <f t="shared" si="283"/>
        <v>77.73</v>
      </c>
      <c r="S3599" s="11">
        <f t="shared" si="280"/>
        <v>42417.585532407407</v>
      </c>
      <c r="T3599" s="11">
        <f t="shared" si="281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2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26" t="s">
        <v>8309</v>
      </c>
      <c r="P3600" t="s">
        <v>8311</v>
      </c>
      <c r="Q3600">
        <f t="shared" si="282"/>
        <v>110</v>
      </c>
      <c r="R3600">
        <f t="shared" si="283"/>
        <v>40.78</v>
      </c>
      <c r="S3600" s="11">
        <f t="shared" si="280"/>
        <v>41866.79886574074</v>
      </c>
      <c r="T3600" s="11">
        <f t="shared" si="281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2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26" t="s">
        <v>8309</v>
      </c>
      <c r="P3601" t="s">
        <v>8311</v>
      </c>
      <c r="Q3601">
        <f t="shared" si="282"/>
        <v>202</v>
      </c>
      <c r="R3601">
        <f t="shared" si="283"/>
        <v>59.41</v>
      </c>
      <c r="S3601" s="11">
        <f t="shared" si="280"/>
        <v>42220.79487268519</v>
      </c>
      <c r="T3601" s="11">
        <f t="shared" si="281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2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26" t="s">
        <v>8309</v>
      </c>
      <c r="P3602" t="s">
        <v>8311</v>
      </c>
      <c r="Q3602">
        <f t="shared" si="282"/>
        <v>130</v>
      </c>
      <c r="R3602">
        <f t="shared" si="283"/>
        <v>3.25</v>
      </c>
      <c r="S3602" s="11">
        <f t="shared" si="280"/>
        <v>42628.849120370374</v>
      </c>
      <c r="T3602" s="11">
        <f t="shared" si="281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2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26" t="s">
        <v>8309</v>
      </c>
      <c r="P3603" t="s">
        <v>8311</v>
      </c>
      <c r="Q3603">
        <f t="shared" si="282"/>
        <v>104</v>
      </c>
      <c r="R3603">
        <f t="shared" si="283"/>
        <v>39.380000000000003</v>
      </c>
      <c r="S3603" s="11">
        <f t="shared" si="280"/>
        <v>41990.99863425926</v>
      </c>
      <c r="T3603" s="11">
        <f t="shared" si="281"/>
        <v>42020.99863425926</v>
      </c>
      <c r="U3603">
        <f t="shared" si="284"/>
        <v>2014</v>
      </c>
    </row>
    <row r="3604" spans="1:21" ht="45" x14ac:dyDescent="0.25">
      <c r="A3604">
        <v>3602</v>
      </c>
      <c r="B3604" s="3" t="s">
        <v>3601</v>
      </c>
      <c r="C3604" s="3" t="s">
        <v>7712</v>
      </c>
      <c r="D3604" s="2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26" t="s">
        <v>8309</v>
      </c>
      <c r="P3604" t="s">
        <v>8311</v>
      </c>
      <c r="Q3604">
        <f t="shared" si="282"/>
        <v>100</v>
      </c>
      <c r="R3604">
        <f t="shared" si="283"/>
        <v>81.67</v>
      </c>
      <c r="S3604" s="11">
        <f t="shared" si="280"/>
        <v>42447.894432870366</v>
      </c>
      <c r="T3604" s="11">
        <f t="shared" si="281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2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26" t="s">
        <v>8309</v>
      </c>
      <c r="P3605" t="s">
        <v>8311</v>
      </c>
      <c r="Q3605">
        <f t="shared" si="282"/>
        <v>171</v>
      </c>
      <c r="R3605">
        <f t="shared" si="283"/>
        <v>44.91</v>
      </c>
      <c r="S3605" s="11">
        <f t="shared" si="280"/>
        <v>42283.864351851851</v>
      </c>
      <c r="T3605" s="11">
        <f t="shared" si="281"/>
        <v>42313.906018518523</v>
      </c>
      <c r="U3605">
        <f t="shared" si="284"/>
        <v>2015</v>
      </c>
    </row>
    <row r="3606" spans="1:21" ht="45" x14ac:dyDescent="0.25">
      <c r="A3606">
        <v>3604</v>
      </c>
      <c r="B3606" s="3" t="s">
        <v>3603</v>
      </c>
      <c r="C3606" s="3" t="s">
        <v>7714</v>
      </c>
      <c r="D3606" s="2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26" t="s">
        <v>8309</v>
      </c>
      <c r="P3606" t="s">
        <v>8311</v>
      </c>
      <c r="Q3606">
        <f t="shared" si="282"/>
        <v>113</v>
      </c>
      <c r="R3606">
        <f t="shared" si="283"/>
        <v>49.06</v>
      </c>
      <c r="S3606" s="11">
        <f t="shared" si="280"/>
        <v>42483.015694444446</v>
      </c>
      <c r="T3606" s="11">
        <f t="shared" si="281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2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26" t="s">
        <v>8309</v>
      </c>
      <c r="P3607" t="s">
        <v>8311</v>
      </c>
      <c r="Q3607">
        <f t="shared" si="282"/>
        <v>184</v>
      </c>
      <c r="R3607">
        <f t="shared" si="283"/>
        <v>30.67</v>
      </c>
      <c r="S3607" s="11">
        <f t="shared" si="280"/>
        <v>42383.793124999997</v>
      </c>
      <c r="T3607" s="11">
        <f t="shared" si="281"/>
        <v>42413.793124999997</v>
      </c>
      <c r="U3607">
        <f t="shared" si="284"/>
        <v>2016</v>
      </c>
    </row>
    <row r="3608" spans="1:21" ht="45" x14ac:dyDescent="0.25">
      <c r="A3608">
        <v>3606</v>
      </c>
      <c r="B3608" s="3" t="s">
        <v>3605</v>
      </c>
      <c r="C3608" s="3" t="s">
        <v>7716</v>
      </c>
      <c r="D3608" s="2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26" t="s">
        <v>8309</v>
      </c>
      <c r="P3608" t="s">
        <v>8311</v>
      </c>
      <c r="Q3608">
        <f t="shared" si="282"/>
        <v>130</v>
      </c>
      <c r="R3608">
        <f t="shared" si="283"/>
        <v>61.06</v>
      </c>
      <c r="S3608" s="11">
        <f t="shared" si="280"/>
        <v>42566.604826388888</v>
      </c>
      <c r="T3608" s="11">
        <f t="shared" si="281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2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26" t="s">
        <v>8309</v>
      </c>
      <c r="P3609" t="s">
        <v>8311</v>
      </c>
      <c r="Q3609">
        <f t="shared" si="282"/>
        <v>105</v>
      </c>
      <c r="R3609">
        <f t="shared" si="283"/>
        <v>29</v>
      </c>
      <c r="S3609" s="11">
        <f t="shared" si="280"/>
        <v>42338.963912037041</v>
      </c>
      <c r="T3609" s="11">
        <f t="shared" si="281"/>
        <v>42353</v>
      </c>
      <c r="U3609">
        <f t="shared" si="284"/>
        <v>2015</v>
      </c>
    </row>
    <row r="3610" spans="1:21" ht="45" x14ac:dyDescent="0.25">
      <c r="A3610">
        <v>3608</v>
      </c>
      <c r="B3610" s="3" t="s">
        <v>3607</v>
      </c>
      <c r="C3610" s="3" t="s">
        <v>7718</v>
      </c>
      <c r="D3610" s="2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26" t="s">
        <v>8309</v>
      </c>
      <c r="P3610" t="s">
        <v>8311</v>
      </c>
      <c r="Q3610">
        <f t="shared" si="282"/>
        <v>100</v>
      </c>
      <c r="R3610">
        <f t="shared" si="283"/>
        <v>29.63</v>
      </c>
      <c r="S3610" s="11">
        <f t="shared" si="280"/>
        <v>42506.709375000006</v>
      </c>
      <c r="T3610" s="11">
        <f t="shared" si="281"/>
        <v>42538.583333333328</v>
      </c>
      <c r="U3610">
        <f t="shared" si="284"/>
        <v>2016</v>
      </c>
    </row>
    <row r="3611" spans="1:21" ht="45" x14ac:dyDescent="0.25">
      <c r="A3611">
        <v>3609</v>
      </c>
      <c r="B3611" s="3" t="s">
        <v>3608</v>
      </c>
      <c r="C3611" s="3" t="s">
        <v>7719</v>
      </c>
      <c r="D3611" s="2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26" t="s">
        <v>8309</v>
      </c>
      <c r="P3611" t="s">
        <v>8311</v>
      </c>
      <c r="Q3611">
        <f t="shared" si="282"/>
        <v>153</v>
      </c>
      <c r="R3611">
        <f t="shared" si="283"/>
        <v>143.1</v>
      </c>
      <c r="S3611" s="11">
        <f t="shared" si="280"/>
        <v>42429.991724537031</v>
      </c>
      <c r="T3611" s="11">
        <f t="shared" si="281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2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26" t="s">
        <v>8309</v>
      </c>
      <c r="P3612" t="s">
        <v>8311</v>
      </c>
      <c r="Q3612">
        <f t="shared" si="282"/>
        <v>162</v>
      </c>
      <c r="R3612">
        <f t="shared" si="283"/>
        <v>52.35</v>
      </c>
      <c r="S3612" s="11">
        <f t="shared" si="280"/>
        <v>42203.432129629626</v>
      </c>
      <c r="T3612" s="11">
        <f t="shared" si="281"/>
        <v>42233.432129629626</v>
      </c>
      <c r="U3612">
        <f t="shared" si="284"/>
        <v>2015</v>
      </c>
    </row>
    <row r="3613" spans="1:21" ht="45" x14ac:dyDescent="0.25">
      <c r="A3613">
        <v>3611</v>
      </c>
      <c r="B3613" s="3" t="s">
        <v>3610</v>
      </c>
      <c r="C3613" s="3" t="s">
        <v>7721</v>
      </c>
      <c r="D3613" s="2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26" t="s">
        <v>8309</v>
      </c>
      <c r="P3613" t="s">
        <v>8311</v>
      </c>
      <c r="Q3613">
        <f t="shared" si="282"/>
        <v>136</v>
      </c>
      <c r="R3613">
        <f t="shared" si="283"/>
        <v>66.67</v>
      </c>
      <c r="S3613" s="11">
        <f t="shared" si="280"/>
        <v>42072.370381944449</v>
      </c>
      <c r="T3613" s="11">
        <f t="shared" si="281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2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26" t="s">
        <v>8309</v>
      </c>
      <c r="P3614" t="s">
        <v>8311</v>
      </c>
      <c r="Q3614">
        <f t="shared" si="282"/>
        <v>144</v>
      </c>
      <c r="R3614">
        <f t="shared" si="283"/>
        <v>126.67</v>
      </c>
      <c r="S3614" s="11">
        <f t="shared" si="280"/>
        <v>41789.726979166669</v>
      </c>
      <c r="T3614" s="11">
        <f t="shared" si="281"/>
        <v>41799.726979166669</v>
      </c>
      <c r="U3614">
        <f t="shared" si="284"/>
        <v>2014</v>
      </c>
    </row>
    <row r="3615" spans="1:21" ht="30" x14ac:dyDescent="0.25">
      <c r="A3615">
        <v>3613</v>
      </c>
      <c r="B3615" s="3" t="s">
        <v>3612</v>
      </c>
      <c r="C3615" s="3" t="s">
        <v>7723</v>
      </c>
      <c r="D3615" s="2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26" t="s">
        <v>8309</v>
      </c>
      <c r="P3615" t="s">
        <v>8311</v>
      </c>
      <c r="Q3615">
        <f t="shared" si="282"/>
        <v>100</v>
      </c>
      <c r="R3615">
        <f t="shared" si="283"/>
        <v>62.5</v>
      </c>
      <c r="S3615" s="11">
        <f t="shared" si="280"/>
        <v>41788.58997685185</v>
      </c>
      <c r="T3615" s="11">
        <f t="shared" si="281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2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26" t="s">
        <v>8309</v>
      </c>
      <c r="P3616" t="s">
        <v>8311</v>
      </c>
      <c r="Q3616">
        <f t="shared" si="282"/>
        <v>101</v>
      </c>
      <c r="R3616">
        <f t="shared" si="283"/>
        <v>35.49</v>
      </c>
      <c r="S3616" s="11">
        <f t="shared" si="280"/>
        <v>42144.041851851856</v>
      </c>
      <c r="T3616" s="11">
        <f t="shared" si="281"/>
        <v>42174.041851851856</v>
      </c>
      <c r="U3616">
        <f t="shared" si="284"/>
        <v>2015</v>
      </c>
    </row>
    <row r="3617" spans="1:21" ht="45" x14ac:dyDescent="0.25">
      <c r="A3617">
        <v>3615</v>
      </c>
      <c r="B3617" s="3" t="s">
        <v>3613</v>
      </c>
      <c r="C3617" s="3" t="s">
        <v>7725</v>
      </c>
      <c r="D3617" s="2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26" t="s">
        <v>8309</v>
      </c>
      <c r="P3617" t="s">
        <v>8311</v>
      </c>
      <c r="Q3617">
        <f t="shared" si="282"/>
        <v>107</v>
      </c>
      <c r="R3617">
        <f t="shared" si="283"/>
        <v>37.08</v>
      </c>
      <c r="S3617" s="11">
        <f t="shared" si="280"/>
        <v>42318.593703703707</v>
      </c>
      <c r="T3617" s="11">
        <f t="shared" si="281"/>
        <v>42348.593703703707</v>
      </c>
      <c r="U3617">
        <f t="shared" si="284"/>
        <v>2015</v>
      </c>
    </row>
    <row r="3618" spans="1:21" ht="45" x14ac:dyDescent="0.25">
      <c r="A3618">
        <v>3616</v>
      </c>
      <c r="B3618" s="3" t="s">
        <v>3614</v>
      </c>
      <c r="C3618" s="3" t="s">
        <v>7726</v>
      </c>
      <c r="D3618" s="2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26" t="s">
        <v>8309</v>
      </c>
      <c r="P3618" t="s">
        <v>8311</v>
      </c>
      <c r="Q3618">
        <f t="shared" si="282"/>
        <v>125</v>
      </c>
      <c r="R3618">
        <f t="shared" si="283"/>
        <v>69.33</v>
      </c>
      <c r="S3618" s="11">
        <f t="shared" si="280"/>
        <v>42052.949814814812</v>
      </c>
      <c r="T3618" s="11">
        <f t="shared" si="281"/>
        <v>42082.908148148148</v>
      </c>
      <c r="U3618">
        <f t="shared" si="284"/>
        <v>2015</v>
      </c>
    </row>
    <row r="3619" spans="1:21" ht="45" x14ac:dyDescent="0.25">
      <c r="A3619">
        <v>3617</v>
      </c>
      <c r="B3619" s="3" t="s">
        <v>3615</v>
      </c>
      <c r="C3619" s="3" t="s">
        <v>7727</v>
      </c>
      <c r="D3619" s="2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26" t="s">
        <v>8309</v>
      </c>
      <c r="P3619" t="s">
        <v>8311</v>
      </c>
      <c r="Q3619">
        <f t="shared" si="282"/>
        <v>119</v>
      </c>
      <c r="R3619">
        <f t="shared" si="283"/>
        <v>17.25</v>
      </c>
      <c r="S3619" s="11">
        <f t="shared" si="280"/>
        <v>42779.610289351855</v>
      </c>
      <c r="T3619" s="11">
        <f t="shared" si="281"/>
        <v>42794</v>
      </c>
      <c r="U3619">
        <f t="shared" si="284"/>
        <v>2017</v>
      </c>
    </row>
    <row r="3620" spans="1:21" ht="45" x14ac:dyDescent="0.25">
      <c r="A3620">
        <v>3618</v>
      </c>
      <c r="B3620" s="3" t="s">
        <v>3616</v>
      </c>
      <c r="C3620" s="3" t="s">
        <v>7728</v>
      </c>
      <c r="D3620" s="2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26" t="s">
        <v>8309</v>
      </c>
      <c r="P3620" t="s">
        <v>8311</v>
      </c>
      <c r="Q3620">
        <f t="shared" si="282"/>
        <v>101</v>
      </c>
      <c r="R3620">
        <f t="shared" si="283"/>
        <v>36.07</v>
      </c>
      <c r="S3620" s="11">
        <f t="shared" si="280"/>
        <v>42128.627893518518</v>
      </c>
      <c r="T3620" s="11">
        <f t="shared" si="281"/>
        <v>42158.627893518518</v>
      </c>
      <c r="U3620">
        <f t="shared" si="284"/>
        <v>2015</v>
      </c>
    </row>
    <row r="3621" spans="1:21" ht="45" x14ac:dyDescent="0.25">
      <c r="A3621">
        <v>3619</v>
      </c>
      <c r="B3621" s="3" t="s">
        <v>3617</v>
      </c>
      <c r="C3621" s="3" t="s">
        <v>7729</v>
      </c>
      <c r="D3621" s="2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26" t="s">
        <v>8309</v>
      </c>
      <c r="P3621" t="s">
        <v>8311</v>
      </c>
      <c r="Q3621">
        <f t="shared" si="282"/>
        <v>113</v>
      </c>
      <c r="R3621">
        <f t="shared" si="283"/>
        <v>66.47</v>
      </c>
      <c r="S3621" s="11">
        <f t="shared" si="280"/>
        <v>42661.132245370376</v>
      </c>
      <c r="T3621" s="11">
        <f t="shared" si="281"/>
        <v>42693.916666666672</v>
      </c>
      <c r="U3621">
        <f t="shared" si="284"/>
        <v>2016</v>
      </c>
    </row>
    <row r="3622" spans="1:21" ht="45" x14ac:dyDescent="0.25">
      <c r="A3622">
        <v>3620</v>
      </c>
      <c r="B3622" s="3" t="s">
        <v>3618</v>
      </c>
      <c r="C3622" s="3" t="s">
        <v>7730</v>
      </c>
      <c r="D3622" s="2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26" t="s">
        <v>8309</v>
      </c>
      <c r="P3622" t="s">
        <v>8311</v>
      </c>
      <c r="Q3622">
        <f t="shared" si="282"/>
        <v>105</v>
      </c>
      <c r="R3622">
        <f t="shared" si="283"/>
        <v>56.07</v>
      </c>
      <c r="S3622" s="11">
        <f t="shared" si="280"/>
        <v>42037.938206018516</v>
      </c>
      <c r="T3622" s="11">
        <f t="shared" si="281"/>
        <v>42068.166666666672</v>
      </c>
      <c r="U3622">
        <f t="shared" si="284"/>
        <v>2015</v>
      </c>
    </row>
    <row r="3623" spans="1:21" ht="45" x14ac:dyDescent="0.25">
      <c r="A3623">
        <v>3621</v>
      </c>
      <c r="B3623" s="3" t="s">
        <v>3619</v>
      </c>
      <c r="C3623" s="3" t="s">
        <v>7731</v>
      </c>
      <c r="D3623" s="2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26" t="s">
        <v>8309</v>
      </c>
      <c r="P3623" t="s">
        <v>8311</v>
      </c>
      <c r="Q3623">
        <f t="shared" si="282"/>
        <v>110</v>
      </c>
      <c r="R3623">
        <f t="shared" si="283"/>
        <v>47.03</v>
      </c>
      <c r="S3623" s="11">
        <f t="shared" si="280"/>
        <v>42619.935694444444</v>
      </c>
      <c r="T3623" s="11">
        <f t="shared" si="281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2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26" t="s">
        <v>8309</v>
      </c>
      <c r="P3624" t="s">
        <v>8311</v>
      </c>
      <c r="Q3624">
        <f t="shared" si="282"/>
        <v>100</v>
      </c>
      <c r="R3624">
        <f t="shared" si="283"/>
        <v>47.67</v>
      </c>
      <c r="S3624" s="11">
        <f t="shared" si="280"/>
        <v>41877.221886574072</v>
      </c>
      <c r="T3624" s="11">
        <f t="shared" si="281"/>
        <v>41910.140972222223</v>
      </c>
      <c r="U3624">
        <f t="shared" si="284"/>
        <v>2014</v>
      </c>
    </row>
    <row r="3625" spans="1:21" ht="30" x14ac:dyDescent="0.25">
      <c r="A3625">
        <v>3623</v>
      </c>
      <c r="B3625" s="3" t="s">
        <v>3621</v>
      </c>
      <c r="C3625" s="3" t="s">
        <v>7733</v>
      </c>
      <c r="D3625" s="2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26" t="s">
        <v>8309</v>
      </c>
      <c r="P3625" t="s">
        <v>8311</v>
      </c>
      <c r="Q3625">
        <f t="shared" si="282"/>
        <v>120</v>
      </c>
      <c r="R3625">
        <f t="shared" si="283"/>
        <v>88.24</v>
      </c>
      <c r="S3625" s="11">
        <f t="shared" si="280"/>
        <v>41828.736921296295</v>
      </c>
      <c r="T3625" s="11">
        <f t="shared" si="281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2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26" t="s">
        <v>8309</v>
      </c>
      <c r="P3626" t="s">
        <v>8311</v>
      </c>
      <c r="Q3626">
        <f t="shared" si="282"/>
        <v>105</v>
      </c>
      <c r="R3626">
        <f t="shared" si="283"/>
        <v>80.72</v>
      </c>
      <c r="S3626" s="11">
        <f t="shared" si="280"/>
        <v>42545.774189814809</v>
      </c>
      <c r="T3626" s="11">
        <f t="shared" si="281"/>
        <v>42605.774189814809</v>
      </c>
      <c r="U3626">
        <f t="shared" si="284"/>
        <v>2016</v>
      </c>
    </row>
    <row r="3627" spans="1:21" ht="45" x14ac:dyDescent="0.25">
      <c r="A3627">
        <v>3625</v>
      </c>
      <c r="B3627" s="3" t="s">
        <v>3623</v>
      </c>
      <c r="C3627" s="3" t="s">
        <v>7735</v>
      </c>
      <c r="D3627" s="2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26" t="s">
        <v>8309</v>
      </c>
      <c r="P3627" t="s">
        <v>8311</v>
      </c>
      <c r="Q3627">
        <f t="shared" si="282"/>
        <v>103</v>
      </c>
      <c r="R3627">
        <f t="shared" si="283"/>
        <v>39.49</v>
      </c>
      <c r="S3627" s="11">
        <f t="shared" si="280"/>
        <v>42157.652511574073</v>
      </c>
      <c r="T3627" s="11">
        <f t="shared" si="281"/>
        <v>42187.652511574073</v>
      </c>
      <c r="U3627">
        <f t="shared" si="284"/>
        <v>2015</v>
      </c>
    </row>
    <row r="3628" spans="1:21" ht="45" x14ac:dyDescent="0.25">
      <c r="A3628">
        <v>3626</v>
      </c>
      <c r="B3628" s="3" t="s">
        <v>3624</v>
      </c>
      <c r="C3628" s="3" t="s">
        <v>7736</v>
      </c>
      <c r="D3628" s="2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26" t="s">
        <v>8309</v>
      </c>
      <c r="P3628" t="s">
        <v>8311</v>
      </c>
      <c r="Q3628">
        <f t="shared" si="282"/>
        <v>102</v>
      </c>
      <c r="R3628">
        <f t="shared" si="283"/>
        <v>84.85</v>
      </c>
      <c r="S3628" s="11">
        <f t="shared" si="280"/>
        <v>41846.667326388888</v>
      </c>
      <c r="T3628" s="11">
        <f t="shared" si="281"/>
        <v>41867.667326388888</v>
      </c>
      <c r="U3628">
        <f t="shared" si="284"/>
        <v>2014</v>
      </c>
    </row>
    <row r="3629" spans="1:21" ht="45" x14ac:dyDescent="0.25">
      <c r="A3629">
        <v>3627</v>
      </c>
      <c r="B3629" s="3" t="s">
        <v>3625</v>
      </c>
      <c r="C3629" s="3" t="s">
        <v>7737</v>
      </c>
      <c r="D3629" s="2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26" t="s">
        <v>8309</v>
      </c>
      <c r="P3629" t="s">
        <v>8311</v>
      </c>
      <c r="Q3629">
        <f t="shared" si="282"/>
        <v>100</v>
      </c>
      <c r="R3629">
        <f t="shared" si="283"/>
        <v>68.97</v>
      </c>
      <c r="S3629" s="11">
        <f t="shared" si="280"/>
        <v>42460.741747685184</v>
      </c>
      <c r="T3629" s="11">
        <f t="shared" si="281"/>
        <v>42511.165972222225</v>
      </c>
      <c r="U3629">
        <f t="shared" si="284"/>
        <v>2016</v>
      </c>
    </row>
    <row r="3630" spans="1:21" ht="45" x14ac:dyDescent="0.25">
      <c r="A3630">
        <v>3628</v>
      </c>
      <c r="B3630" s="3" t="s">
        <v>3626</v>
      </c>
      <c r="C3630" s="3" t="s">
        <v>7738</v>
      </c>
      <c r="D3630" s="2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26" t="s">
        <v>8309</v>
      </c>
      <c r="P3630" t="s">
        <v>8312</v>
      </c>
      <c r="Q3630">
        <f t="shared" si="282"/>
        <v>0</v>
      </c>
      <c r="R3630">
        <f t="shared" si="283"/>
        <v>0</v>
      </c>
      <c r="S3630" s="11">
        <f t="shared" si="280"/>
        <v>42291.833287037036</v>
      </c>
      <c r="T3630" s="11">
        <f t="shared" si="281"/>
        <v>42351.874953703707</v>
      </c>
      <c r="U3630">
        <f t="shared" si="284"/>
        <v>2015</v>
      </c>
    </row>
    <row r="3631" spans="1:21" ht="45" x14ac:dyDescent="0.25">
      <c r="A3631">
        <v>3629</v>
      </c>
      <c r="B3631" s="3" t="s">
        <v>3627</v>
      </c>
      <c r="C3631" s="3" t="s">
        <v>7739</v>
      </c>
      <c r="D3631" s="2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26" t="s">
        <v>8309</v>
      </c>
      <c r="P3631" t="s">
        <v>8312</v>
      </c>
      <c r="Q3631">
        <f t="shared" si="282"/>
        <v>0</v>
      </c>
      <c r="R3631">
        <f t="shared" si="283"/>
        <v>1</v>
      </c>
      <c r="S3631" s="11">
        <f t="shared" si="280"/>
        <v>42437.094490740739</v>
      </c>
      <c r="T3631" s="11">
        <f t="shared" si="281"/>
        <v>42495.708333333328</v>
      </c>
      <c r="U3631">
        <f t="shared" si="284"/>
        <v>2016</v>
      </c>
    </row>
    <row r="3632" spans="1:21" ht="45" x14ac:dyDescent="0.25">
      <c r="A3632">
        <v>3630</v>
      </c>
      <c r="B3632" s="3" t="s">
        <v>3628</v>
      </c>
      <c r="C3632" s="3" t="s">
        <v>7740</v>
      </c>
      <c r="D3632" s="2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26" t="s">
        <v>8309</v>
      </c>
      <c r="P3632" t="s">
        <v>8312</v>
      </c>
      <c r="Q3632">
        <f t="shared" si="282"/>
        <v>0</v>
      </c>
      <c r="R3632">
        <f t="shared" si="283"/>
        <v>1</v>
      </c>
      <c r="S3632" s="11">
        <f t="shared" si="280"/>
        <v>41942.84710648148</v>
      </c>
      <c r="T3632" s="11">
        <f t="shared" si="281"/>
        <v>41972.888773148152</v>
      </c>
      <c r="U3632">
        <f t="shared" si="284"/>
        <v>2014</v>
      </c>
    </row>
    <row r="3633" spans="1:21" ht="45" x14ac:dyDescent="0.25">
      <c r="A3633">
        <v>3631</v>
      </c>
      <c r="B3633" s="3" t="s">
        <v>3629</v>
      </c>
      <c r="C3633" s="3" t="s">
        <v>7741</v>
      </c>
      <c r="D3633" s="2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26" t="s">
        <v>8309</v>
      </c>
      <c r="P3633" t="s">
        <v>8312</v>
      </c>
      <c r="Q3633">
        <f t="shared" si="282"/>
        <v>51</v>
      </c>
      <c r="R3633">
        <f t="shared" si="283"/>
        <v>147.88</v>
      </c>
      <c r="S3633" s="11">
        <f t="shared" si="280"/>
        <v>41880.753437499996</v>
      </c>
      <c r="T3633" s="11">
        <f t="shared" si="281"/>
        <v>41905.165972222225</v>
      </c>
      <c r="U3633">
        <f t="shared" si="284"/>
        <v>2014</v>
      </c>
    </row>
    <row r="3634" spans="1:21" ht="45" x14ac:dyDescent="0.25">
      <c r="A3634">
        <v>3632</v>
      </c>
      <c r="B3634" s="3" t="s">
        <v>3630</v>
      </c>
      <c r="C3634" s="3" t="s">
        <v>7742</v>
      </c>
      <c r="D3634" s="2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26" t="s">
        <v>8309</v>
      </c>
      <c r="P3634" t="s">
        <v>8312</v>
      </c>
      <c r="Q3634">
        <f t="shared" si="282"/>
        <v>20</v>
      </c>
      <c r="R3634">
        <f t="shared" si="283"/>
        <v>100</v>
      </c>
      <c r="S3634" s="11">
        <f t="shared" si="280"/>
        <v>41946.936909722222</v>
      </c>
      <c r="T3634" s="11">
        <f t="shared" si="281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2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26" t="s">
        <v>8309</v>
      </c>
      <c r="P3635" t="s">
        <v>8312</v>
      </c>
      <c r="Q3635">
        <f t="shared" si="282"/>
        <v>35</v>
      </c>
      <c r="R3635">
        <f t="shared" si="283"/>
        <v>56.84</v>
      </c>
      <c r="S3635" s="11">
        <f t="shared" si="280"/>
        <v>42649.623460648145</v>
      </c>
      <c r="T3635" s="11">
        <f t="shared" si="281"/>
        <v>42693.041666666672</v>
      </c>
      <c r="U3635">
        <f t="shared" si="284"/>
        <v>2016</v>
      </c>
    </row>
    <row r="3636" spans="1:21" ht="45" x14ac:dyDescent="0.25">
      <c r="A3636">
        <v>3634</v>
      </c>
      <c r="B3636" s="3" t="s">
        <v>3632</v>
      </c>
      <c r="C3636" s="3" t="s">
        <v>7744</v>
      </c>
      <c r="D3636" s="2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26" t="s">
        <v>8309</v>
      </c>
      <c r="P3636" t="s">
        <v>8312</v>
      </c>
      <c r="Q3636">
        <f t="shared" si="282"/>
        <v>4</v>
      </c>
      <c r="R3636">
        <f t="shared" si="283"/>
        <v>176.94</v>
      </c>
      <c r="S3636" s="11">
        <f t="shared" si="280"/>
        <v>42701.166365740741</v>
      </c>
      <c r="T3636" s="11">
        <f t="shared" si="281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2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26" t="s">
        <v>8309</v>
      </c>
      <c r="P3637" t="s">
        <v>8312</v>
      </c>
      <c r="Q3637">
        <f t="shared" si="282"/>
        <v>36</v>
      </c>
      <c r="R3637">
        <f t="shared" si="283"/>
        <v>127.6</v>
      </c>
      <c r="S3637" s="11">
        <f t="shared" si="280"/>
        <v>42450.88282407407</v>
      </c>
      <c r="T3637" s="11">
        <f t="shared" si="281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2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26" t="s">
        <v>8309</v>
      </c>
      <c r="P3638" t="s">
        <v>8312</v>
      </c>
      <c r="Q3638">
        <f t="shared" si="282"/>
        <v>0</v>
      </c>
      <c r="R3638">
        <f t="shared" si="283"/>
        <v>0</v>
      </c>
      <c r="S3638" s="11">
        <f t="shared" si="280"/>
        <v>42226.694780092599</v>
      </c>
      <c r="T3638" s="11">
        <f t="shared" si="281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2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26" t="s">
        <v>8309</v>
      </c>
      <c r="P3639" t="s">
        <v>8312</v>
      </c>
      <c r="Q3639">
        <f t="shared" si="282"/>
        <v>31</v>
      </c>
      <c r="R3639">
        <f t="shared" si="283"/>
        <v>66.14</v>
      </c>
      <c r="S3639" s="11">
        <f t="shared" si="280"/>
        <v>41975.700636574074</v>
      </c>
      <c r="T3639" s="11">
        <f t="shared" si="281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2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26" t="s">
        <v>8309</v>
      </c>
      <c r="P3640" t="s">
        <v>8312</v>
      </c>
      <c r="Q3640">
        <f t="shared" si="282"/>
        <v>7</v>
      </c>
      <c r="R3640">
        <f t="shared" si="283"/>
        <v>108</v>
      </c>
      <c r="S3640" s="11">
        <f t="shared" si="280"/>
        <v>42053.672824074078</v>
      </c>
      <c r="T3640" s="11">
        <f t="shared" si="281"/>
        <v>42113.631157407406</v>
      </c>
      <c r="U3640">
        <f t="shared" si="284"/>
        <v>2015</v>
      </c>
    </row>
    <row r="3641" spans="1:21" ht="45" x14ac:dyDescent="0.25">
      <c r="A3641">
        <v>3639</v>
      </c>
      <c r="B3641" s="3" t="s">
        <v>3637</v>
      </c>
      <c r="C3641" s="3" t="s">
        <v>7749</v>
      </c>
      <c r="D3641" s="2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26" t="s">
        <v>8309</v>
      </c>
      <c r="P3641" t="s">
        <v>8312</v>
      </c>
      <c r="Q3641">
        <f t="shared" si="282"/>
        <v>0</v>
      </c>
      <c r="R3641">
        <f t="shared" si="283"/>
        <v>1</v>
      </c>
      <c r="S3641" s="11">
        <f t="shared" si="280"/>
        <v>42590.677152777775</v>
      </c>
      <c r="T3641" s="11">
        <f t="shared" si="281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2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26" t="s">
        <v>8309</v>
      </c>
      <c r="P3642" t="s">
        <v>8312</v>
      </c>
      <c r="Q3642">
        <f t="shared" si="282"/>
        <v>6</v>
      </c>
      <c r="R3642">
        <f t="shared" si="283"/>
        <v>18.329999999999998</v>
      </c>
      <c r="S3642" s="11">
        <f t="shared" si="280"/>
        <v>42104.781597222223</v>
      </c>
      <c r="T3642" s="11">
        <f t="shared" si="281"/>
        <v>42134.781597222223</v>
      </c>
      <c r="U3642">
        <f t="shared" si="284"/>
        <v>2015</v>
      </c>
    </row>
    <row r="3643" spans="1:21" ht="45" x14ac:dyDescent="0.25">
      <c r="A3643">
        <v>3641</v>
      </c>
      <c r="B3643" s="3" t="s">
        <v>3639</v>
      </c>
      <c r="C3643" s="3" t="s">
        <v>7751</v>
      </c>
      <c r="D3643" s="2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26" t="s">
        <v>8309</v>
      </c>
      <c r="P3643" t="s">
        <v>8312</v>
      </c>
      <c r="Q3643">
        <f t="shared" si="282"/>
        <v>0</v>
      </c>
      <c r="R3643">
        <f t="shared" si="283"/>
        <v>0</v>
      </c>
      <c r="S3643" s="11">
        <f t="shared" si="280"/>
        <v>41899.627071759263</v>
      </c>
      <c r="T3643" s="11">
        <f t="shared" si="281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2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26" t="s">
        <v>8309</v>
      </c>
      <c r="P3644" t="s">
        <v>8312</v>
      </c>
      <c r="Q3644">
        <f t="shared" si="282"/>
        <v>2</v>
      </c>
      <c r="R3644">
        <f t="shared" si="283"/>
        <v>7.5</v>
      </c>
      <c r="S3644" s="11">
        <f t="shared" si="280"/>
        <v>42297.816284722227</v>
      </c>
      <c r="T3644" s="11">
        <f t="shared" si="281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2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26" t="s">
        <v>8309</v>
      </c>
      <c r="P3645" t="s">
        <v>8312</v>
      </c>
      <c r="Q3645">
        <f t="shared" si="282"/>
        <v>0</v>
      </c>
      <c r="R3645">
        <f t="shared" si="283"/>
        <v>0</v>
      </c>
      <c r="S3645" s="11">
        <f t="shared" si="280"/>
        <v>42285.143969907411</v>
      </c>
      <c r="T3645" s="11">
        <f t="shared" si="281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2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26" t="s">
        <v>8309</v>
      </c>
      <c r="P3646" t="s">
        <v>8312</v>
      </c>
      <c r="Q3646">
        <f t="shared" si="282"/>
        <v>16</v>
      </c>
      <c r="R3646">
        <f t="shared" si="283"/>
        <v>68.42</v>
      </c>
      <c r="S3646" s="11">
        <f t="shared" si="280"/>
        <v>42409.241747685184</v>
      </c>
      <c r="T3646" s="11">
        <f t="shared" si="281"/>
        <v>42437.207638888889</v>
      </c>
      <c r="U3646">
        <f t="shared" si="284"/>
        <v>2016</v>
      </c>
    </row>
    <row r="3647" spans="1:21" ht="45" x14ac:dyDescent="0.25">
      <c r="A3647">
        <v>3645</v>
      </c>
      <c r="B3647" s="3" t="s">
        <v>3643</v>
      </c>
      <c r="C3647" s="3" t="s">
        <v>7755</v>
      </c>
      <c r="D3647" s="2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26" t="s">
        <v>8309</v>
      </c>
      <c r="P3647" t="s">
        <v>8312</v>
      </c>
      <c r="Q3647">
        <f t="shared" si="282"/>
        <v>0</v>
      </c>
      <c r="R3647">
        <f t="shared" si="283"/>
        <v>1</v>
      </c>
      <c r="S3647" s="11">
        <f t="shared" si="280"/>
        <v>42665.970347222217</v>
      </c>
      <c r="T3647" s="11">
        <f t="shared" si="281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2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26" t="s">
        <v>8309</v>
      </c>
      <c r="P3648" t="s">
        <v>8312</v>
      </c>
      <c r="Q3648">
        <f t="shared" si="282"/>
        <v>5</v>
      </c>
      <c r="R3648">
        <f t="shared" si="283"/>
        <v>60.13</v>
      </c>
      <c r="S3648" s="11">
        <f t="shared" si="280"/>
        <v>42140.421319444446</v>
      </c>
      <c r="T3648" s="11">
        <f t="shared" si="281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2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26" t="s">
        <v>8309</v>
      </c>
      <c r="P3649" t="s">
        <v>8312</v>
      </c>
      <c r="Q3649">
        <f t="shared" si="282"/>
        <v>6</v>
      </c>
      <c r="R3649">
        <f t="shared" si="283"/>
        <v>15</v>
      </c>
      <c r="S3649" s="11">
        <f t="shared" si="280"/>
        <v>42598.749155092592</v>
      </c>
      <c r="T3649" s="11">
        <f t="shared" si="281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2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26" t="s">
        <v>8309</v>
      </c>
      <c r="P3650" t="s">
        <v>8311</v>
      </c>
      <c r="Q3650">
        <f t="shared" si="282"/>
        <v>100</v>
      </c>
      <c r="R3650">
        <f t="shared" si="283"/>
        <v>550.04</v>
      </c>
      <c r="S3650" s="11">
        <f t="shared" ref="S3650:S3713" si="285">(((J3650/60)/60)/24)+DATE(1970,1,1)</f>
        <v>41887.292187500003</v>
      </c>
      <c r="T3650" s="11">
        <f t="shared" ref="T3650:T3713" si="286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2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26" t="s">
        <v>8309</v>
      </c>
      <c r="P3651" t="s">
        <v>8311</v>
      </c>
      <c r="Q3651">
        <f t="shared" ref="Q3651:Q3714" si="287">ROUND(E3651/D3651*100,0)</f>
        <v>104</v>
      </c>
      <c r="R3651">
        <f t="shared" ref="R3651:R3714" si="288">IFERROR(ROUND(E3651/L3651,2),0)</f>
        <v>97.5</v>
      </c>
      <c r="S3651" s="11">
        <f t="shared" si="285"/>
        <v>41780.712893518517</v>
      </c>
      <c r="T3651" s="11">
        <f t="shared" si="286"/>
        <v>41806.712893518517</v>
      </c>
      <c r="U3651">
        <f t="shared" ref="U3651:U3714" si="289">YEAR(S3651)</f>
        <v>2014</v>
      </c>
    </row>
    <row r="3652" spans="1:21" ht="45" x14ac:dyDescent="0.25">
      <c r="A3652">
        <v>3650</v>
      </c>
      <c r="B3652" s="3" t="s">
        <v>3648</v>
      </c>
      <c r="C3652" s="3" t="s">
        <v>7760</v>
      </c>
      <c r="D3652" s="2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26" t="s">
        <v>8309</v>
      </c>
      <c r="P3652" t="s">
        <v>8311</v>
      </c>
      <c r="Q3652">
        <f t="shared" si="287"/>
        <v>100</v>
      </c>
      <c r="R3652">
        <f t="shared" si="288"/>
        <v>29.41</v>
      </c>
      <c r="S3652" s="11">
        <f t="shared" si="285"/>
        <v>42381.478981481487</v>
      </c>
      <c r="T3652" s="11">
        <f t="shared" si="286"/>
        <v>42402.478981481487</v>
      </c>
      <c r="U3652">
        <f t="shared" si="289"/>
        <v>2016</v>
      </c>
    </row>
    <row r="3653" spans="1:21" ht="30" x14ac:dyDescent="0.25">
      <c r="A3653">
        <v>3651</v>
      </c>
      <c r="B3653" s="3" t="s">
        <v>3649</v>
      </c>
      <c r="C3653" s="3" t="s">
        <v>7761</v>
      </c>
      <c r="D3653" s="2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26" t="s">
        <v>8309</v>
      </c>
      <c r="P3653" t="s">
        <v>8311</v>
      </c>
      <c r="Q3653">
        <f t="shared" si="287"/>
        <v>104</v>
      </c>
      <c r="R3653">
        <f t="shared" si="288"/>
        <v>57.78</v>
      </c>
      <c r="S3653" s="11">
        <f t="shared" si="285"/>
        <v>41828.646319444444</v>
      </c>
      <c r="T3653" s="11">
        <f t="shared" si="286"/>
        <v>41861.665972222225</v>
      </c>
      <c r="U3653">
        <f t="shared" si="289"/>
        <v>2014</v>
      </c>
    </row>
    <row r="3654" spans="1:21" ht="45" x14ac:dyDescent="0.25">
      <c r="A3654">
        <v>3652</v>
      </c>
      <c r="B3654" s="3" t="s">
        <v>2867</v>
      </c>
      <c r="C3654" s="3" t="s">
        <v>7762</v>
      </c>
      <c r="D3654" s="2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26" t="s">
        <v>8309</v>
      </c>
      <c r="P3654" t="s">
        <v>8311</v>
      </c>
      <c r="Q3654">
        <f t="shared" si="287"/>
        <v>251</v>
      </c>
      <c r="R3654">
        <f t="shared" si="288"/>
        <v>44.24</v>
      </c>
      <c r="S3654" s="11">
        <f t="shared" si="285"/>
        <v>42596.644699074073</v>
      </c>
      <c r="T3654" s="11">
        <f t="shared" si="286"/>
        <v>42607.165972222225</v>
      </c>
      <c r="U3654">
        <f t="shared" si="289"/>
        <v>2016</v>
      </c>
    </row>
    <row r="3655" spans="1:21" ht="45" x14ac:dyDescent="0.25">
      <c r="A3655">
        <v>3653</v>
      </c>
      <c r="B3655" s="3" t="s">
        <v>3650</v>
      </c>
      <c r="C3655" s="3" t="s">
        <v>7763</v>
      </c>
      <c r="D3655" s="2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26" t="s">
        <v>8309</v>
      </c>
      <c r="P3655" t="s">
        <v>8311</v>
      </c>
      <c r="Q3655">
        <f t="shared" si="287"/>
        <v>101</v>
      </c>
      <c r="R3655">
        <f t="shared" si="288"/>
        <v>60.91</v>
      </c>
      <c r="S3655" s="11">
        <f t="shared" si="285"/>
        <v>42191.363506944443</v>
      </c>
      <c r="T3655" s="11">
        <f t="shared" si="286"/>
        <v>42221.363506944443</v>
      </c>
      <c r="U3655">
        <f t="shared" si="289"/>
        <v>2015</v>
      </c>
    </row>
    <row r="3656" spans="1:21" ht="45" x14ac:dyDescent="0.25">
      <c r="A3656">
        <v>3654</v>
      </c>
      <c r="B3656" s="3" t="s">
        <v>3651</v>
      </c>
      <c r="C3656" s="3" t="s">
        <v>7764</v>
      </c>
      <c r="D3656" s="2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26" t="s">
        <v>8309</v>
      </c>
      <c r="P3656" t="s">
        <v>8311</v>
      </c>
      <c r="Q3656">
        <f t="shared" si="287"/>
        <v>174</v>
      </c>
      <c r="R3656">
        <f t="shared" si="288"/>
        <v>68.84</v>
      </c>
      <c r="S3656" s="11">
        <f t="shared" si="285"/>
        <v>42440.416504629626</v>
      </c>
      <c r="T3656" s="11">
        <f t="shared" si="286"/>
        <v>42463.708333333328</v>
      </c>
      <c r="U3656">
        <f t="shared" si="289"/>
        <v>2016</v>
      </c>
    </row>
    <row r="3657" spans="1:21" ht="45" x14ac:dyDescent="0.25">
      <c r="A3657">
        <v>3655</v>
      </c>
      <c r="B3657" s="3" t="s">
        <v>3652</v>
      </c>
      <c r="C3657" s="3" t="s">
        <v>7765</v>
      </c>
      <c r="D3657" s="2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26" t="s">
        <v>8309</v>
      </c>
      <c r="P3657" t="s">
        <v>8311</v>
      </c>
      <c r="Q3657">
        <f t="shared" si="287"/>
        <v>116</v>
      </c>
      <c r="R3657">
        <f t="shared" si="288"/>
        <v>73.58</v>
      </c>
      <c r="S3657" s="11">
        <f t="shared" si="285"/>
        <v>42173.803217592591</v>
      </c>
      <c r="T3657" s="11">
        <f t="shared" si="286"/>
        <v>42203.290972222225</v>
      </c>
      <c r="U3657">
        <f t="shared" si="289"/>
        <v>2015</v>
      </c>
    </row>
    <row r="3658" spans="1:21" ht="45" x14ac:dyDescent="0.25">
      <c r="A3658">
        <v>3656</v>
      </c>
      <c r="B3658" s="3" t="s">
        <v>3653</v>
      </c>
      <c r="C3658" s="3" t="s">
        <v>7766</v>
      </c>
      <c r="D3658" s="2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26" t="s">
        <v>8309</v>
      </c>
      <c r="P3658" t="s">
        <v>8311</v>
      </c>
      <c r="Q3658">
        <f t="shared" si="287"/>
        <v>106</v>
      </c>
      <c r="R3658">
        <f t="shared" si="288"/>
        <v>115.02</v>
      </c>
      <c r="S3658" s="11">
        <f t="shared" si="285"/>
        <v>42737.910138888896</v>
      </c>
      <c r="T3658" s="11">
        <f t="shared" si="286"/>
        <v>42767.957638888889</v>
      </c>
      <c r="U3658">
        <f t="shared" si="289"/>
        <v>2017</v>
      </c>
    </row>
    <row r="3659" spans="1:21" ht="45" x14ac:dyDescent="0.25">
      <c r="A3659">
        <v>3657</v>
      </c>
      <c r="B3659" s="3" t="s">
        <v>3654</v>
      </c>
      <c r="C3659" s="3" t="s">
        <v>7767</v>
      </c>
      <c r="D3659" s="2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26" t="s">
        <v>8309</v>
      </c>
      <c r="P3659" t="s">
        <v>8311</v>
      </c>
      <c r="Q3659">
        <f t="shared" si="287"/>
        <v>111</v>
      </c>
      <c r="R3659">
        <f t="shared" si="288"/>
        <v>110.75</v>
      </c>
      <c r="S3659" s="11">
        <f t="shared" si="285"/>
        <v>42499.629849537043</v>
      </c>
      <c r="T3659" s="11">
        <f t="shared" si="286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2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26" t="s">
        <v>8309</v>
      </c>
      <c r="P3660" t="s">
        <v>8311</v>
      </c>
      <c r="Q3660">
        <f t="shared" si="287"/>
        <v>101</v>
      </c>
      <c r="R3660">
        <f t="shared" si="288"/>
        <v>75.5</v>
      </c>
      <c r="S3660" s="11">
        <f t="shared" si="285"/>
        <v>41775.858564814815</v>
      </c>
      <c r="T3660" s="11">
        <f t="shared" si="286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2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26" t="s">
        <v>8309</v>
      </c>
      <c r="P3661" t="s">
        <v>8311</v>
      </c>
      <c r="Q3661">
        <f t="shared" si="287"/>
        <v>102</v>
      </c>
      <c r="R3661">
        <f t="shared" si="288"/>
        <v>235.46</v>
      </c>
      <c r="S3661" s="11">
        <f t="shared" si="285"/>
        <v>42055.277199074073</v>
      </c>
      <c r="T3661" s="11">
        <f t="shared" si="286"/>
        <v>42082.610416666663</v>
      </c>
      <c r="U3661">
        <f t="shared" si="289"/>
        <v>2015</v>
      </c>
    </row>
    <row r="3662" spans="1:21" ht="45" x14ac:dyDescent="0.25">
      <c r="A3662">
        <v>3660</v>
      </c>
      <c r="B3662" s="3" t="s">
        <v>3657</v>
      </c>
      <c r="C3662" s="3" t="s">
        <v>7770</v>
      </c>
      <c r="D3662" s="2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26" t="s">
        <v>8309</v>
      </c>
      <c r="P3662" t="s">
        <v>8311</v>
      </c>
      <c r="Q3662">
        <f t="shared" si="287"/>
        <v>100</v>
      </c>
      <c r="R3662">
        <f t="shared" si="288"/>
        <v>11.36</v>
      </c>
      <c r="S3662" s="11">
        <f t="shared" si="285"/>
        <v>41971.881076388891</v>
      </c>
      <c r="T3662" s="11">
        <f t="shared" si="286"/>
        <v>41996.881076388891</v>
      </c>
      <c r="U3662">
        <f t="shared" si="289"/>
        <v>2014</v>
      </c>
    </row>
    <row r="3663" spans="1:21" ht="45" x14ac:dyDescent="0.25">
      <c r="A3663">
        <v>3661</v>
      </c>
      <c r="B3663" s="3" t="s">
        <v>3658</v>
      </c>
      <c r="C3663" s="3" t="s">
        <v>7771</v>
      </c>
      <c r="D3663" s="2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26" t="s">
        <v>8309</v>
      </c>
      <c r="P3663" t="s">
        <v>8311</v>
      </c>
      <c r="Q3663">
        <f t="shared" si="287"/>
        <v>111</v>
      </c>
      <c r="R3663">
        <f t="shared" si="288"/>
        <v>92.5</v>
      </c>
      <c r="S3663" s="11">
        <f t="shared" si="285"/>
        <v>42447.896666666667</v>
      </c>
      <c r="T3663" s="11">
        <f t="shared" si="286"/>
        <v>42470.166666666672</v>
      </c>
      <c r="U3663">
        <f t="shared" si="289"/>
        <v>2016</v>
      </c>
    </row>
    <row r="3664" spans="1:21" ht="45" x14ac:dyDescent="0.25">
      <c r="A3664">
        <v>3662</v>
      </c>
      <c r="B3664" s="3" t="s">
        <v>3659</v>
      </c>
      <c r="C3664" s="3" t="s">
        <v>7772</v>
      </c>
      <c r="D3664" s="2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26" t="s">
        <v>8309</v>
      </c>
      <c r="P3664" t="s">
        <v>8311</v>
      </c>
      <c r="Q3664">
        <f t="shared" si="287"/>
        <v>101</v>
      </c>
      <c r="R3664">
        <f t="shared" si="288"/>
        <v>202.85</v>
      </c>
      <c r="S3664" s="11">
        <f t="shared" si="285"/>
        <v>42064.220069444447</v>
      </c>
      <c r="T3664" s="11">
        <f t="shared" si="286"/>
        <v>42094.178402777776</v>
      </c>
      <c r="U3664">
        <f t="shared" si="289"/>
        <v>2015</v>
      </c>
    </row>
    <row r="3665" spans="1:21" ht="45" x14ac:dyDescent="0.25">
      <c r="A3665">
        <v>3663</v>
      </c>
      <c r="B3665" s="3" t="s">
        <v>3660</v>
      </c>
      <c r="C3665" s="3" t="s">
        <v>7773</v>
      </c>
      <c r="D3665" s="2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26" t="s">
        <v>8309</v>
      </c>
      <c r="P3665" t="s">
        <v>8311</v>
      </c>
      <c r="Q3665">
        <f t="shared" si="287"/>
        <v>104</v>
      </c>
      <c r="R3665">
        <f t="shared" si="288"/>
        <v>26</v>
      </c>
      <c r="S3665" s="11">
        <f t="shared" si="285"/>
        <v>42665.451736111107</v>
      </c>
      <c r="T3665" s="11">
        <f t="shared" si="286"/>
        <v>42725.493402777778</v>
      </c>
      <c r="U3665">
        <f t="shared" si="289"/>
        <v>2016</v>
      </c>
    </row>
    <row r="3666" spans="1:21" ht="45" x14ac:dyDescent="0.25">
      <c r="A3666">
        <v>3664</v>
      </c>
      <c r="B3666" s="3" t="s">
        <v>3661</v>
      </c>
      <c r="C3666" s="3" t="s">
        <v>7774</v>
      </c>
      <c r="D3666" s="2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26" t="s">
        <v>8309</v>
      </c>
      <c r="P3666" t="s">
        <v>8311</v>
      </c>
      <c r="Q3666">
        <f t="shared" si="287"/>
        <v>109</v>
      </c>
      <c r="R3666">
        <f t="shared" si="288"/>
        <v>46.05</v>
      </c>
      <c r="S3666" s="11">
        <f t="shared" si="285"/>
        <v>42523.248715277776</v>
      </c>
      <c r="T3666" s="11">
        <f t="shared" si="286"/>
        <v>42537.248715277776</v>
      </c>
      <c r="U3666">
        <f t="shared" si="289"/>
        <v>2016</v>
      </c>
    </row>
    <row r="3667" spans="1:21" ht="45" x14ac:dyDescent="0.25">
      <c r="A3667">
        <v>3665</v>
      </c>
      <c r="B3667" s="3" t="s">
        <v>3662</v>
      </c>
      <c r="C3667" s="3" t="s">
        <v>7775</v>
      </c>
      <c r="D3667" s="2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26" t="s">
        <v>8309</v>
      </c>
      <c r="P3667" t="s">
        <v>8311</v>
      </c>
      <c r="Q3667">
        <f t="shared" si="287"/>
        <v>115</v>
      </c>
      <c r="R3667">
        <f t="shared" si="288"/>
        <v>51</v>
      </c>
      <c r="S3667" s="11">
        <f t="shared" si="285"/>
        <v>42294.808124999996</v>
      </c>
      <c r="T3667" s="11">
        <f t="shared" si="286"/>
        <v>42305.829166666663</v>
      </c>
      <c r="U3667">
        <f t="shared" si="289"/>
        <v>2015</v>
      </c>
    </row>
    <row r="3668" spans="1:21" x14ac:dyDescent="0.25">
      <c r="A3668">
        <v>3666</v>
      </c>
      <c r="B3668" s="3" t="s">
        <v>3663</v>
      </c>
      <c r="C3668" s="3" t="s">
        <v>7776</v>
      </c>
      <c r="D3668" s="2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26" t="s">
        <v>8309</v>
      </c>
      <c r="P3668" t="s">
        <v>8311</v>
      </c>
      <c r="Q3668">
        <f t="shared" si="287"/>
        <v>100</v>
      </c>
      <c r="R3668">
        <f t="shared" si="288"/>
        <v>31.58</v>
      </c>
      <c r="S3668" s="11">
        <f t="shared" si="285"/>
        <v>41822.90488425926</v>
      </c>
      <c r="T3668" s="11">
        <f t="shared" si="286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2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26" t="s">
        <v>8309</v>
      </c>
      <c r="P3669" t="s">
        <v>8311</v>
      </c>
      <c r="Q3669">
        <f t="shared" si="287"/>
        <v>103</v>
      </c>
      <c r="R3669">
        <f t="shared" si="288"/>
        <v>53.36</v>
      </c>
      <c r="S3669" s="11">
        <f t="shared" si="285"/>
        <v>42173.970127314817</v>
      </c>
      <c r="T3669" s="11">
        <f t="shared" si="286"/>
        <v>42203.970127314817</v>
      </c>
      <c r="U3669">
        <f t="shared" si="289"/>
        <v>2015</v>
      </c>
    </row>
    <row r="3670" spans="1:21" ht="45" x14ac:dyDescent="0.25">
      <c r="A3670">
        <v>3668</v>
      </c>
      <c r="B3670" s="3" t="s">
        <v>3665</v>
      </c>
      <c r="C3670" s="3" t="s">
        <v>7778</v>
      </c>
      <c r="D3670" s="2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26" t="s">
        <v>8309</v>
      </c>
      <c r="P3670" t="s">
        <v>8311</v>
      </c>
      <c r="Q3670">
        <f t="shared" si="287"/>
        <v>104</v>
      </c>
      <c r="R3670">
        <f t="shared" si="288"/>
        <v>36.96</v>
      </c>
      <c r="S3670" s="11">
        <f t="shared" si="285"/>
        <v>42185.556157407409</v>
      </c>
      <c r="T3670" s="11">
        <f t="shared" si="286"/>
        <v>42208.772916666669</v>
      </c>
      <c r="U3670">
        <f t="shared" si="289"/>
        <v>2015</v>
      </c>
    </row>
    <row r="3671" spans="1:21" ht="45" x14ac:dyDescent="0.25">
      <c r="A3671">
        <v>3669</v>
      </c>
      <c r="B3671" s="3" t="s">
        <v>3666</v>
      </c>
      <c r="C3671" s="3" t="s">
        <v>7779</v>
      </c>
      <c r="D3671" s="2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26" t="s">
        <v>8309</v>
      </c>
      <c r="P3671" t="s">
        <v>8311</v>
      </c>
      <c r="Q3671">
        <f t="shared" si="287"/>
        <v>138</v>
      </c>
      <c r="R3671">
        <f t="shared" si="288"/>
        <v>81.290000000000006</v>
      </c>
      <c r="S3671" s="11">
        <f t="shared" si="285"/>
        <v>42136.675196759257</v>
      </c>
      <c r="T3671" s="11">
        <f t="shared" si="286"/>
        <v>42166.675196759257</v>
      </c>
      <c r="U3671">
        <f t="shared" si="289"/>
        <v>2015</v>
      </c>
    </row>
    <row r="3672" spans="1:21" ht="45" x14ac:dyDescent="0.25">
      <c r="A3672">
        <v>3670</v>
      </c>
      <c r="B3672" s="3" t="s">
        <v>3667</v>
      </c>
      <c r="C3672" s="3" t="s">
        <v>7780</v>
      </c>
      <c r="D3672" s="2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26" t="s">
        <v>8309</v>
      </c>
      <c r="P3672" t="s">
        <v>8311</v>
      </c>
      <c r="Q3672">
        <f t="shared" si="287"/>
        <v>110</v>
      </c>
      <c r="R3672">
        <f t="shared" si="288"/>
        <v>20.079999999999998</v>
      </c>
      <c r="S3672" s="11">
        <f t="shared" si="285"/>
        <v>42142.514016203699</v>
      </c>
      <c r="T3672" s="11">
        <f t="shared" si="286"/>
        <v>42155.958333333328</v>
      </c>
      <c r="U3672">
        <f t="shared" si="289"/>
        <v>2015</v>
      </c>
    </row>
    <row r="3673" spans="1:21" ht="45" x14ac:dyDescent="0.25">
      <c r="A3673">
        <v>3671</v>
      </c>
      <c r="B3673" s="3" t="s">
        <v>3668</v>
      </c>
      <c r="C3673" s="3" t="s">
        <v>7781</v>
      </c>
      <c r="D3673" s="2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26" t="s">
        <v>8309</v>
      </c>
      <c r="P3673" t="s">
        <v>8311</v>
      </c>
      <c r="Q3673">
        <f t="shared" si="287"/>
        <v>101</v>
      </c>
      <c r="R3673">
        <f t="shared" si="288"/>
        <v>88.25</v>
      </c>
      <c r="S3673" s="11">
        <f t="shared" si="285"/>
        <v>41820.62809027778</v>
      </c>
      <c r="T3673" s="11">
        <f t="shared" si="286"/>
        <v>41841.165972222225</v>
      </c>
      <c r="U3673">
        <f t="shared" si="289"/>
        <v>2014</v>
      </c>
    </row>
    <row r="3674" spans="1:21" ht="45" x14ac:dyDescent="0.25">
      <c r="A3674">
        <v>3672</v>
      </c>
      <c r="B3674" s="3" t="s">
        <v>3669</v>
      </c>
      <c r="C3674" s="3" t="s">
        <v>7782</v>
      </c>
      <c r="D3674" s="2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26" t="s">
        <v>8309</v>
      </c>
      <c r="P3674" t="s">
        <v>8311</v>
      </c>
      <c r="Q3674">
        <f t="shared" si="287"/>
        <v>102</v>
      </c>
      <c r="R3674">
        <f t="shared" si="288"/>
        <v>53.44</v>
      </c>
      <c r="S3674" s="11">
        <f t="shared" si="285"/>
        <v>41878.946574074071</v>
      </c>
      <c r="T3674" s="11">
        <f t="shared" si="286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2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26" t="s">
        <v>8309</v>
      </c>
      <c r="P3675" t="s">
        <v>8311</v>
      </c>
      <c r="Q3675">
        <f t="shared" si="287"/>
        <v>114</v>
      </c>
      <c r="R3675">
        <f t="shared" si="288"/>
        <v>39.869999999999997</v>
      </c>
      <c r="S3675" s="11">
        <f t="shared" si="285"/>
        <v>41914.295104166667</v>
      </c>
      <c r="T3675" s="11">
        <f t="shared" si="286"/>
        <v>41948.536111111112</v>
      </c>
      <c r="U3675">
        <f t="shared" si="289"/>
        <v>2014</v>
      </c>
    </row>
    <row r="3676" spans="1:21" ht="45" x14ac:dyDescent="0.25">
      <c r="A3676">
        <v>3674</v>
      </c>
      <c r="B3676" s="3" t="s">
        <v>3671</v>
      </c>
      <c r="C3676" s="3" t="s">
        <v>7784</v>
      </c>
      <c r="D3676" s="2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26" t="s">
        <v>8309</v>
      </c>
      <c r="P3676" t="s">
        <v>8311</v>
      </c>
      <c r="Q3676">
        <f t="shared" si="287"/>
        <v>100</v>
      </c>
      <c r="R3676">
        <f t="shared" si="288"/>
        <v>145.16</v>
      </c>
      <c r="S3676" s="11">
        <f t="shared" si="285"/>
        <v>42556.873020833329</v>
      </c>
      <c r="T3676" s="11">
        <f t="shared" si="286"/>
        <v>42616.873020833329</v>
      </c>
      <c r="U3676">
        <f t="shared" si="289"/>
        <v>2016</v>
      </c>
    </row>
    <row r="3677" spans="1:21" ht="45" x14ac:dyDescent="0.25">
      <c r="A3677">
        <v>3675</v>
      </c>
      <c r="B3677" s="3" t="s">
        <v>3672</v>
      </c>
      <c r="C3677" s="3" t="s">
        <v>7785</v>
      </c>
      <c r="D3677" s="2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26" t="s">
        <v>8309</v>
      </c>
      <c r="P3677" t="s">
        <v>8311</v>
      </c>
      <c r="Q3677">
        <f t="shared" si="287"/>
        <v>140</v>
      </c>
      <c r="R3677">
        <f t="shared" si="288"/>
        <v>23.33</v>
      </c>
      <c r="S3677" s="11">
        <f t="shared" si="285"/>
        <v>42493.597013888888</v>
      </c>
      <c r="T3677" s="11">
        <f t="shared" si="286"/>
        <v>42505.958333333328</v>
      </c>
      <c r="U3677">
        <f t="shared" si="289"/>
        <v>2016</v>
      </c>
    </row>
    <row r="3678" spans="1:21" ht="45" x14ac:dyDescent="0.25">
      <c r="A3678">
        <v>3676</v>
      </c>
      <c r="B3678" s="3" t="s">
        <v>3673</v>
      </c>
      <c r="C3678" s="3" t="s">
        <v>7786</v>
      </c>
      <c r="D3678" s="2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26" t="s">
        <v>8309</v>
      </c>
      <c r="P3678" t="s">
        <v>8311</v>
      </c>
      <c r="Q3678">
        <f t="shared" si="287"/>
        <v>129</v>
      </c>
      <c r="R3678">
        <f t="shared" si="288"/>
        <v>64.38</v>
      </c>
      <c r="S3678" s="11">
        <f t="shared" si="285"/>
        <v>41876.815787037034</v>
      </c>
      <c r="T3678" s="11">
        <f t="shared" si="286"/>
        <v>41894.815787037034</v>
      </c>
      <c r="U3678">
        <f t="shared" si="289"/>
        <v>2014</v>
      </c>
    </row>
    <row r="3679" spans="1:21" ht="30" x14ac:dyDescent="0.25">
      <c r="A3679">
        <v>3677</v>
      </c>
      <c r="B3679" s="3" t="s">
        <v>3674</v>
      </c>
      <c r="C3679" s="3" t="s">
        <v>7787</v>
      </c>
      <c r="D3679" s="2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26" t="s">
        <v>8309</v>
      </c>
      <c r="P3679" t="s">
        <v>8311</v>
      </c>
      <c r="Q3679">
        <f t="shared" si="287"/>
        <v>103</v>
      </c>
      <c r="R3679">
        <f t="shared" si="288"/>
        <v>62.05</v>
      </c>
      <c r="S3679" s="11">
        <f t="shared" si="285"/>
        <v>41802.574282407404</v>
      </c>
      <c r="T3679" s="11">
        <f t="shared" si="286"/>
        <v>41823.165972222225</v>
      </c>
      <c r="U3679">
        <f t="shared" si="289"/>
        <v>2014</v>
      </c>
    </row>
    <row r="3680" spans="1:21" ht="30" x14ac:dyDescent="0.25">
      <c r="A3680">
        <v>3678</v>
      </c>
      <c r="B3680" s="3" t="s">
        <v>3675</v>
      </c>
      <c r="C3680" s="3" t="s">
        <v>7788</v>
      </c>
      <c r="D3680" s="2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26" t="s">
        <v>8309</v>
      </c>
      <c r="P3680" t="s">
        <v>8311</v>
      </c>
      <c r="Q3680">
        <f t="shared" si="287"/>
        <v>103</v>
      </c>
      <c r="R3680">
        <f t="shared" si="288"/>
        <v>66.13</v>
      </c>
      <c r="S3680" s="11">
        <f t="shared" si="285"/>
        <v>42120.531226851846</v>
      </c>
      <c r="T3680" s="11">
        <f t="shared" si="286"/>
        <v>42155.531226851846</v>
      </c>
      <c r="U3680">
        <f t="shared" si="289"/>
        <v>2015</v>
      </c>
    </row>
    <row r="3681" spans="1:21" ht="45" x14ac:dyDescent="0.25">
      <c r="A3681">
        <v>3679</v>
      </c>
      <c r="B3681" s="3" t="s">
        <v>3676</v>
      </c>
      <c r="C3681" s="3" t="s">
        <v>7789</v>
      </c>
      <c r="D3681" s="2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26" t="s">
        <v>8309</v>
      </c>
      <c r="P3681" t="s">
        <v>8311</v>
      </c>
      <c r="Q3681">
        <f t="shared" si="287"/>
        <v>110</v>
      </c>
      <c r="R3681">
        <f t="shared" si="288"/>
        <v>73.400000000000006</v>
      </c>
      <c r="S3681" s="11">
        <f t="shared" si="285"/>
        <v>41786.761354166665</v>
      </c>
      <c r="T3681" s="11">
        <f t="shared" si="286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2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26" t="s">
        <v>8309</v>
      </c>
      <c r="P3682" t="s">
        <v>8311</v>
      </c>
      <c r="Q3682">
        <f t="shared" si="287"/>
        <v>113</v>
      </c>
      <c r="R3682">
        <f t="shared" si="288"/>
        <v>99.5</v>
      </c>
      <c r="S3682" s="11">
        <f t="shared" si="285"/>
        <v>42627.454097222217</v>
      </c>
      <c r="T3682" s="11">
        <f t="shared" si="286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2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26" t="s">
        <v>8309</v>
      </c>
      <c r="P3683" t="s">
        <v>8311</v>
      </c>
      <c r="Q3683">
        <f t="shared" si="287"/>
        <v>112</v>
      </c>
      <c r="R3683">
        <f t="shared" si="288"/>
        <v>62.17</v>
      </c>
      <c r="S3683" s="11">
        <f t="shared" si="285"/>
        <v>42374.651504629626</v>
      </c>
      <c r="T3683" s="11">
        <f t="shared" si="286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2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26" t="s">
        <v>8309</v>
      </c>
      <c r="P3684" t="s">
        <v>8311</v>
      </c>
      <c r="Q3684">
        <f t="shared" si="287"/>
        <v>139</v>
      </c>
      <c r="R3684">
        <f t="shared" si="288"/>
        <v>62.33</v>
      </c>
      <c r="S3684" s="11">
        <f t="shared" si="285"/>
        <v>41772.685393518521</v>
      </c>
      <c r="T3684" s="11">
        <f t="shared" si="286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2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26" t="s">
        <v>8309</v>
      </c>
      <c r="P3685" t="s">
        <v>8311</v>
      </c>
      <c r="Q3685">
        <f t="shared" si="287"/>
        <v>111</v>
      </c>
      <c r="R3685">
        <f t="shared" si="288"/>
        <v>58.79</v>
      </c>
      <c r="S3685" s="11">
        <f t="shared" si="285"/>
        <v>42633.116851851853</v>
      </c>
      <c r="T3685" s="11">
        <f t="shared" si="286"/>
        <v>42663.116851851853</v>
      </c>
      <c r="U3685">
        <f t="shared" si="289"/>
        <v>2016</v>
      </c>
    </row>
    <row r="3686" spans="1:21" ht="45" x14ac:dyDescent="0.25">
      <c r="A3686">
        <v>3684</v>
      </c>
      <c r="B3686" s="3" t="s">
        <v>3681</v>
      </c>
      <c r="C3686" s="3" t="s">
        <v>7794</v>
      </c>
      <c r="D3686" s="2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26" t="s">
        <v>8309</v>
      </c>
      <c r="P3686" t="s">
        <v>8311</v>
      </c>
      <c r="Q3686">
        <f t="shared" si="287"/>
        <v>139</v>
      </c>
      <c r="R3686">
        <f t="shared" si="288"/>
        <v>45.35</v>
      </c>
      <c r="S3686" s="11">
        <f t="shared" si="285"/>
        <v>42219.180393518516</v>
      </c>
      <c r="T3686" s="11">
        <f t="shared" si="286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2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26" t="s">
        <v>8309</v>
      </c>
      <c r="P3687" t="s">
        <v>8311</v>
      </c>
      <c r="Q3687">
        <f t="shared" si="287"/>
        <v>106</v>
      </c>
      <c r="R3687">
        <f t="shared" si="288"/>
        <v>41.94</v>
      </c>
      <c r="S3687" s="11">
        <f t="shared" si="285"/>
        <v>41753.593275462961</v>
      </c>
      <c r="T3687" s="11">
        <f t="shared" si="286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2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26" t="s">
        <v>8309</v>
      </c>
      <c r="P3688" t="s">
        <v>8311</v>
      </c>
      <c r="Q3688">
        <f t="shared" si="287"/>
        <v>101</v>
      </c>
      <c r="R3688">
        <f t="shared" si="288"/>
        <v>59.17</v>
      </c>
      <c r="S3688" s="11">
        <f t="shared" si="285"/>
        <v>42230.662731481483</v>
      </c>
      <c r="T3688" s="11">
        <f t="shared" si="286"/>
        <v>42245.165972222225</v>
      </c>
      <c r="U3688">
        <f t="shared" si="289"/>
        <v>2015</v>
      </c>
    </row>
    <row r="3689" spans="1:21" ht="45" x14ac:dyDescent="0.25">
      <c r="A3689">
        <v>3687</v>
      </c>
      <c r="B3689" s="3" t="s">
        <v>3684</v>
      </c>
      <c r="C3689" s="3" t="s">
        <v>7797</v>
      </c>
      <c r="D3689" s="2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26" t="s">
        <v>8309</v>
      </c>
      <c r="P3689" t="s">
        <v>8311</v>
      </c>
      <c r="Q3689">
        <f t="shared" si="287"/>
        <v>100</v>
      </c>
      <c r="R3689">
        <f t="shared" si="288"/>
        <v>200.49</v>
      </c>
      <c r="S3689" s="11">
        <f t="shared" si="285"/>
        <v>41787.218229166669</v>
      </c>
      <c r="T3689" s="11">
        <f t="shared" si="286"/>
        <v>41817.218229166669</v>
      </c>
      <c r="U3689">
        <f t="shared" si="289"/>
        <v>2014</v>
      </c>
    </row>
    <row r="3690" spans="1:21" ht="45" x14ac:dyDescent="0.25">
      <c r="A3690">
        <v>3688</v>
      </c>
      <c r="B3690" s="3" t="s">
        <v>3685</v>
      </c>
      <c r="C3690" s="3" t="s">
        <v>7798</v>
      </c>
      <c r="D3690" s="2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26" t="s">
        <v>8309</v>
      </c>
      <c r="P3690" t="s">
        <v>8311</v>
      </c>
      <c r="Q3690">
        <f t="shared" si="287"/>
        <v>109</v>
      </c>
      <c r="R3690">
        <f t="shared" si="288"/>
        <v>83.97</v>
      </c>
      <c r="S3690" s="11">
        <f t="shared" si="285"/>
        <v>41829.787083333329</v>
      </c>
      <c r="T3690" s="11">
        <f t="shared" si="286"/>
        <v>41859.787083333329</v>
      </c>
      <c r="U3690">
        <f t="shared" si="289"/>
        <v>2014</v>
      </c>
    </row>
    <row r="3691" spans="1:21" ht="45" x14ac:dyDescent="0.25">
      <c r="A3691">
        <v>3689</v>
      </c>
      <c r="B3691" s="3" t="s">
        <v>3686</v>
      </c>
      <c r="C3691" s="3" t="s">
        <v>7799</v>
      </c>
      <c r="D3691" s="2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26" t="s">
        <v>8309</v>
      </c>
      <c r="P3691" t="s">
        <v>8311</v>
      </c>
      <c r="Q3691">
        <f t="shared" si="287"/>
        <v>118</v>
      </c>
      <c r="R3691">
        <f t="shared" si="288"/>
        <v>57.26</v>
      </c>
      <c r="S3691" s="11">
        <f t="shared" si="285"/>
        <v>42147.826840277776</v>
      </c>
      <c r="T3691" s="11">
        <f t="shared" si="286"/>
        <v>42176.934027777781</v>
      </c>
      <c r="U3691">
        <f t="shared" si="289"/>
        <v>2015</v>
      </c>
    </row>
    <row r="3692" spans="1:21" ht="45" x14ac:dyDescent="0.25">
      <c r="A3692">
        <v>3690</v>
      </c>
      <c r="B3692" s="3" t="s">
        <v>3687</v>
      </c>
      <c r="C3692" s="3" t="s">
        <v>7800</v>
      </c>
      <c r="D3692" s="2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26" t="s">
        <v>8309</v>
      </c>
      <c r="P3692" t="s">
        <v>8311</v>
      </c>
      <c r="Q3692">
        <f t="shared" si="287"/>
        <v>120</v>
      </c>
      <c r="R3692">
        <f t="shared" si="288"/>
        <v>58.06</v>
      </c>
      <c r="S3692" s="11">
        <f t="shared" si="285"/>
        <v>41940.598182870373</v>
      </c>
      <c r="T3692" s="11">
        <f t="shared" si="286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2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26" t="s">
        <v>8309</v>
      </c>
      <c r="P3693" t="s">
        <v>8311</v>
      </c>
      <c r="Q3693">
        <f t="shared" si="287"/>
        <v>128</v>
      </c>
      <c r="R3693">
        <f t="shared" si="288"/>
        <v>186.8</v>
      </c>
      <c r="S3693" s="11">
        <f t="shared" si="285"/>
        <v>42020.700567129628</v>
      </c>
      <c r="T3693" s="11">
        <f t="shared" si="286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2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26" t="s">
        <v>8309</v>
      </c>
      <c r="P3694" t="s">
        <v>8311</v>
      </c>
      <c r="Q3694">
        <f t="shared" si="287"/>
        <v>126</v>
      </c>
      <c r="R3694">
        <f t="shared" si="288"/>
        <v>74.12</v>
      </c>
      <c r="S3694" s="11">
        <f t="shared" si="285"/>
        <v>41891.96503472222</v>
      </c>
      <c r="T3694" s="11">
        <f t="shared" si="286"/>
        <v>41901</v>
      </c>
      <c r="U3694">
        <f t="shared" si="289"/>
        <v>2014</v>
      </c>
    </row>
    <row r="3695" spans="1:21" ht="45" x14ac:dyDescent="0.25">
      <c r="A3695">
        <v>3693</v>
      </c>
      <c r="B3695" s="3" t="s">
        <v>3690</v>
      </c>
      <c r="C3695" s="3" t="s">
        <v>7803</v>
      </c>
      <c r="D3695" s="2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26" t="s">
        <v>8309</v>
      </c>
      <c r="P3695" t="s">
        <v>8311</v>
      </c>
      <c r="Q3695">
        <f t="shared" si="287"/>
        <v>129</v>
      </c>
      <c r="R3695">
        <f t="shared" si="288"/>
        <v>30.71</v>
      </c>
      <c r="S3695" s="11">
        <f t="shared" si="285"/>
        <v>42309.191307870366</v>
      </c>
      <c r="T3695" s="11">
        <f t="shared" si="286"/>
        <v>42338.9375</v>
      </c>
      <c r="U3695">
        <f t="shared" si="289"/>
        <v>2015</v>
      </c>
    </row>
    <row r="3696" spans="1:21" ht="45" x14ac:dyDescent="0.25">
      <c r="A3696">
        <v>3694</v>
      </c>
      <c r="B3696" s="3" t="s">
        <v>3691</v>
      </c>
      <c r="C3696" s="3" t="s">
        <v>7804</v>
      </c>
      <c r="D3696" s="2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26" t="s">
        <v>8309</v>
      </c>
      <c r="P3696" t="s">
        <v>8311</v>
      </c>
      <c r="Q3696">
        <f t="shared" si="287"/>
        <v>107</v>
      </c>
      <c r="R3696">
        <f t="shared" si="288"/>
        <v>62.67</v>
      </c>
      <c r="S3696" s="11">
        <f t="shared" si="285"/>
        <v>42490.133877314816</v>
      </c>
      <c r="T3696" s="11">
        <f t="shared" si="286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2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26" t="s">
        <v>8309</v>
      </c>
      <c r="P3697" t="s">
        <v>8311</v>
      </c>
      <c r="Q3697">
        <f t="shared" si="287"/>
        <v>100</v>
      </c>
      <c r="R3697">
        <f t="shared" si="288"/>
        <v>121.36</v>
      </c>
      <c r="S3697" s="11">
        <f t="shared" si="285"/>
        <v>41995.870486111111</v>
      </c>
      <c r="T3697" s="11">
        <f t="shared" si="286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2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26" t="s">
        <v>8309</v>
      </c>
      <c r="P3698" t="s">
        <v>8311</v>
      </c>
      <c r="Q3698">
        <f t="shared" si="287"/>
        <v>155</v>
      </c>
      <c r="R3698">
        <f t="shared" si="288"/>
        <v>39.74</v>
      </c>
      <c r="S3698" s="11">
        <f t="shared" si="285"/>
        <v>41988.617083333331</v>
      </c>
      <c r="T3698" s="11">
        <f t="shared" si="286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2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26" t="s">
        <v>8309</v>
      </c>
      <c r="P3699" t="s">
        <v>8311</v>
      </c>
      <c r="Q3699">
        <f t="shared" si="287"/>
        <v>108</v>
      </c>
      <c r="R3699">
        <f t="shared" si="288"/>
        <v>72</v>
      </c>
      <c r="S3699" s="11">
        <f t="shared" si="285"/>
        <v>42479.465833333335</v>
      </c>
      <c r="T3699" s="11">
        <f t="shared" si="286"/>
        <v>42500.465833333335</v>
      </c>
      <c r="U3699">
        <f t="shared" si="289"/>
        <v>2016</v>
      </c>
    </row>
    <row r="3700" spans="1:21" ht="30" x14ac:dyDescent="0.25">
      <c r="A3700">
        <v>3698</v>
      </c>
      <c r="B3700" s="3" t="s">
        <v>3695</v>
      </c>
      <c r="C3700" s="3" t="s">
        <v>7808</v>
      </c>
      <c r="D3700" s="2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26" t="s">
        <v>8309</v>
      </c>
      <c r="P3700" t="s">
        <v>8311</v>
      </c>
      <c r="Q3700">
        <f t="shared" si="287"/>
        <v>111</v>
      </c>
      <c r="R3700">
        <f t="shared" si="288"/>
        <v>40.630000000000003</v>
      </c>
      <c r="S3700" s="11">
        <f t="shared" si="285"/>
        <v>42401.806562500002</v>
      </c>
      <c r="T3700" s="11">
        <f t="shared" si="286"/>
        <v>42431.806562500002</v>
      </c>
      <c r="U3700">
        <f t="shared" si="289"/>
        <v>2016</v>
      </c>
    </row>
    <row r="3701" spans="1:21" ht="45" x14ac:dyDescent="0.25">
      <c r="A3701">
        <v>3699</v>
      </c>
      <c r="B3701" s="3" t="s">
        <v>3696</v>
      </c>
      <c r="C3701" s="3" t="s">
        <v>7809</v>
      </c>
      <c r="D3701" s="2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26" t="s">
        <v>8309</v>
      </c>
      <c r="P3701" t="s">
        <v>8311</v>
      </c>
      <c r="Q3701">
        <f t="shared" si="287"/>
        <v>101</v>
      </c>
      <c r="R3701">
        <f t="shared" si="288"/>
        <v>63</v>
      </c>
      <c r="S3701" s="11">
        <f t="shared" si="285"/>
        <v>41897.602037037039</v>
      </c>
      <c r="T3701" s="11">
        <f t="shared" si="286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2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26" t="s">
        <v>8309</v>
      </c>
      <c r="P3702" t="s">
        <v>8311</v>
      </c>
      <c r="Q3702">
        <f t="shared" si="287"/>
        <v>121</v>
      </c>
      <c r="R3702">
        <f t="shared" si="288"/>
        <v>33.67</v>
      </c>
      <c r="S3702" s="11">
        <f t="shared" si="285"/>
        <v>41882.585648148146</v>
      </c>
      <c r="T3702" s="11">
        <f t="shared" si="286"/>
        <v>41912.666666666664</v>
      </c>
      <c r="U3702">
        <f t="shared" si="289"/>
        <v>2014</v>
      </c>
    </row>
    <row r="3703" spans="1:21" ht="45" x14ac:dyDescent="0.25">
      <c r="A3703">
        <v>3701</v>
      </c>
      <c r="B3703" s="3" t="s">
        <v>3698</v>
      </c>
      <c r="C3703" s="3" t="s">
        <v>7811</v>
      </c>
      <c r="D3703" s="2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26" t="s">
        <v>8309</v>
      </c>
      <c r="P3703" t="s">
        <v>8311</v>
      </c>
      <c r="Q3703">
        <f t="shared" si="287"/>
        <v>100</v>
      </c>
      <c r="R3703">
        <f t="shared" si="288"/>
        <v>38.590000000000003</v>
      </c>
      <c r="S3703" s="11">
        <f t="shared" si="285"/>
        <v>42129.541585648149</v>
      </c>
      <c r="T3703" s="11">
        <f t="shared" si="286"/>
        <v>42159.541585648149</v>
      </c>
      <c r="U3703">
        <f t="shared" si="289"/>
        <v>2015</v>
      </c>
    </row>
    <row r="3704" spans="1:21" ht="45" x14ac:dyDescent="0.25">
      <c r="A3704">
        <v>3702</v>
      </c>
      <c r="B3704" s="3" t="s">
        <v>3699</v>
      </c>
      <c r="C3704" s="3" t="s">
        <v>7812</v>
      </c>
      <c r="D3704" s="2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26" t="s">
        <v>8309</v>
      </c>
      <c r="P3704" t="s">
        <v>8311</v>
      </c>
      <c r="Q3704">
        <f t="shared" si="287"/>
        <v>109</v>
      </c>
      <c r="R3704">
        <f t="shared" si="288"/>
        <v>155.94999999999999</v>
      </c>
      <c r="S3704" s="11">
        <f t="shared" si="285"/>
        <v>42524.53800925926</v>
      </c>
      <c r="T3704" s="11">
        <f t="shared" si="286"/>
        <v>42561.957638888889</v>
      </c>
      <c r="U3704">
        <f t="shared" si="289"/>
        <v>2016</v>
      </c>
    </row>
    <row r="3705" spans="1:21" ht="45" x14ac:dyDescent="0.25">
      <c r="A3705">
        <v>3703</v>
      </c>
      <c r="B3705" s="3" t="s">
        <v>3700</v>
      </c>
      <c r="C3705" s="3" t="s">
        <v>7813</v>
      </c>
      <c r="D3705" s="2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26" t="s">
        <v>8309</v>
      </c>
      <c r="P3705" t="s">
        <v>8311</v>
      </c>
      <c r="Q3705">
        <f t="shared" si="287"/>
        <v>123</v>
      </c>
      <c r="R3705">
        <f t="shared" si="288"/>
        <v>43.2</v>
      </c>
      <c r="S3705" s="11">
        <f t="shared" si="285"/>
        <v>42556.504490740743</v>
      </c>
      <c r="T3705" s="11">
        <f t="shared" si="286"/>
        <v>42595.290972222225</v>
      </c>
      <c r="U3705">
        <f t="shared" si="289"/>
        <v>2016</v>
      </c>
    </row>
    <row r="3706" spans="1:21" ht="45" x14ac:dyDescent="0.25">
      <c r="A3706">
        <v>3704</v>
      </c>
      <c r="B3706" s="3" t="s">
        <v>3701</v>
      </c>
      <c r="C3706" s="3" t="s">
        <v>7814</v>
      </c>
      <c r="D3706" s="2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26" t="s">
        <v>8309</v>
      </c>
      <c r="P3706" t="s">
        <v>8311</v>
      </c>
      <c r="Q3706">
        <f t="shared" si="287"/>
        <v>136</v>
      </c>
      <c r="R3706">
        <f t="shared" si="288"/>
        <v>15.15</v>
      </c>
      <c r="S3706" s="11">
        <f t="shared" si="285"/>
        <v>42461.689745370371</v>
      </c>
      <c r="T3706" s="11">
        <f t="shared" si="286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 s="2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26" t="s">
        <v>8309</v>
      </c>
      <c r="P3707" t="s">
        <v>8311</v>
      </c>
      <c r="Q3707">
        <f t="shared" si="287"/>
        <v>103</v>
      </c>
      <c r="R3707">
        <f t="shared" si="288"/>
        <v>83.57</v>
      </c>
      <c r="S3707" s="11">
        <f t="shared" si="285"/>
        <v>41792.542986111112</v>
      </c>
      <c r="T3707" s="11">
        <f t="shared" si="286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2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26" t="s">
        <v>8309</v>
      </c>
      <c r="P3708" t="s">
        <v>8311</v>
      </c>
      <c r="Q3708">
        <f t="shared" si="287"/>
        <v>121</v>
      </c>
      <c r="R3708">
        <f t="shared" si="288"/>
        <v>140</v>
      </c>
      <c r="S3708" s="11">
        <f t="shared" si="285"/>
        <v>41879.913761574076</v>
      </c>
      <c r="T3708" s="11">
        <f t="shared" si="286"/>
        <v>41894.913761574076</v>
      </c>
      <c r="U3708">
        <f t="shared" si="289"/>
        <v>2014</v>
      </c>
    </row>
    <row r="3709" spans="1:21" ht="30" x14ac:dyDescent="0.25">
      <c r="A3709">
        <v>3707</v>
      </c>
      <c r="B3709" s="3" t="s">
        <v>3704</v>
      </c>
      <c r="C3709" s="3" t="s">
        <v>7817</v>
      </c>
      <c r="D3709" s="2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26" t="s">
        <v>8309</v>
      </c>
      <c r="P3709" t="s">
        <v>8311</v>
      </c>
      <c r="Q3709">
        <f t="shared" si="287"/>
        <v>186</v>
      </c>
      <c r="R3709">
        <f t="shared" si="288"/>
        <v>80.87</v>
      </c>
      <c r="S3709" s="11">
        <f t="shared" si="285"/>
        <v>42552.048356481479</v>
      </c>
      <c r="T3709" s="11">
        <f t="shared" si="286"/>
        <v>42573.226388888885</v>
      </c>
      <c r="U3709">
        <f t="shared" si="289"/>
        <v>2016</v>
      </c>
    </row>
    <row r="3710" spans="1:21" ht="45" x14ac:dyDescent="0.25">
      <c r="A3710">
        <v>3708</v>
      </c>
      <c r="B3710" s="3" t="s">
        <v>3705</v>
      </c>
      <c r="C3710" s="3" t="s">
        <v>7818</v>
      </c>
      <c r="D3710" s="2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26" t="s">
        <v>8309</v>
      </c>
      <c r="P3710" t="s">
        <v>8311</v>
      </c>
      <c r="Q3710">
        <f t="shared" si="287"/>
        <v>300</v>
      </c>
      <c r="R3710">
        <f t="shared" si="288"/>
        <v>53.85</v>
      </c>
      <c r="S3710" s="11">
        <f t="shared" si="285"/>
        <v>41810.142199074071</v>
      </c>
      <c r="T3710" s="11">
        <f t="shared" si="286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2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26" t="s">
        <v>8309</v>
      </c>
      <c r="P3711" t="s">
        <v>8311</v>
      </c>
      <c r="Q3711">
        <f t="shared" si="287"/>
        <v>108</v>
      </c>
      <c r="R3711">
        <f t="shared" si="288"/>
        <v>30.93</v>
      </c>
      <c r="S3711" s="11">
        <f t="shared" si="285"/>
        <v>41785.707708333335</v>
      </c>
      <c r="T3711" s="11">
        <f t="shared" si="286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2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26" t="s">
        <v>8309</v>
      </c>
      <c r="P3712" t="s">
        <v>8311</v>
      </c>
      <c r="Q3712">
        <f t="shared" si="287"/>
        <v>141</v>
      </c>
      <c r="R3712">
        <f t="shared" si="288"/>
        <v>67.959999999999994</v>
      </c>
      <c r="S3712" s="11">
        <f t="shared" si="285"/>
        <v>42072.576249999998</v>
      </c>
      <c r="T3712" s="11">
        <f t="shared" si="286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2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26" t="s">
        <v>8309</v>
      </c>
      <c r="P3713" t="s">
        <v>8311</v>
      </c>
      <c r="Q3713">
        <f t="shared" si="287"/>
        <v>114</v>
      </c>
      <c r="R3713">
        <f t="shared" si="288"/>
        <v>27.14</v>
      </c>
      <c r="S3713" s="11">
        <f t="shared" si="285"/>
        <v>41779.724224537036</v>
      </c>
      <c r="T3713" s="11">
        <f t="shared" si="286"/>
        <v>41805.666666666664</v>
      </c>
      <c r="U3713">
        <f t="shared" si="289"/>
        <v>2014</v>
      </c>
    </row>
    <row r="3714" spans="1:21" ht="45" x14ac:dyDescent="0.25">
      <c r="A3714">
        <v>3712</v>
      </c>
      <c r="B3714" s="3" t="s">
        <v>3709</v>
      </c>
      <c r="C3714" s="3" t="s">
        <v>7822</v>
      </c>
      <c r="D3714" s="2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26" t="s">
        <v>8309</v>
      </c>
      <c r="P3714" t="s">
        <v>8311</v>
      </c>
      <c r="Q3714">
        <f t="shared" si="287"/>
        <v>154</v>
      </c>
      <c r="R3714">
        <f t="shared" si="288"/>
        <v>110.87</v>
      </c>
      <c r="S3714" s="11">
        <f t="shared" ref="S3714:S3777" si="290">(((J3714/60)/60)/24)+DATE(1970,1,1)</f>
        <v>42134.172071759262</v>
      </c>
      <c r="T3714" s="11">
        <f t="shared" ref="T3714:T3777" si="291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2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26" t="s">
        <v>8309</v>
      </c>
      <c r="P3715" t="s">
        <v>8311</v>
      </c>
      <c r="Q3715">
        <f t="shared" ref="Q3715:Q3778" si="292">ROUND(E3715/D3715*100,0)</f>
        <v>102</v>
      </c>
      <c r="R3715">
        <f t="shared" ref="R3715:R3778" si="293">IFERROR(ROUND(E3715/L3715,2),0)</f>
        <v>106.84</v>
      </c>
      <c r="S3715" s="11">
        <f t="shared" si="290"/>
        <v>42505.738032407404</v>
      </c>
      <c r="T3715" s="11">
        <f t="shared" si="291"/>
        <v>42525.738032407404</v>
      </c>
      <c r="U3715">
        <f t="shared" ref="U3715:U3778" si="294">YEAR(S3715)</f>
        <v>2016</v>
      </c>
    </row>
    <row r="3716" spans="1:21" ht="45" x14ac:dyDescent="0.25">
      <c r="A3716">
        <v>3714</v>
      </c>
      <c r="B3716" s="3" t="s">
        <v>3711</v>
      </c>
      <c r="C3716" s="3" t="s">
        <v>7824</v>
      </c>
      <c r="D3716" s="2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26" t="s">
        <v>8309</v>
      </c>
      <c r="P3716" t="s">
        <v>8311</v>
      </c>
      <c r="Q3716">
        <f t="shared" si="292"/>
        <v>102</v>
      </c>
      <c r="R3716">
        <f t="shared" si="293"/>
        <v>105.52</v>
      </c>
      <c r="S3716" s="11">
        <f t="shared" si="290"/>
        <v>42118.556331018524</v>
      </c>
      <c r="T3716" s="11">
        <f t="shared" si="291"/>
        <v>42150.165972222225</v>
      </c>
      <c r="U3716">
        <f t="shared" si="294"/>
        <v>2015</v>
      </c>
    </row>
    <row r="3717" spans="1:21" ht="45" x14ac:dyDescent="0.25">
      <c r="A3717">
        <v>3715</v>
      </c>
      <c r="B3717" s="3" t="s">
        <v>3712</v>
      </c>
      <c r="C3717" s="3" t="s">
        <v>7825</v>
      </c>
      <c r="D3717" s="2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26" t="s">
        <v>8309</v>
      </c>
      <c r="P3717" t="s">
        <v>8311</v>
      </c>
      <c r="Q3717">
        <f t="shared" si="292"/>
        <v>103</v>
      </c>
      <c r="R3717">
        <f t="shared" si="293"/>
        <v>132.96</v>
      </c>
      <c r="S3717" s="11">
        <f t="shared" si="290"/>
        <v>42036.995590277773</v>
      </c>
      <c r="T3717" s="11">
        <f t="shared" si="291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2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26" t="s">
        <v>8309</v>
      </c>
      <c r="P3718" t="s">
        <v>8311</v>
      </c>
      <c r="Q3718">
        <f t="shared" si="292"/>
        <v>156</v>
      </c>
      <c r="R3718">
        <f t="shared" si="293"/>
        <v>51.92</v>
      </c>
      <c r="S3718" s="11">
        <f t="shared" si="290"/>
        <v>42360.887835648144</v>
      </c>
      <c r="T3718" s="11">
        <f t="shared" si="291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2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26" t="s">
        <v>8309</v>
      </c>
      <c r="P3719" t="s">
        <v>8311</v>
      </c>
      <c r="Q3719">
        <f t="shared" si="292"/>
        <v>101</v>
      </c>
      <c r="R3719">
        <f t="shared" si="293"/>
        <v>310</v>
      </c>
      <c r="S3719" s="11">
        <f t="shared" si="290"/>
        <v>42102.866307870368</v>
      </c>
      <c r="T3719" s="11">
        <f t="shared" si="291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2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26" t="s">
        <v>8309</v>
      </c>
      <c r="P3720" t="s">
        <v>8311</v>
      </c>
      <c r="Q3720">
        <f t="shared" si="292"/>
        <v>239</v>
      </c>
      <c r="R3720">
        <f t="shared" si="293"/>
        <v>26.02</v>
      </c>
      <c r="S3720" s="11">
        <f t="shared" si="290"/>
        <v>42032.716145833328</v>
      </c>
      <c r="T3720" s="11">
        <f t="shared" si="291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2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26" t="s">
        <v>8309</v>
      </c>
      <c r="P3721" t="s">
        <v>8311</v>
      </c>
      <c r="Q3721">
        <f t="shared" si="292"/>
        <v>210</v>
      </c>
      <c r="R3721">
        <f t="shared" si="293"/>
        <v>105</v>
      </c>
      <c r="S3721" s="11">
        <f t="shared" si="290"/>
        <v>42147.729930555557</v>
      </c>
      <c r="T3721" s="11">
        <f t="shared" si="291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2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26" t="s">
        <v>8309</v>
      </c>
      <c r="P3722" t="s">
        <v>8311</v>
      </c>
      <c r="Q3722">
        <f t="shared" si="292"/>
        <v>105</v>
      </c>
      <c r="R3722">
        <f t="shared" si="293"/>
        <v>86.23</v>
      </c>
      <c r="S3722" s="11">
        <f t="shared" si="290"/>
        <v>42165.993125000001</v>
      </c>
      <c r="T3722" s="11">
        <f t="shared" si="291"/>
        <v>42187.993125000001</v>
      </c>
      <c r="U3722">
        <f t="shared" si="294"/>
        <v>2015</v>
      </c>
    </row>
    <row r="3723" spans="1:21" ht="45" x14ac:dyDescent="0.25">
      <c r="A3723">
        <v>3721</v>
      </c>
      <c r="B3723" s="3" t="s">
        <v>3718</v>
      </c>
      <c r="C3723" s="3" t="s">
        <v>7831</v>
      </c>
      <c r="D3723" s="2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26" t="s">
        <v>8309</v>
      </c>
      <c r="P3723" t="s">
        <v>8311</v>
      </c>
      <c r="Q3723">
        <f t="shared" si="292"/>
        <v>101</v>
      </c>
      <c r="R3723">
        <f t="shared" si="293"/>
        <v>114.55</v>
      </c>
      <c r="S3723" s="11">
        <f t="shared" si="290"/>
        <v>41927.936157407406</v>
      </c>
      <c r="T3723" s="11">
        <f t="shared" si="291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2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26" t="s">
        <v>8309</v>
      </c>
      <c r="P3724" t="s">
        <v>8311</v>
      </c>
      <c r="Q3724">
        <f t="shared" si="292"/>
        <v>111</v>
      </c>
      <c r="R3724">
        <f t="shared" si="293"/>
        <v>47.66</v>
      </c>
      <c r="S3724" s="11">
        <f t="shared" si="290"/>
        <v>42381.671840277777</v>
      </c>
      <c r="T3724" s="11">
        <f t="shared" si="291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2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26" t="s">
        <v>8309</v>
      </c>
      <c r="P3725" t="s">
        <v>8311</v>
      </c>
      <c r="Q3725">
        <f t="shared" si="292"/>
        <v>102</v>
      </c>
      <c r="R3725">
        <f t="shared" si="293"/>
        <v>72.89</v>
      </c>
      <c r="S3725" s="11">
        <f t="shared" si="290"/>
        <v>41943.753032407411</v>
      </c>
      <c r="T3725" s="11">
        <f t="shared" si="291"/>
        <v>41973.794699074075</v>
      </c>
      <c r="U3725">
        <f t="shared" si="294"/>
        <v>2014</v>
      </c>
    </row>
    <row r="3726" spans="1:21" ht="45" x14ac:dyDescent="0.25">
      <c r="A3726">
        <v>3724</v>
      </c>
      <c r="B3726" s="3" t="s">
        <v>3721</v>
      </c>
      <c r="C3726" s="3" t="s">
        <v>7834</v>
      </c>
      <c r="D3726" s="2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26" t="s">
        <v>8309</v>
      </c>
      <c r="P3726" t="s">
        <v>8311</v>
      </c>
      <c r="Q3726">
        <f t="shared" si="292"/>
        <v>103</v>
      </c>
      <c r="R3726">
        <f t="shared" si="293"/>
        <v>49.55</v>
      </c>
      <c r="S3726" s="11">
        <f t="shared" si="290"/>
        <v>42465.491435185191</v>
      </c>
      <c r="T3726" s="11">
        <f t="shared" si="291"/>
        <v>42494.958333333328</v>
      </c>
      <c r="U3726">
        <f t="shared" si="294"/>
        <v>2016</v>
      </c>
    </row>
    <row r="3727" spans="1:21" ht="45" x14ac:dyDescent="0.25">
      <c r="A3727">
        <v>3725</v>
      </c>
      <c r="B3727" s="3" t="s">
        <v>3722</v>
      </c>
      <c r="C3727" s="3" t="s">
        <v>7835</v>
      </c>
      <c r="D3727" s="2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26" t="s">
        <v>8309</v>
      </c>
      <c r="P3727" t="s">
        <v>8311</v>
      </c>
      <c r="Q3727">
        <f t="shared" si="292"/>
        <v>127</v>
      </c>
      <c r="R3727">
        <f t="shared" si="293"/>
        <v>25.4</v>
      </c>
      <c r="S3727" s="11">
        <f t="shared" si="290"/>
        <v>42401.945219907408</v>
      </c>
      <c r="T3727" s="11">
        <f t="shared" si="291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2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26" t="s">
        <v>8309</v>
      </c>
      <c r="P3728" t="s">
        <v>8311</v>
      </c>
      <c r="Q3728">
        <f t="shared" si="292"/>
        <v>339</v>
      </c>
      <c r="R3728">
        <f t="shared" si="293"/>
        <v>62.59</v>
      </c>
      <c r="S3728" s="11">
        <f t="shared" si="290"/>
        <v>42462.140868055561</v>
      </c>
      <c r="T3728" s="11">
        <f t="shared" si="291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2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26" t="s">
        <v>8309</v>
      </c>
      <c r="P3729" t="s">
        <v>8311</v>
      </c>
      <c r="Q3729">
        <f t="shared" si="292"/>
        <v>101</v>
      </c>
      <c r="R3729">
        <f t="shared" si="293"/>
        <v>61.06</v>
      </c>
      <c r="S3729" s="11">
        <f t="shared" si="290"/>
        <v>42632.348310185189</v>
      </c>
      <c r="T3729" s="11">
        <f t="shared" si="291"/>
        <v>42663.204861111109</v>
      </c>
      <c r="U3729">
        <f t="shared" si="294"/>
        <v>2016</v>
      </c>
    </row>
    <row r="3730" spans="1:21" ht="30" x14ac:dyDescent="0.25">
      <c r="A3730">
        <v>3728</v>
      </c>
      <c r="B3730" s="3" t="s">
        <v>3725</v>
      </c>
      <c r="C3730" s="3" t="s">
        <v>7838</v>
      </c>
      <c r="D3730" s="2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26" t="s">
        <v>8309</v>
      </c>
      <c r="P3730" t="s">
        <v>8311</v>
      </c>
      <c r="Q3730">
        <f t="shared" si="292"/>
        <v>9</v>
      </c>
      <c r="R3730">
        <f t="shared" si="293"/>
        <v>60.06</v>
      </c>
      <c r="S3730" s="11">
        <f t="shared" si="290"/>
        <v>42205.171018518522</v>
      </c>
      <c r="T3730" s="11">
        <f t="shared" si="291"/>
        <v>42235.171018518522</v>
      </c>
      <c r="U3730">
        <f t="shared" si="294"/>
        <v>2015</v>
      </c>
    </row>
    <row r="3731" spans="1:21" ht="45" x14ac:dyDescent="0.25">
      <c r="A3731">
        <v>3729</v>
      </c>
      <c r="B3731" s="3" t="s">
        <v>3726</v>
      </c>
      <c r="C3731" s="3" t="s">
        <v>7839</v>
      </c>
      <c r="D3731" s="2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26" t="s">
        <v>8309</v>
      </c>
      <c r="P3731" t="s">
        <v>8311</v>
      </c>
      <c r="Q3731">
        <f t="shared" si="292"/>
        <v>7</v>
      </c>
      <c r="R3731">
        <f t="shared" si="293"/>
        <v>72.400000000000006</v>
      </c>
      <c r="S3731" s="11">
        <f t="shared" si="290"/>
        <v>42041.205000000002</v>
      </c>
      <c r="T3731" s="11">
        <f t="shared" si="291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2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26" t="s">
        <v>8309</v>
      </c>
      <c r="P3732" t="s">
        <v>8311</v>
      </c>
      <c r="Q3732">
        <f t="shared" si="292"/>
        <v>10</v>
      </c>
      <c r="R3732">
        <f t="shared" si="293"/>
        <v>100</v>
      </c>
      <c r="S3732" s="11">
        <f t="shared" si="290"/>
        <v>42203.677766203706</v>
      </c>
      <c r="T3732" s="11">
        <f t="shared" si="291"/>
        <v>42233.677766203706</v>
      </c>
      <c r="U3732">
        <f t="shared" si="294"/>
        <v>2015</v>
      </c>
    </row>
    <row r="3733" spans="1:21" ht="45" x14ac:dyDescent="0.25">
      <c r="A3733">
        <v>3731</v>
      </c>
      <c r="B3733" s="3" t="s">
        <v>3728</v>
      </c>
      <c r="C3733" s="3" t="s">
        <v>7841</v>
      </c>
      <c r="D3733" s="2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26" t="s">
        <v>8309</v>
      </c>
      <c r="P3733" t="s">
        <v>8311</v>
      </c>
      <c r="Q3733">
        <f t="shared" si="292"/>
        <v>11</v>
      </c>
      <c r="R3733">
        <f t="shared" si="293"/>
        <v>51.67</v>
      </c>
      <c r="S3733" s="11">
        <f t="shared" si="290"/>
        <v>41983.752847222218</v>
      </c>
      <c r="T3733" s="11">
        <f t="shared" si="291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2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26" t="s">
        <v>8309</v>
      </c>
      <c r="P3734" t="s">
        <v>8311</v>
      </c>
      <c r="Q3734">
        <f t="shared" si="292"/>
        <v>15</v>
      </c>
      <c r="R3734">
        <f t="shared" si="293"/>
        <v>32.75</v>
      </c>
      <c r="S3734" s="11">
        <f t="shared" si="290"/>
        <v>41968.677465277782</v>
      </c>
      <c r="T3734" s="11">
        <f t="shared" si="291"/>
        <v>42028.5</v>
      </c>
      <c r="U3734">
        <f t="shared" si="294"/>
        <v>2014</v>
      </c>
    </row>
    <row r="3735" spans="1:21" ht="30" x14ac:dyDescent="0.25">
      <c r="A3735">
        <v>3733</v>
      </c>
      <c r="B3735" s="3" t="s">
        <v>3730</v>
      </c>
      <c r="C3735" s="3" t="s">
        <v>7843</v>
      </c>
      <c r="D3735" s="2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26" t="s">
        <v>8309</v>
      </c>
      <c r="P3735" t="s">
        <v>8311</v>
      </c>
      <c r="Q3735">
        <f t="shared" si="292"/>
        <v>0</v>
      </c>
      <c r="R3735">
        <f t="shared" si="293"/>
        <v>0</v>
      </c>
      <c r="S3735" s="11">
        <f t="shared" si="290"/>
        <v>42103.024398148147</v>
      </c>
      <c r="T3735" s="11">
        <f t="shared" si="291"/>
        <v>42112.9375</v>
      </c>
      <c r="U3735">
        <f t="shared" si="294"/>
        <v>2015</v>
      </c>
    </row>
    <row r="3736" spans="1:21" ht="45" x14ac:dyDescent="0.25">
      <c r="A3736">
        <v>3734</v>
      </c>
      <c r="B3736" s="3" t="s">
        <v>3731</v>
      </c>
      <c r="C3736" s="3" t="s">
        <v>7844</v>
      </c>
      <c r="D3736" s="2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26" t="s">
        <v>8309</v>
      </c>
      <c r="P3736" t="s">
        <v>8311</v>
      </c>
      <c r="Q3736">
        <f t="shared" si="292"/>
        <v>28</v>
      </c>
      <c r="R3736">
        <f t="shared" si="293"/>
        <v>61</v>
      </c>
      <c r="S3736" s="11">
        <f t="shared" si="290"/>
        <v>42089.901574074072</v>
      </c>
      <c r="T3736" s="11">
        <f t="shared" si="291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2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26" t="s">
        <v>8309</v>
      </c>
      <c r="P3737" t="s">
        <v>8311</v>
      </c>
      <c r="Q3737">
        <f t="shared" si="292"/>
        <v>13</v>
      </c>
      <c r="R3737">
        <f t="shared" si="293"/>
        <v>10</v>
      </c>
      <c r="S3737" s="11">
        <f t="shared" si="290"/>
        <v>42122.693159722221</v>
      </c>
      <c r="T3737" s="11">
        <f t="shared" si="291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2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26" t="s">
        <v>8309</v>
      </c>
      <c r="P3738" t="s">
        <v>8311</v>
      </c>
      <c r="Q3738">
        <f t="shared" si="292"/>
        <v>1</v>
      </c>
      <c r="R3738">
        <f t="shared" si="293"/>
        <v>10</v>
      </c>
      <c r="S3738" s="11">
        <f t="shared" si="290"/>
        <v>42048.711724537032</v>
      </c>
      <c r="T3738" s="11">
        <f t="shared" si="291"/>
        <v>42086.75</v>
      </c>
      <c r="U3738">
        <f t="shared" si="294"/>
        <v>2015</v>
      </c>
    </row>
    <row r="3739" spans="1:21" ht="30" x14ac:dyDescent="0.25">
      <c r="A3739">
        <v>3737</v>
      </c>
      <c r="B3739" s="3" t="s">
        <v>3734</v>
      </c>
      <c r="C3739" s="3" t="s">
        <v>7847</v>
      </c>
      <c r="D3739" s="2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26" t="s">
        <v>8309</v>
      </c>
      <c r="P3739" t="s">
        <v>8311</v>
      </c>
      <c r="Q3739">
        <f t="shared" si="292"/>
        <v>21</v>
      </c>
      <c r="R3739">
        <f t="shared" si="293"/>
        <v>37.5</v>
      </c>
      <c r="S3739" s="11">
        <f t="shared" si="290"/>
        <v>42297.691006944442</v>
      </c>
      <c r="T3739" s="11">
        <f t="shared" si="291"/>
        <v>42320.290972222225</v>
      </c>
      <c r="U3739">
        <f t="shared" si="294"/>
        <v>2015</v>
      </c>
    </row>
    <row r="3740" spans="1:21" ht="30" x14ac:dyDescent="0.25">
      <c r="A3740">
        <v>3738</v>
      </c>
      <c r="B3740" s="3" t="s">
        <v>3735</v>
      </c>
      <c r="C3740" s="3" t="s">
        <v>7848</v>
      </c>
      <c r="D3740" s="2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26" t="s">
        <v>8309</v>
      </c>
      <c r="P3740" t="s">
        <v>8311</v>
      </c>
      <c r="Q3740">
        <f t="shared" si="292"/>
        <v>18</v>
      </c>
      <c r="R3740">
        <f t="shared" si="293"/>
        <v>45</v>
      </c>
      <c r="S3740" s="11">
        <f t="shared" si="290"/>
        <v>41813.938715277778</v>
      </c>
      <c r="T3740" s="11">
        <f t="shared" si="291"/>
        <v>41835.916666666664</v>
      </c>
      <c r="U3740">
        <f t="shared" si="294"/>
        <v>2014</v>
      </c>
    </row>
    <row r="3741" spans="1:21" ht="45" x14ac:dyDescent="0.25">
      <c r="A3741">
        <v>3739</v>
      </c>
      <c r="B3741" s="3" t="s">
        <v>3736</v>
      </c>
      <c r="C3741" s="3" t="s">
        <v>7849</v>
      </c>
      <c r="D3741" s="2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26" t="s">
        <v>8309</v>
      </c>
      <c r="P3741" t="s">
        <v>8311</v>
      </c>
      <c r="Q3741">
        <f t="shared" si="292"/>
        <v>20</v>
      </c>
      <c r="R3741">
        <f t="shared" si="293"/>
        <v>100.63</v>
      </c>
      <c r="S3741" s="11">
        <f t="shared" si="290"/>
        <v>42548.449861111112</v>
      </c>
      <c r="T3741" s="11">
        <f t="shared" si="291"/>
        <v>42568.449861111112</v>
      </c>
      <c r="U3741">
        <f t="shared" si="294"/>
        <v>2016</v>
      </c>
    </row>
    <row r="3742" spans="1:21" ht="45" x14ac:dyDescent="0.25">
      <c r="A3742">
        <v>3740</v>
      </c>
      <c r="B3742" s="3" t="s">
        <v>3737</v>
      </c>
      <c r="C3742" s="3" t="s">
        <v>7850</v>
      </c>
      <c r="D3742" s="2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26" t="s">
        <v>8309</v>
      </c>
      <c r="P3742" t="s">
        <v>8311</v>
      </c>
      <c r="Q3742">
        <f t="shared" si="292"/>
        <v>18</v>
      </c>
      <c r="R3742">
        <f t="shared" si="293"/>
        <v>25.57</v>
      </c>
      <c r="S3742" s="11">
        <f t="shared" si="290"/>
        <v>41833.089756944442</v>
      </c>
      <c r="T3742" s="11">
        <f t="shared" si="291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2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26" t="s">
        <v>8309</v>
      </c>
      <c r="P3743" t="s">
        <v>8311</v>
      </c>
      <c r="Q3743">
        <f t="shared" si="292"/>
        <v>0</v>
      </c>
      <c r="R3743">
        <f t="shared" si="293"/>
        <v>0</v>
      </c>
      <c r="S3743" s="11">
        <f t="shared" si="290"/>
        <v>42325.920717592591</v>
      </c>
      <c r="T3743" s="11">
        <f t="shared" si="291"/>
        <v>42355.920717592591</v>
      </c>
      <c r="U3743">
        <f t="shared" si="294"/>
        <v>2015</v>
      </c>
    </row>
    <row r="3744" spans="1:21" ht="45" x14ac:dyDescent="0.25">
      <c r="A3744">
        <v>3742</v>
      </c>
      <c r="B3744" s="3" t="s">
        <v>3739</v>
      </c>
      <c r="C3744" s="3" t="s">
        <v>7852</v>
      </c>
      <c r="D3744" s="2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26" t="s">
        <v>8309</v>
      </c>
      <c r="P3744" t="s">
        <v>8311</v>
      </c>
      <c r="Q3744">
        <f t="shared" si="292"/>
        <v>2</v>
      </c>
      <c r="R3744">
        <f t="shared" si="293"/>
        <v>25</v>
      </c>
      <c r="S3744" s="11">
        <f t="shared" si="290"/>
        <v>41858.214629629627</v>
      </c>
      <c r="T3744" s="11">
        <f t="shared" si="291"/>
        <v>41888.214629629627</v>
      </c>
      <c r="U3744">
        <f t="shared" si="294"/>
        <v>2014</v>
      </c>
    </row>
    <row r="3745" spans="1:21" ht="30" x14ac:dyDescent="0.25">
      <c r="A3745">
        <v>3743</v>
      </c>
      <c r="B3745" s="3" t="s">
        <v>3740</v>
      </c>
      <c r="C3745" s="3" t="s">
        <v>7853</v>
      </c>
      <c r="D3745" s="2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26" t="s">
        <v>8309</v>
      </c>
      <c r="P3745" t="s">
        <v>8311</v>
      </c>
      <c r="Q3745">
        <f t="shared" si="292"/>
        <v>0</v>
      </c>
      <c r="R3745">
        <f t="shared" si="293"/>
        <v>0</v>
      </c>
      <c r="S3745" s="11">
        <f t="shared" si="290"/>
        <v>41793.710231481484</v>
      </c>
      <c r="T3745" s="11">
        <f t="shared" si="291"/>
        <v>41823.710231481484</v>
      </c>
      <c r="U3745">
        <f t="shared" si="294"/>
        <v>2014</v>
      </c>
    </row>
    <row r="3746" spans="1:21" ht="45" x14ac:dyDescent="0.25">
      <c r="A3746">
        <v>3744</v>
      </c>
      <c r="B3746" s="3" t="s">
        <v>3741</v>
      </c>
      <c r="C3746" s="3" t="s">
        <v>7854</v>
      </c>
      <c r="D3746" s="2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26" t="s">
        <v>8309</v>
      </c>
      <c r="P3746" t="s">
        <v>8311</v>
      </c>
      <c r="Q3746">
        <f t="shared" si="292"/>
        <v>0</v>
      </c>
      <c r="R3746">
        <f t="shared" si="293"/>
        <v>0</v>
      </c>
      <c r="S3746" s="11">
        <f t="shared" si="290"/>
        <v>41793.814259259263</v>
      </c>
      <c r="T3746" s="11">
        <f t="shared" si="291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2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26" t="s">
        <v>8309</v>
      </c>
      <c r="P3747" t="s">
        <v>8311</v>
      </c>
      <c r="Q3747">
        <f t="shared" si="292"/>
        <v>10</v>
      </c>
      <c r="R3747">
        <f t="shared" si="293"/>
        <v>10</v>
      </c>
      <c r="S3747" s="11">
        <f t="shared" si="290"/>
        <v>41831.697939814818</v>
      </c>
      <c r="T3747" s="11">
        <f t="shared" si="291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2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26" t="s">
        <v>8309</v>
      </c>
      <c r="P3748" t="s">
        <v>8311</v>
      </c>
      <c r="Q3748">
        <f t="shared" si="292"/>
        <v>2</v>
      </c>
      <c r="R3748">
        <f t="shared" si="293"/>
        <v>202</v>
      </c>
      <c r="S3748" s="11">
        <f t="shared" si="290"/>
        <v>42621.389340277776</v>
      </c>
      <c r="T3748" s="11">
        <f t="shared" si="291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2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26" t="s">
        <v>8309</v>
      </c>
      <c r="P3749" t="s">
        <v>8311</v>
      </c>
      <c r="Q3749">
        <f t="shared" si="292"/>
        <v>1</v>
      </c>
      <c r="R3749">
        <f t="shared" si="293"/>
        <v>25</v>
      </c>
      <c r="S3749" s="11">
        <f t="shared" si="290"/>
        <v>42164.299722222218</v>
      </c>
      <c r="T3749" s="11">
        <f t="shared" si="291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2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26" t="s">
        <v>8309</v>
      </c>
      <c r="P3750" t="s">
        <v>8312</v>
      </c>
      <c r="Q3750">
        <f t="shared" si="292"/>
        <v>104</v>
      </c>
      <c r="R3750">
        <f t="shared" si="293"/>
        <v>99.54</v>
      </c>
      <c r="S3750" s="11">
        <f t="shared" si="290"/>
        <v>42395.706435185188</v>
      </c>
      <c r="T3750" s="11">
        <f t="shared" si="291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2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26" t="s">
        <v>8309</v>
      </c>
      <c r="P3751" t="s">
        <v>8312</v>
      </c>
      <c r="Q3751">
        <f t="shared" si="292"/>
        <v>105</v>
      </c>
      <c r="R3751">
        <f t="shared" si="293"/>
        <v>75</v>
      </c>
      <c r="S3751" s="11">
        <f t="shared" si="290"/>
        <v>42458.127175925925</v>
      </c>
      <c r="T3751" s="11">
        <f t="shared" si="291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3" t="s">
        <v>3747</v>
      </c>
      <c r="C3752" s="3" t="s">
        <v>7860</v>
      </c>
      <c r="D3752" s="2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26" t="s">
        <v>8309</v>
      </c>
      <c r="P3752" t="s">
        <v>8312</v>
      </c>
      <c r="Q3752">
        <f t="shared" si="292"/>
        <v>100</v>
      </c>
      <c r="R3752">
        <f t="shared" si="293"/>
        <v>215.25</v>
      </c>
      <c r="S3752" s="11">
        <f t="shared" si="290"/>
        <v>42016.981574074074</v>
      </c>
      <c r="T3752" s="11">
        <f t="shared" si="291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2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26" t="s">
        <v>8309</v>
      </c>
      <c r="P3753" t="s">
        <v>8312</v>
      </c>
      <c r="Q3753">
        <f t="shared" si="292"/>
        <v>133</v>
      </c>
      <c r="R3753">
        <f t="shared" si="293"/>
        <v>120.55</v>
      </c>
      <c r="S3753" s="11">
        <f t="shared" si="290"/>
        <v>42403.035567129627</v>
      </c>
      <c r="T3753" s="11">
        <f t="shared" si="291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2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26" t="s">
        <v>8309</v>
      </c>
      <c r="P3754" t="s">
        <v>8312</v>
      </c>
      <c r="Q3754">
        <f t="shared" si="292"/>
        <v>113</v>
      </c>
      <c r="R3754">
        <f t="shared" si="293"/>
        <v>37.67</v>
      </c>
      <c r="S3754" s="11">
        <f t="shared" si="290"/>
        <v>42619.802488425921</v>
      </c>
      <c r="T3754" s="11">
        <f t="shared" si="291"/>
        <v>42659.875</v>
      </c>
      <c r="U3754">
        <f t="shared" si="294"/>
        <v>2016</v>
      </c>
    </row>
    <row r="3755" spans="1:21" ht="45" x14ac:dyDescent="0.25">
      <c r="A3755">
        <v>3753</v>
      </c>
      <c r="B3755" s="3" t="s">
        <v>3750</v>
      </c>
      <c r="C3755" s="3" t="s">
        <v>7863</v>
      </c>
      <c r="D3755" s="2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26" t="s">
        <v>8309</v>
      </c>
      <c r="P3755" t="s">
        <v>8312</v>
      </c>
      <c r="Q3755">
        <f t="shared" si="292"/>
        <v>103</v>
      </c>
      <c r="R3755">
        <f t="shared" si="293"/>
        <v>172.23</v>
      </c>
      <c r="S3755" s="11">
        <f t="shared" si="290"/>
        <v>42128.824074074073</v>
      </c>
      <c r="T3755" s="11">
        <f t="shared" si="291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2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26" t="s">
        <v>8309</v>
      </c>
      <c r="P3756" t="s">
        <v>8312</v>
      </c>
      <c r="Q3756">
        <f t="shared" si="292"/>
        <v>120</v>
      </c>
      <c r="R3756">
        <f t="shared" si="293"/>
        <v>111.11</v>
      </c>
      <c r="S3756" s="11">
        <f t="shared" si="290"/>
        <v>41808.881215277775</v>
      </c>
      <c r="T3756" s="11">
        <f t="shared" si="291"/>
        <v>41846.207638888889</v>
      </c>
      <c r="U3756">
        <f t="shared" si="294"/>
        <v>2014</v>
      </c>
    </row>
    <row r="3757" spans="1:21" ht="45" x14ac:dyDescent="0.25">
      <c r="A3757">
        <v>3755</v>
      </c>
      <c r="B3757" s="3" t="s">
        <v>3752</v>
      </c>
      <c r="C3757" s="3" t="s">
        <v>7865</v>
      </c>
      <c r="D3757" s="2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26" t="s">
        <v>8309</v>
      </c>
      <c r="P3757" t="s">
        <v>8312</v>
      </c>
      <c r="Q3757">
        <f t="shared" si="292"/>
        <v>130</v>
      </c>
      <c r="R3757">
        <f t="shared" si="293"/>
        <v>25.46</v>
      </c>
      <c r="S3757" s="11">
        <f t="shared" si="290"/>
        <v>42445.866979166662</v>
      </c>
      <c r="T3757" s="11">
        <f t="shared" si="291"/>
        <v>42475.866979166662</v>
      </c>
      <c r="U3757">
        <f t="shared" si="294"/>
        <v>2016</v>
      </c>
    </row>
    <row r="3758" spans="1:21" ht="45" x14ac:dyDescent="0.25">
      <c r="A3758">
        <v>3756</v>
      </c>
      <c r="B3758" s="3" t="s">
        <v>3753</v>
      </c>
      <c r="C3758" s="3" t="s">
        <v>7866</v>
      </c>
      <c r="D3758" s="2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26" t="s">
        <v>8309</v>
      </c>
      <c r="P3758" t="s">
        <v>8312</v>
      </c>
      <c r="Q3758">
        <f t="shared" si="292"/>
        <v>101</v>
      </c>
      <c r="R3758">
        <f t="shared" si="293"/>
        <v>267.64999999999998</v>
      </c>
      <c r="S3758" s="11">
        <f t="shared" si="290"/>
        <v>41771.814791666664</v>
      </c>
      <c r="T3758" s="11">
        <f t="shared" si="291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2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26" t="s">
        <v>8309</v>
      </c>
      <c r="P3759" t="s">
        <v>8312</v>
      </c>
      <c r="Q3759">
        <f t="shared" si="292"/>
        <v>109</v>
      </c>
      <c r="R3759">
        <f t="shared" si="293"/>
        <v>75.959999999999994</v>
      </c>
      <c r="S3759" s="11">
        <f t="shared" si="290"/>
        <v>41954.850868055553</v>
      </c>
      <c r="T3759" s="11">
        <f t="shared" si="291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2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26" t="s">
        <v>8309</v>
      </c>
      <c r="P3760" t="s">
        <v>8312</v>
      </c>
      <c r="Q3760">
        <f t="shared" si="292"/>
        <v>102</v>
      </c>
      <c r="R3760">
        <f t="shared" si="293"/>
        <v>59.04</v>
      </c>
      <c r="S3760" s="11">
        <f t="shared" si="290"/>
        <v>41747.471504629626</v>
      </c>
      <c r="T3760" s="11">
        <f t="shared" si="291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2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26" t="s">
        <v>8309</v>
      </c>
      <c r="P3761" t="s">
        <v>8312</v>
      </c>
      <c r="Q3761">
        <f t="shared" si="292"/>
        <v>110</v>
      </c>
      <c r="R3761">
        <f t="shared" si="293"/>
        <v>50.11</v>
      </c>
      <c r="S3761" s="11">
        <f t="shared" si="290"/>
        <v>42182.108252314814</v>
      </c>
      <c r="T3761" s="11">
        <f t="shared" si="291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 s="2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26" t="s">
        <v>8309</v>
      </c>
      <c r="P3762" t="s">
        <v>8312</v>
      </c>
      <c r="Q3762">
        <f t="shared" si="292"/>
        <v>101</v>
      </c>
      <c r="R3762">
        <f t="shared" si="293"/>
        <v>55.5</v>
      </c>
      <c r="S3762" s="11">
        <f t="shared" si="290"/>
        <v>41739.525300925925</v>
      </c>
      <c r="T3762" s="11">
        <f t="shared" si="291"/>
        <v>41764.525300925925</v>
      </c>
      <c r="U3762">
        <f t="shared" si="294"/>
        <v>2014</v>
      </c>
    </row>
    <row r="3763" spans="1:21" ht="45" x14ac:dyDescent="0.25">
      <c r="A3763">
        <v>3761</v>
      </c>
      <c r="B3763" s="3" t="s">
        <v>3758</v>
      </c>
      <c r="C3763" s="3" t="s">
        <v>7871</v>
      </c>
      <c r="D3763" s="2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26" t="s">
        <v>8309</v>
      </c>
      <c r="P3763" t="s">
        <v>8312</v>
      </c>
      <c r="Q3763">
        <f t="shared" si="292"/>
        <v>100</v>
      </c>
      <c r="R3763">
        <f t="shared" si="293"/>
        <v>166.67</v>
      </c>
      <c r="S3763" s="11">
        <f t="shared" si="290"/>
        <v>42173.466863425929</v>
      </c>
      <c r="T3763" s="11">
        <f t="shared" si="291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2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26" t="s">
        <v>8309</v>
      </c>
      <c r="P3764" t="s">
        <v>8312</v>
      </c>
      <c r="Q3764">
        <f t="shared" si="292"/>
        <v>106</v>
      </c>
      <c r="R3764">
        <f t="shared" si="293"/>
        <v>47.43</v>
      </c>
      <c r="S3764" s="11">
        <f t="shared" si="290"/>
        <v>42193.813530092593</v>
      </c>
      <c r="T3764" s="11">
        <f t="shared" si="291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2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26" t="s">
        <v>8309</v>
      </c>
      <c r="P3765" t="s">
        <v>8312</v>
      </c>
      <c r="Q3765">
        <f t="shared" si="292"/>
        <v>100</v>
      </c>
      <c r="R3765">
        <f t="shared" si="293"/>
        <v>64.94</v>
      </c>
      <c r="S3765" s="11">
        <f t="shared" si="290"/>
        <v>42065.750300925924</v>
      </c>
      <c r="T3765" s="11">
        <f t="shared" si="291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2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26" t="s">
        <v>8309</v>
      </c>
      <c r="P3766" t="s">
        <v>8312</v>
      </c>
      <c r="Q3766">
        <f t="shared" si="292"/>
        <v>100</v>
      </c>
      <c r="R3766">
        <f t="shared" si="293"/>
        <v>55.56</v>
      </c>
      <c r="S3766" s="11">
        <f t="shared" si="290"/>
        <v>42499.842962962968</v>
      </c>
      <c r="T3766" s="11">
        <f t="shared" si="291"/>
        <v>42519.024999999994</v>
      </c>
      <c r="U3766">
        <f t="shared" si="294"/>
        <v>2016</v>
      </c>
    </row>
    <row r="3767" spans="1:21" ht="45" x14ac:dyDescent="0.25">
      <c r="A3767">
        <v>3765</v>
      </c>
      <c r="B3767" s="3" t="s">
        <v>3762</v>
      </c>
      <c r="C3767" s="3" t="s">
        <v>7875</v>
      </c>
      <c r="D3767" s="2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26" t="s">
        <v>8309</v>
      </c>
      <c r="P3767" t="s">
        <v>8312</v>
      </c>
      <c r="Q3767">
        <f t="shared" si="292"/>
        <v>113</v>
      </c>
      <c r="R3767">
        <f t="shared" si="293"/>
        <v>74.22</v>
      </c>
      <c r="S3767" s="11">
        <f t="shared" si="290"/>
        <v>41820.776412037041</v>
      </c>
      <c r="T3767" s="11">
        <f t="shared" si="291"/>
        <v>41850.776412037041</v>
      </c>
      <c r="U3767">
        <f t="shared" si="294"/>
        <v>2014</v>
      </c>
    </row>
    <row r="3768" spans="1:21" ht="30" x14ac:dyDescent="0.25">
      <c r="A3768">
        <v>3766</v>
      </c>
      <c r="B3768" s="3" t="s">
        <v>3763</v>
      </c>
      <c r="C3768" s="3" t="s">
        <v>7876</v>
      </c>
      <c r="D3768" s="2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26" t="s">
        <v>8309</v>
      </c>
      <c r="P3768" t="s">
        <v>8312</v>
      </c>
      <c r="Q3768">
        <f t="shared" si="292"/>
        <v>103</v>
      </c>
      <c r="R3768">
        <f t="shared" si="293"/>
        <v>106.93</v>
      </c>
      <c r="S3768" s="11">
        <f t="shared" si="290"/>
        <v>41788.167187500003</v>
      </c>
      <c r="T3768" s="11">
        <f t="shared" si="291"/>
        <v>41823.167187500003</v>
      </c>
      <c r="U3768">
        <f t="shared" si="294"/>
        <v>2014</v>
      </c>
    </row>
    <row r="3769" spans="1:21" ht="45" x14ac:dyDescent="0.25">
      <c r="A3769">
        <v>3767</v>
      </c>
      <c r="B3769" s="3" t="s">
        <v>3764</v>
      </c>
      <c r="C3769" s="3" t="s">
        <v>7877</v>
      </c>
      <c r="D3769" s="2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26" t="s">
        <v>8309</v>
      </c>
      <c r="P3769" t="s">
        <v>8312</v>
      </c>
      <c r="Q3769">
        <f t="shared" si="292"/>
        <v>117</v>
      </c>
      <c r="R3769">
        <f t="shared" si="293"/>
        <v>41.7</v>
      </c>
      <c r="S3769" s="11">
        <f t="shared" si="290"/>
        <v>42050.019641203704</v>
      </c>
      <c r="T3769" s="11">
        <f t="shared" si="291"/>
        <v>42064.207638888889</v>
      </c>
      <c r="U3769">
        <f t="shared" si="294"/>
        <v>2015</v>
      </c>
    </row>
    <row r="3770" spans="1:21" ht="45" x14ac:dyDescent="0.25">
      <c r="A3770">
        <v>3768</v>
      </c>
      <c r="B3770" s="3" t="s">
        <v>3765</v>
      </c>
      <c r="C3770" s="3" t="s">
        <v>7878</v>
      </c>
      <c r="D3770" s="2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26" t="s">
        <v>8309</v>
      </c>
      <c r="P3770" t="s">
        <v>8312</v>
      </c>
      <c r="Q3770">
        <f t="shared" si="292"/>
        <v>108</v>
      </c>
      <c r="R3770">
        <f t="shared" si="293"/>
        <v>74.239999999999995</v>
      </c>
      <c r="S3770" s="11">
        <f t="shared" si="290"/>
        <v>41772.727893518517</v>
      </c>
      <c r="T3770" s="11">
        <f t="shared" si="291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2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26" t="s">
        <v>8309</v>
      </c>
      <c r="P3771" t="s">
        <v>8312</v>
      </c>
      <c r="Q3771">
        <f t="shared" si="292"/>
        <v>100</v>
      </c>
      <c r="R3771">
        <f t="shared" si="293"/>
        <v>73.33</v>
      </c>
      <c r="S3771" s="11">
        <f t="shared" si="290"/>
        <v>42445.598136574074</v>
      </c>
      <c r="T3771" s="11">
        <f t="shared" si="291"/>
        <v>42475.598136574074</v>
      </c>
      <c r="U3771">
        <f t="shared" si="294"/>
        <v>2016</v>
      </c>
    </row>
    <row r="3772" spans="1:21" ht="45" x14ac:dyDescent="0.25">
      <c r="A3772">
        <v>3770</v>
      </c>
      <c r="B3772" s="3" t="s">
        <v>3767</v>
      </c>
      <c r="C3772" s="3" t="s">
        <v>7880</v>
      </c>
      <c r="D3772" s="2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26" t="s">
        <v>8309</v>
      </c>
      <c r="P3772" t="s">
        <v>8312</v>
      </c>
      <c r="Q3772">
        <f t="shared" si="292"/>
        <v>100</v>
      </c>
      <c r="R3772">
        <f t="shared" si="293"/>
        <v>100</v>
      </c>
      <c r="S3772" s="11">
        <f t="shared" si="290"/>
        <v>42138.930671296301</v>
      </c>
      <c r="T3772" s="11">
        <f t="shared" si="291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2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26" t="s">
        <v>8309</v>
      </c>
      <c r="P3773" t="s">
        <v>8312</v>
      </c>
      <c r="Q3773">
        <f t="shared" si="292"/>
        <v>146</v>
      </c>
      <c r="R3773">
        <f t="shared" si="293"/>
        <v>38.42</v>
      </c>
      <c r="S3773" s="11">
        <f t="shared" si="290"/>
        <v>42493.857083333336</v>
      </c>
      <c r="T3773" s="11">
        <f t="shared" si="291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2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26" t="s">
        <v>8309</v>
      </c>
      <c r="P3774" t="s">
        <v>8312</v>
      </c>
      <c r="Q3774">
        <f t="shared" si="292"/>
        <v>110</v>
      </c>
      <c r="R3774">
        <f t="shared" si="293"/>
        <v>166.97</v>
      </c>
      <c r="S3774" s="11">
        <f t="shared" si="290"/>
        <v>42682.616967592592</v>
      </c>
      <c r="T3774" s="11">
        <f t="shared" si="291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2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26" t="s">
        <v>8309</v>
      </c>
      <c r="P3775" t="s">
        <v>8312</v>
      </c>
      <c r="Q3775">
        <f t="shared" si="292"/>
        <v>108</v>
      </c>
      <c r="R3775">
        <f t="shared" si="293"/>
        <v>94.91</v>
      </c>
      <c r="S3775" s="11">
        <f t="shared" si="290"/>
        <v>42656.005173611105</v>
      </c>
      <c r="T3775" s="11">
        <f t="shared" si="291"/>
        <v>42689.088888888888</v>
      </c>
      <c r="U3775">
        <f t="shared" si="294"/>
        <v>2016</v>
      </c>
    </row>
    <row r="3776" spans="1:21" ht="45" x14ac:dyDescent="0.25">
      <c r="A3776">
        <v>3774</v>
      </c>
      <c r="B3776" s="3" t="s">
        <v>3771</v>
      </c>
      <c r="C3776" s="3" t="s">
        <v>7884</v>
      </c>
      <c r="D3776" s="2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26" t="s">
        <v>8309</v>
      </c>
      <c r="P3776" t="s">
        <v>8312</v>
      </c>
      <c r="Q3776">
        <f t="shared" si="292"/>
        <v>100</v>
      </c>
      <c r="R3776">
        <f t="shared" si="293"/>
        <v>100</v>
      </c>
      <c r="S3776" s="11">
        <f t="shared" si="290"/>
        <v>42087.792303240742</v>
      </c>
      <c r="T3776" s="11">
        <f t="shared" si="291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2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26" t="s">
        <v>8309</v>
      </c>
      <c r="P3777" t="s">
        <v>8312</v>
      </c>
      <c r="Q3777">
        <f t="shared" si="292"/>
        <v>100</v>
      </c>
      <c r="R3777">
        <f t="shared" si="293"/>
        <v>143.21</v>
      </c>
      <c r="S3777" s="11">
        <f t="shared" si="290"/>
        <v>42075.942627314813</v>
      </c>
      <c r="T3777" s="11">
        <f t="shared" si="291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2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26" t="s">
        <v>8309</v>
      </c>
      <c r="P3778" t="s">
        <v>8312</v>
      </c>
      <c r="Q3778">
        <f t="shared" si="292"/>
        <v>107</v>
      </c>
      <c r="R3778">
        <f t="shared" si="293"/>
        <v>90.82</v>
      </c>
      <c r="S3778" s="11">
        <f t="shared" ref="S3778:S3841" si="295">(((J3778/60)/60)/24)+DATE(1970,1,1)</f>
        <v>41814.367800925924</v>
      </c>
      <c r="T3778" s="11">
        <f t="shared" ref="T3778:T3841" si="296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2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26" t="s">
        <v>8309</v>
      </c>
      <c r="P3779" t="s">
        <v>8312</v>
      </c>
      <c r="Q3779">
        <f t="shared" ref="Q3779:Q3842" si="297">ROUND(E3779/D3779*100,0)</f>
        <v>143</v>
      </c>
      <c r="R3779">
        <f t="shared" ref="R3779:R3842" si="298">IFERROR(ROUND(E3779/L3779,2),0)</f>
        <v>48.54</v>
      </c>
      <c r="S3779" s="11">
        <f t="shared" si="295"/>
        <v>41887.111354166671</v>
      </c>
      <c r="T3779" s="11">
        <f t="shared" si="296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2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26" t="s">
        <v>8309</v>
      </c>
      <c r="P3780" t="s">
        <v>8312</v>
      </c>
      <c r="Q3780">
        <f t="shared" si="297"/>
        <v>105</v>
      </c>
      <c r="R3780">
        <f t="shared" si="298"/>
        <v>70.03</v>
      </c>
      <c r="S3780" s="11">
        <f t="shared" si="295"/>
        <v>41989.819212962961</v>
      </c>
      <c r="T3780" s="11">
        <f t="shared" si="296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2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26" t="s">
        <v>8309</v>
      </c>
      <c r="P3781" t="s">
        <v>8312</v>
      </c>
      <c r="Q3781">
        <f t="shared" si="297"/>
        <v>104</v>
      </c>
      <c r="R3781">
        <f t="shared" si="298"/>
        <v>135.63</v>
      </c>
      <c r="S3781" s="11">
        <f t="shared" si="295"/>
        <v>42425.735416666663</v>
      </c>
      <c r="T3781" s="11">
        <f t="shared" si="296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2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26" t="s">
        <v>8309</v>
      </c>
      <c r="P3782" t="s">
        <v>8312</v>
      </c>
      <c r="Q3782">
        <f t="shared" si="297"/>
        <v>120</v>
      </c>
      <c r="R3782">
        <f t="shared" si="298"/>
        <v>100</v>
      </c>
      <c r="S3782" s="11">
        <f t="shared" si="295"/>
        <v>42166.219733796301</v>
      </c>
      <c r="T3782" s="11">
        <f t="shared" si="296"/>
        <v>42198.837499999994</v>
      </c>
      <c r="U3782">
        <f t="shared" si="299"/>
        <v>2015</v>
      </c>
    </row>
    <row r="3783" spans="1:21" ht="45" x14ac:dyDescent="0.25">
      <c r="A3783">
        <v>3781</v>
      </c>
      <c r="B3783" s="3" t="s">
        <v>3778</v>
      </c>
      <c r="C3783" s="3" t="s">
        <v>7891</v>
      </c>
      <c r="D3783" s="2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26" t="s">
        <v>8309</v>
      </c>
      <c r="P3783" t="s">
        <v>8312</v>
      </c>
      <c r="Q3783">
        <f t="shared" si="297"/>
        <v>110</v>
      </c>
      <c r="R3783">
        <f t="shared" si="298"/>
        <v>94.9</v>
      </c>
      <c r="S3783" s="11">
        <f t="shared" si="295"/>
        <v>41865.882928240739</v>
      </c>
      <c r="T3783" s="11">
        <f t="shared" si="296"/>
        <v>41890.882928240739</v>
      </c>
      <c r="U3783">
        <f t="shared" si="299"/>
        <v>2014</v>
      </c>
    </row>
    <row r="3784" spans="1:21" ht="45" x14ac:dyDescent="0.25">
      <c r="A3784">
        <v>3782</v>
      </c>
      <c r="B3784" s="3" t="s">
        <v>3779</v>
      </c>
      <c r="C3784" s="3" t="s">
        <v>7892</v>
      </c>
      <c r="D3784" s="2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26" t="s">
        <v>8309</v>
      </c>
      <c r="P3784" t="s">
        <v>8312</v>
      </c>
      <c r="Q3784">
        <f t="shared" si="297"/>
        <v>102</v>
      </c>
      <c r="R3784">
        <f t="shared" si="298"/>
        <v>75.37</v>
      </c>
      <c r="S3784" s="11">
        <f t="shared" si="295"/>
        <v>42546.862233796302</v>
      </c>
      <c r="T3784" s="11">
        <f t="shared" si="296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2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26" t="s">
        <v>8309</v>
      </c>
      <c r="P3785" t="s">
        <v>8312</v>
      </c>
      <c r="Q3785">
        <f t="shared" si="297"/>
        <v>129</v>
      </c>
      <c r="R3785">
        <f t="shared" si="298"/>
        <v>64.459999999999994</v>
      </c>
      <c r="S3785" s="11">
        <f t="shared" si="295"/>
        <v>42420.140277777777</v>
      </c>
      <c r="T3785" s="11">
        <f t="shared" si="296"/>
        <v>42444.666666666672</v>
      </c>
      <c r="U3785">
        <f t="shared" si="299"/>
        <v>2016</v>
      </c>
    </row>
    <row r="3786" spans="1:21" ht="45" x14ac:dyDescent="0.25">
      <c r="A3786">
        <v>3784</v>
      </c>
      <c r="B3786" s="3" t="s">
        <v>3781</v>
      </c>
      <c r="C3786" s="3" t="s">
        <v>7894</v>
      </c>
      <c r="D3786" s="2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26" t="s">
        <v>8309</v>
      </c>
      <c r="P3786" t="s">
        <v>8312</v>
      </c>
      <c r="Q3786">
        <f t="shared" si="297"/>
        <v>115</v>
      </c>
      <c r="R3786">
        <f t="shared" si="298"/>
        <v>115</v>
      </c>
      <c r="S3786" s="11">
        <f t="shared" si="295"/>
        <v>42531.980694444443</v>
      </c>
      <c r="T3786" s="11">
        <f t="shared" si="296"/>
        <v>42561.980694444443</v>
      </c>
      <c r="U3786">
        <f t="shared" si="299"/>
        <v>2016</v>
      </c>
    </row>
    <row r="3787" spans="1:21" ht="45" x14ac:dyDescent="0.25">
      <c r="A3787">
        <v>3785</v>
      </c>
      <c r="B3787" s="3" t="s">
        <v>3782</v>
      </c>
      <c r="C3787" s="3" t="s">
        <v>7895</v>
      </c>
      <c r="D3787" s="2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26" t="s">
        <v>8309</v>
      </c>
      <c r="P3787" t="s">
        <v>8312</v>
      </c>
      <c r="Q3787">
        <f t="shared" si="297"/>
        <v>151</v>
      </c>
      <c r="R3787">
        <f t="shared" si="298"/>
        <v>100.5</v>
      </c>
      <c r="S3787" s="11">
        <f t="shared" si="295"/>
        <v>42548.63853009259</v>
      </c>
      <c r="T3787" s="11">
        <f t="shared" si="296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2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26" t="s">
        <v>8309</v>
      </c>
      <c r="P3788" t="s">
        <v>8312</v>
      </c>
      <c r="Q3788">
        <f t="shared" si="297"/>
        <v>111</v>
      </c>
      <c r="R3788">
        <f t="shared" si="298"/>
        <v>93.77</v>
      </c>
      <c r="S3788" s="11">
        <f t="shared" si="295"/>
        <v>42487.037905092591</v>
      </c>
      <c r="T3788" s="11">
        <f t="shared" si="296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2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26" t="s">
        <v>8309</v>
      </c>
      <c r="P3789" t="s">
        <v>8312</v>
      </c>
      <c r="Q3789">
        <f t="shared" si="297"/>
        <v>100</v>
      </c>
      <c r="R3789">
        <f t="shared" si="298"/>
        <v>35.1</v>
      </c>
      <c r="S3789" s="11">
        <f t="shared" si="295"/>
        <v>42167.534791666665</v>
      </c>
      <c r="T3789" s="11">
        <f t="shared" si="296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2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26" t="s">
        <v>8309</v>
      </c>
      <c r="P3790" t="s">
        <v>8312</v>
      </c>
      <c r="Q3790">
        <f t="shared" si="297"/>
        <v>1</v>
      </c>
      <c r="R3790">
        <f t="shared" si="298"/>
        <v>500</v>
      </c>
      <c r="S3790" s="11">
        <f t="shared" si="295"/>
        <v>42333.695821759262</v>
      </c>
      <c r="T3790" s="11">
        <f t="shared" si="296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2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26" t="s">
        <v>8309</v>
      </c>
      <c r="P3791" t="s">
        <v>8312</v>
      </c>
      <c r="Q3791">
        <f t="shared" si="297"/>
        <v>3</v>
      </c>
      <c r="R3791">
        <f t="shared" si="298"/>
        <v>29</v>
      </c>
      <c r="S3791" s="11">
        <f t="shared" si="295"/>
        <v>42138.798819444448</v>
      </c>
      <c r="T3791" s="11">
        <f t="shared" si="296"/>
        <v>42170.798819444448</v>
      </c>
      <c r="U3791">
        <f t="shared" si="299"/>
        <v>2015</v>
      </c>
    </row>
    <row r="3792" spans="1:21" ht="45" x14ac:dyDescent="0.25">
      <c r="A3792">
        <v>3790</v>
      </c>
      <c r="B3792" s="3" t="s">
        <v>3787</v>
      </c>
      <c r="C3792" s="3" t="s">
        <v>7900</v>
      </c>
      <c r="D3792" s="2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26" t="s">
        <v>8309</v>
      </c>
      <c r="P3792" t="s">
        <v>8312</v>
      </c>
      <c r="Q3792">
        <f t="shared" si="297"/>
        <v>0</v>
      </c>
      <c r="R3792">
        <f t="shared" si="298"/>
        <v>0</v>
      </c>
      <c r="S3792" s="11">
        <f t="shared" si="295"/>
        <v>42666.666932870372</v>
      </c>
      <c r="T3792" s="11">
        <f t="shared" si="296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2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26" t="s">
        <v>8309</v>
      </c>
      <c r="P3793" t="s">
        <v>8312</v>
      </c>
      <c r="Q3793">
        <f t="shared" si="297"/>
        <v>0</v>
      </c>
      <c r="R3793">
        <f t="shared" si="298"/>
        <v>0</v>
      </c>
      <c r="S3793" s="11">
        <f t="shared" si="295"/>
        <v>41766.692037037035</v>
      </c>
      <c r="T3793" s="11">
        <f t="shared" si="296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2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26" t="s">
        <v>8309</v>
      </c>
      <c r="P3794" t="s">
        <v>8312</v>
      </c>
      <c r="Q3794">
        <f t="shared" si="297"/>
        <v>0</v>
      </c>
      <c r="R3794">
        <f t="shared" si="298"/>
        <v>17.5</v>
      </c>
      <c r="S3794" s="11">
        <f t="shared" si="295"/>
        <v>42170.447013888886</v>
      </c>
      <c r="T3794" s="11">
        <f t="shared" si="296"/>
        <v>42200.447013888886</v>
      </c>
      <c r="U3794">
        <f t="shared" si="299"/>
        <v>2015</v>
      </c>
    </row>
    <row r="3795" spans="1:21" ht="45" x14ac:dyDescent="0.25">
      <c r="A3795">
        <v>3793</v>
      </c>
      <c r="B3795" s="3" t="s">
        <v>3790</v>
      </c>
      <c r="C3795" s="3" t="s">
        <v>7903</v>
      </c>
      <c r="D3795" s="2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26" t="s">
        <v>8309</v>
      </c>
      <c r="P3795" t="s">
        <v>8312</v>
      </c>
      <c r="Q3795">
        <f t="shared" si="297"/>
        <v>60</v>
      </c>
      <c r="R3795">
        <f t="shared" si="298"/>
        <v>174</v>
      </c>
      <c r="S3795" s="11">
        <f t="shared" si="295"/>
        <v>41968.938993055555</v>
      </c>
      <c r="T3795" s="11">
        <f t="shared" si="296"/>
        <v>41989.938993055555</v>
      </c>
      <c r="U3795">
        <f t="shared" si="299"/>
        <v>2014</v>
      </c>
    </row>
    <row r="3796" spans="1:21" ht="45" x14ac:dyDescent="0.25">
      <c r="A3796">
        <v>3794</v>
      </c>
      <c r="B3796" s="3" t="s">
        <v>3791</v>
      </c>
      <c r="C3796" s="3" t="s">
        <v>7904</v>
      </c>
      <c r="D3796" s="2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26" t="s">
        <v>8309</v>
      </c>
      <c r="P3796" t="s">
        <v>8312</v>
      </c>
      <c r="Q3796">
        <f t="shared" si="297"/>
        <v>1</v>
      </c>
      <c r="R3796">
        <f t="shared" si="298"/>
        <v>50</v>
      </c>
      <c r="S3796" s="11">
        <f t="shared" si="295"/>
        <v>42132.58048611111</v>
      </c>
      <c r="T3796" s="11">
        <f t="shared" si="296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2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26" t="s">
        <v>8309</v>
      </c>
      <c r="P3797" t="s">
        <v>8312</v>
      </c>
      <c r="Q3797">
        <f t="shared" si="297"/>
        <v>2</v>
      </c>
      <c r="R3797">
        <f t="shared" si="298"/>
        <v>5</v>
      </c>
      <c r="S3797" s="11">
        <f t="shared" si="295"/>
        <v>42201.436226851853</v>
      </c>
      <c r="T3797" s="11">
        <f t="shared" si="296"/>
        <v>42244.9375</v>
      </c>
      <c r="U3797">
        <f t="shared" si="299"/>
        <v>2015</v>
      </c>
    </row>
    <row r="3798" spans="1:21" ht="45" x14ac:dyDescent="0.25">
      <c r="A3798">
        <v>3796</v>
      </c>
      <c r="B3798" s="3" t="s">
        <v>3793</v>
      </c>
      <c r="C3798" s="3" t="s">
        <v>7906</v>
      </c>
      <c r="D3798" s="2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26" t="s">
        <v>8309</v>
      </c>
      <c r="P3798" t="s">
        <v>8312</v>
      </c>
      <c r="Q3798">
        <f t="shared" si="297"/>
        <v>0</v>
      </c>
      <c r="R3798">
        <f t="shared" si="298"/>
        <v>1</v>
      </c>
      <c r="S3798" s="11">
        <f t="shared" si="295"/>
        <v>42689.029583333337</v>
      </c>
      <c r="T3798" s="11">
        <f t="shared" si="296"/>
        <v>42749.029583333337</v>
      </c>
      <c r="U3798">
        <f t="shared" si="299"/>
        <v>2016</v>
      </c>
    </row>
    <row r="3799" spans="1:21" ht="45" x14ac:dyDescent="0.25">
      <c r="A3799">
        <v>3797</v>
      </c>
      <c r="B3799" s="3" t="s">
        <v>3794</v>
      </c>
      <c r="C3799" s="3" t="s">
        <v>7907</v>
      </c>
      <c r="D3799" s="2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26" t="s">
        <v>8309</v>
      </c>
      <c r="P3799" t="s">
        <v>8312</v>
      </c>
      <c r="Q3799">
        <f t="shared" si="297"/>
        <v>90</v>
      </c>
      <c r="R3799">
        <f t="shared" si="298"/>
        <v>145.41</v>
      </c>
      <c r="S3799" s="11">
        <f t="shared" si="295"/>
        <v>42084.881539351853</v>
      </c>
      <c r="T3799" s="11">
        <f t="shared" si="296"/>
        <v>42114.881539351853</v>
      </c>
      <c r="U3799">
        <f t="shared" si="299"/>
        <v>2015</v>
      </c>
    </row>
    <row r="3800" spans="1:21" ht="45" x14ac:dyDescent="0.25">
      <c r="A3800">
        <v>3798</v>
      </c>
      <c r="B3800" s="3" t="s">
        <v>3795</v>
      </c>
      <c r="C3800" s="3" t="s">
        <v>7908</v>
      </c>
      <c r="D3800" s="2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26" t="s">
        <v>8309</v>
      </c>
      <c r="P3800" t="s">
        <v>8312</v>
      </c>
      <c r="Q3800">
        <f t="shared" si="297"/>
        <v>1</v>
      </c>
      <c r="R3800">
        <f t="shared" si="298"/>
        <v>205</v>
      </c>
      <c r="S3800" s="11">
        <f t="shared" si="295"/>
        <v>41831.722777777781</v>
      </c>
      <c r="T3800" s="11">
        <f t="shared" si="296"/>
        <v>41861.722777777781</v>
      </c>
      <c r="U3800">
        <f t="shared" si="299"/>
        <v>2014</v>
      </c>
    </row>
    <row r="3801" spans="1:21" ht="30" x14ac:dyDescent="0.25">
      <c r="A3801">
        <v>3799</v>
      </c>
      <c r="B3801" s="3" t="s">
        <v>3796</v>
      </c>
      <c r="C3801" s="3" t="s">
        <v>7909</v>
      </c>
      <c r="D3801" s="2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26" t="s">
        <v>8309</v>
      </c>
      <c r="P3801" t="s">
        <v>8312</v>
      </c>
      <c r="Q3801">
        <f t="shared" si="297"/>
        <v>4</v>
      </c>
      <c r="R3801">
        <f t="shared" si="298"/>
        <v>100.5</v>
      </c>
      <c r="S3801" s="11">
        <f t="shared" si="295"/>
        <v>42410.93105324074</v>
      </c>
      <c r="T3801" s="11">
        <f t="shared" si="296"/>
        <v>42440.93105324074</v>
      </c>
      <c r="U3801">
        <f t="shared" si="299"/>
        <v>2016</v>
      </c>
    </row>
    <row r="3802" spans="1:21" ht="45" x14ac:dyDescent="0.25">
      <c r="A3802">
        <v>3800</v>
      </c>
      <c r="B3802" s="3" t="s">
        <v>3797</v>
      </c>
      <c r="C3802" s="3" t="s">
        <v>7910</v>
      </c>
      <c r="D3802" s="2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26" t="s">
        <v>8309</v>
      </c>
      <c r="P3802" t="s">
        <v>8312</v>
      </c>
      <c r="Q3802">
        <f t="shared" si="297"/>
        <v>4</v>
      </c>
      <c r="R3802">
        <f t="shared" si="298"/>
        <v>55.06</v>
      </c>
      <c r="S3802" s="11">
        <f t="shared" si="295"/>
        <v>41982.737071759257</v>
      </c>
      <c r="T3802" s="11">
        <f t="shared" si="296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2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26" t="s">
        <v>8309</v>
      </c>
      <c r="P3803" t="s">
        <v>8312</v>
      </c>
      <c r="Q3803">
        <f t="shared" si="297"/>
        <v>9</v>
      </c>
      <c r="R3803">
        <f t="shared" si="298"/>
        <v>47.33</v>
      </c>
      <c r="S3803" s="11">
        <f t="shared" si="295"/>
        <v>41975.676111111112</v>
      </c>
      <c r="T3803" s="11">
        <f t="shared" si="296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2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26" t="s">
        <v>8309</v>
      </c>
      <c r="P3804" t="s">
        <v>8312</v>
      </c>
      <c r="Q3804">
        <f t="shared" si="297"/>
        <v>0</v>
      </c>
      <c r="R3804">
        <f t="shared" si="298"/>
        <v>0</v>
      </c>
      <c r="S3804" s="11">
        <f t="shared" si="295"/>
        <v>42269.126226851848</v>
      </c>
      <c r="T3804" s="11">
        <f t="shared" si="296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2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26" t="s">
        <v>8309</v>
      </c>
      <c r="P3805" t="s">
        <v>8312</v>
      </c>
      <c r="Q3805">
        <f t="shared" si="297"/>
        <v>20</v>
      </c>
      <c r="R3805">
        <f t="shared" si="298"/>
        <v>58.95</v>
      </c>
      <c r="S3805" s="11">
        <f t="shared" si="295"/>
        <v>42403.971851851849</v>
      </c>
      <c r="T3805" s="11">
        <f t="shared" si="296"/>
        <v>42433.971851851849</v>
      </c>
      <c r="U3805">
        <f t="shared" si="299"/>
        <v>2016</v>
      </c>
    </row>
    <row r="3806" spans="1:21" ht="45" x14ac:dyDescent="0.25">
      <c r="A3806">
        <v>3804</v>
      </c>
      <c r="B3806" s="3" t="s">
        <v>3801</v>
      </c>
      <c r="C3806" s="3" t="s">
        <v>7914</v>
      </c>
      <c r="D3806" s="2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26" t="s">
        <v>8309</v>
      </c>
      <c r="P3806" t="s">
        <v>8312</v>
      </c>
      <c r="Q3806">
        <f t="shared" si="297"/>
        <v>0</v>
      </c>
      <c r="R3806">
        <f t="shared" si="298"/>
        <v>0</v>
      </c>
      <c r="S3806" s="11">
        <f t="shared" si="295"/>
        <v>42527.00953703704</v>
      </c>
      <c r="T3806" s="11">
        <f t="shared" si="296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2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26" t="s">
        <v>8309</v>
      </c>
      <c r="P3807" t="s">
        <v>8312</v>
      </c>
      <c r="Q3807">
        <f t="shared" si="297"/>
        <v>0</v>
      </c>
      <c r="R3807">
        <f t="shared" si="298"/>
        <v>1.5</v>
      </c>
      <c r="S3807" s="11">
        <f t="shared" si="295"/>
        <v>41849.887037037035</v>
      </c>
      <c r="T3807" s="11">
        <f t="shared" si="296"/>
        <v>41909.887037037035</v>
      </c>
      <c r="U3807">
        <f t="shared" si="299"/>
        <v>2014</v>
      </c>
    </row>
    <row r="3808" spans="1:21" ht="45" x14ac:dyDescent="0.25">
      <c r="A3808">
        <v>3806</v>
      </c>
      <c r="B3808" s="3" t="s">
        <v>3803</v>
      </c>
      <c r="C3808" s="3" t="s">
        <v>7916</v>
      </c>
      <c r="D3808" s="2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26" t="s">
        <v>8309</v>
      </c>
      <c r="P3808" t="s">
        <v>8312</v>
      </c>
      <c r="Q3808">
        <f t="shared" si="297"/>
        <v>0</v>
      </c>
      <c r="R3808">
        <f t="shared" si="298"/>
        <v>5</v>
      </c>
      <c r="S3808" s="11">
        <f t="shared" si="295"/>
        <v>41799.259039351848</v>
      </c>
      <c r="T3808" s="11">
        <f t="shared" si="296"/>
        <v>41819.259039351848</v>
      </c>
      <c r="U3808">
        <f t="shared" si="299"/>
        <v>2014</v>
      </c>
    </row>
    <row r="3809" spans="1:21" ht="45" x14ac:dyDescent="0.25">
      <c r="A3809">
        <v>3807</v>
      </c>
      <c r="B3809" s="3" t="s">
        <v>3804</v>
      </c>
      <c r="C3809" s="3" t="s">
        <v>7917</v>
      </c>
      <c r="D3809" s="2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26" t="s">
        <v>8309</v>
      </c>
      <c r="P3809" t="s">
        <v>8312</v>
      </c>
      <c r="Q3809">
        <f t="shared" si="297"/>
        <v>30</v>
      </c>
      <c r="R3809">
        <f t="shared" si="298"/>
        <v>50.56</v>
      </c>
      <c r="S3809" s="11">
        <f t="shared" si="295"/>
        <v>42090.909016203703</v>
      </c>
      <c r="T3809" s="11">
        <f t="shared" si="296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2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26" t="s">
        <v>8309</v>
      </c>
      <c r="P3810" t="s">
        <v>8311</v>
      </c>
      <c r="Q3810">
        <f t="shared" si="297"/>
        <v>100</v>
      </c>
      <c r="R3810">
        <f t="shared" si="298"/>
        <v>41.67</v>
      </c>
      <c r="S3810" s="11">
        <f t="shared" si="295"/>
        <v>42059.453923611116</v>
      </c>
      <c r="T3810" s="11">
        <f t="shared" si="296"/>
        <v>42119.412256944444</v>
      </c>
      <c r="U3810">
        <f t="shared" si="299"/>
        <v>2015</v>
      </c>
    </row>
    <row r="3811" spans="1:21" ht="45" x14ac:dyDescent="0.25">
      <c r="A3811">
        <v>3809</v>
      </c>
      <c r="B3811" s="3" t="s">
        <v>3806</v>
      </c>
      <c r="C3811" s="3" t="s">
        <v>7919</v>
      </c>
      <c r="D3811" s="2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26" t="s">
        <v>8309</v>
      </c>
      <c r="P3811" t="s">
        <v>8311</v>
      </c>
      <c r="Q3811">
        <f t="shared" si="297"/>
        <v>101</v>
      </c>
      <c r="R3811">
        <f t="shared" si="298"/>
        <v>53.29</v>
      </c>
      <c r="S3811" s="11">
        <f t="shared" si="295"/>
        <v>41800.526701388888</v>
      </c>
      <c r="T3811" s="11">
        <f t="shared" si="296"/>
        <v>41850.958333333336</v>
      </c>
      <c r="U3811">
        <f t="shared" si="299"/>
        <v>2014</v>
      </c>
    </row>
    <row r="3812" spans="1:21" ht="45" x14ac:dyDescent="0.25">
      <c r="A3812">
        <v>3810</v>
      </c>
      <c r="B3812" s="3" t="s">
        <v>3807</v>
      </c>
      <c r="C3812" s="3" t="s">
        <v>7920</v>
      </c>
      <c r="D3812" s="2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26" t="s">
        <v>8309</v>
      </c>
      <c r="P3812" t="s">
        <v>8311</v>
      </c>
      <c r="Q3812">
        <f t="shared" si="297"/>
        <v>122</v>
      </c>
      <c r="R3812">
        <f t="shared" si="298"/>
        <v>70.23</v>
      </c>
      <c r="S3812" s="11">
        <f t="shared" si="295"/>
        <v>42054.849050925928</v>
      </c>
      <c r="T3812" s="11">
        <f t="shared" si="296"/>
        <v>42084.807384259257</v>
      </c>
      <c r="U3812">
        <f t="shared" si="299"/>
        <v>2015</v>
      </c>
    </row>
    <row r="3813" spans="1:21" ht="45" x14ac:dyDescent="0.25">
      <c r="A3813">
        <v>3811</v>
      </c>
      <c r="B3813" s="3" t="s">
        <v>3808</v>
      </c>
      <c r="C3813" s="3" t="s">
        <v>7921</v>
      </c>
      <c r="D3813" s="2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26" t="s">
        <v>8309</v>
      </c>
      <c r="P3813" t="s">
        <v>8311</v>
      </c>
      <c r="Q3813">
        <f t="shared" si="297"/>
        <v>330</v>
      </c>
      <c r="R3813">
        <f t="shared" si="298"/>
        <v>43.42</v>
      </c>
      <c r="S3813" s="11">
        <f t="shared" si="295"/>
        <v>42487.62700231481</v>
      </c>
      <c r="T3813" s="11">
        <f t="shared" si="296"/>
        <v>42521.458333333328</v>
      </c>
      <c r="U3813">
        <f t="shared" si="299"/>
        <v>2016</v>
      </c>
    </row>
    <row r="3814" spans="1:21" ht="45" x14ac:dyDescent="0.25">
      <c r="A3814">
        <v>3812</v>
      </c>
      <c r="B3814" s="3" t="s">
        <v>3809</v>
      </c>
      <c r="C3814" s="3" t="s">
        <v>7922</v>
      </c>
      <c r="D3814" s="2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26" t="s">
        <v>8309</v>
      </c>
      <c r="P3814" t="s">
        <v>8311</v>
      </c>
      <c r="Q3814">
        <f t="shared" si="297"/>
        <v>110</v>
      </c>
      <c r="R3814">
        <f t="shared" si="298"/>
        <v>199.18</v>
      </c>
      <c r="S3814" s="11">
        <f t="shared" si="295"/>
        <v>42109.751250000001</v>
      </c>
      <c r="T3814" s="11">
        <f t="shared" si="296"/>
        <v>42156.165972222225</v>
      </c>
      <c r="U3814">
        <f t="shared" si="299"/>
        <v>2015</v>
      </c>
    </row>
    <row r="3815" spans="1:21" ht="45" x14ac:dyDescent="0.25">
      <c r="A3815">
        <v>3813</v>
      </c>
      <c r="B3815" s="3" t="s">
        <v>3810</v>
      </c>
      <c r="C3815" s="3" t="s">
        <v>7923</v>
      </c>
      <c r="D3815" s="2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26" t="s">
        <v>8309</v>
      </c>
      <c r="P3815" t="s">
        <v>8311</v>
      </c>
      <c r="Q3815">
        <f t="shared" si="297"/>
        <v>101</v>
      </c>
      <c r="R3815">
        <f t="shared" si="298"/>
        <v>78.52</v>
      </c>
      <c r="S3815" s="11">
        <f t="shared" si="295"/>
        <v>42497.275706018518</v>
      </c>
      <c r="T3815" s="11">
        <f t="shared" si="296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2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26" t="s">
        <v>8309</v>
      </c>
      <c r="P3816" t="s">
        <v>8311</v>
      </c>
      <c r="Q3816">
        <f t="shared" si="297"/>
        <v>140</v>
      </c>
      <c r="R3816">
        <f t="shared" si="298"/>
        <v>61.82</v>
      </c>
      <c r="S3816" s="11">
        <f t="shared" si="295"/>
        <v>42058.904074074075</v>
      </c>
      <c r="T3816" s="11">
        <f t="shared" si="296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2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26" t="s">
        <v>8309</v>
      </c>
      <c r="P3817" t="s">
        <v>8311</v>
      </c>
      <c r="Q3817">
        <f t="shared" si="297"/>
        <v>100</v>
      </c>
      <c r="R3817">
        <f t="shared" si="298"/>
        <v>50</v>
      </c>
      <c r="S3817" s="11">
        <f t="shared" si="295"/>
        <v>42207.259918981479</v>
      </c>
      <c r="T3817" s="11">
        <f t="shared" si="296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2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26" t="s">
        <v>8309</v>
      </c>
      <c r="P3818" t="s">
        <v>8311</v>
      </c>
      <c r="Q3818">
        <f t="shared" si="297"/>
        <v>119</v>
      </c>
      <c r="R3818">
        <f t="shared" si="298"/>
        <v>48.34</v>
      </c>
      <c r="S3818" s="11">
        <f t="shared" si="295"/>
        <v>41807.690081018518</v>
      </c>
      <c r="T3818" s="11">
        <f t="shared" si="296"/>
        <v>41837.690081018518</v>
      </c>
      <c r="U3818">
        <f t="shared" si="299"/>
        <v>2014</v>
      </c>
    </row>
    <row r="3819" spans="1:21" ht="45" x14ac:dyDescent="0.25">
      <c r="A3819">
        <v>3817</v>
      </c>
      <c r="B3819" s="3" t="s">
        <v>3814</v>
      </c>
      <c r="C3819" s="3" t="s">
        <v>7927</v>
      </c>
      <c r="D3819" s="2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26" t="s">
        <v>8309</v>
      </c>
      <c r="P3819" t="s">
        <v>8311</v>
      </c>
      <c r="Q3819">
        <f t="shared" si="297"/>
        <v>107</v>
      </c>
      <c r="R3819">
        <f t="shared" si="298"/>
        <v>107.25</v>
      </c>
      <c r="S3819" s="11">
        <f t="shared" si="295"/>
        <v>42284.69694444444</v>
      </c>
      <c r="T3819" s="11">
        <f t="shared" si="296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2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26" t="s">
        <v>8309</v>
      </c>
      <c r="P3820" t="s">
        <v>8311</v>
      </c>
      <c r="Q3820">
        <f t="shared" si="297"/>
        <v>228</v>
      </c>
      <c r="R3820">
        <f t="shared" si="298"/>
        <v>57</v>
      </c>
      <c r="S3820" s="11">
        <f t="shared" si="295"/>
        <v>42045.84238425926</v>
      </c>
      <c r="T3820" s="11">
        <f t="shared" si="296"/>
        <v>42075.800717592589</v>
      </c>
      <c r="U3820">
        <f t="shared" si="299"/>
        <v>2015</v>
      </c>
    </row>
    <row r="3821" spans="1:21" ht="30" x14ac:dyDescent="0.25">
      <c r="A3821">
        <v>3819</v>
      </c>
      <c r="B3821" s="3" t="s">
        <v>3816</v>
      </c>
      <c r="C3821" s="3" t="s">
        <v>7817</v>
      </c>
      <c r="D3821" s="2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26" t="s">
        <v>8309</v>
      </c>
      <c r="P3821" t="s">
        <v>8311</v>
      </c>
      <c r="Q3821">
        <f t="shared" si="297"/>
        <v>106</v>
      </c>
      <c r="R3821">
        <f t="shared" si="298"/>
        <v>40.92</v>
      </c>
      <c r="S3821" s="11">
        <f t="shared" si="295"/>
        <v>42184.209537037037</v>
      </c>
      <c r="T3821" s="11">
        <f t="shared" si="296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2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26" t="s">
        <v>8309</v>
      </c>
      <c r="P3822" t="s">
        <v>8311</v>
      </c>
      <c r="Q3822">
        <f t="shared" si="297"/>
        <v>143</v>
      </c>
      <c r="R3822">
        <f t="shared" si="298"/>
        <v>21.5</v>
      </c>
      <c r="S3822" s="11">
        <f t="shared" si="295"/>
        <v>42160.651817129634</v>
      </c>
      <c r="T3822" s="11">
        <f t="shared" si="296"/>
        <v>42190.651817129634</v>
      </c>
      <c r="U3822">
        <f t="shared" si="299"/>
        <v>2015</v>
      </c>
    </row>
    <row r="3823" spans="1:21" ht="45" x14ac:dyDescent="0.25">
      <c r="A3823">
        <v>3821</v>
      </c>
      <c r="B3823" s="3" t="s">
        <v>3818</v>
      </c>
      <c r="C3823" s="3" t="s">
        <v>7930</v>
      </c>
      <c r="D3823" s="2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26" t="s">
        <v>8309</v>
      </c>
      <c r="P3823" t="s">
        <v>8311</v>
      </c>
      <c r="Q3823">
        <f t="shared" si="297"/>
        <v>105</v>
      </c>
      <c r="R3823">
        <f t="shared" si="298"/>
        <v>79.540000000000006</v>
      </c>
      <c r="S3823" s="11">
        <f t="shared" si="295"/>
        <v>42341.180636574078</v>
      </c>
      <c r="T3823" s="11">
        <f t="shared" si="296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2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26" t="s">
        <v>8309</v>
      </c>
      <c r="P3824" t="s">
        <v>8311</v>
      </c>
      <c r="Q3824">
        <f t="shared" si="297"/>
        <v>110</v>
      </c>
      <c r="R3824">
        <f t="shared" si="298"/>
        <v>72.38</v>
      </c>
      <c r="S3824" s="11">
        <f t="shared" si="295"/>
        <v>42329.838159722218</v>
      </c>
      <c r="T3824" s="11">
        <f t="shared" si="296"/>
        <v>42388.957638888889</v>
      </c>
      <c r="U3824">
        <f t="shared" si="299"/>
        <v>2015</v>
      </c>
    </row>
    <row r="3825" spans="1:21" ht="45" x14ac:dyDescent="0.25">
      <c r="A3825">
        <v>3823</v>
      </c>
      <c r="B3825" s="3" t="s">
        <v>3820</v>
      </c>
      <c r="C3825" s="3" t="s">
        <v>7932</v>
      </c>
      <c r="D3825" s="2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26" t="s">
        <v>8309</v>
      </c>
      <c r="P3825" t="s">
        <v>8311</v>
      </c>
      <c r="Q3825">
        <f t="shared" si="297"/>
        <v>106</v>
      </c>
      <c r="R3825">
        <f t="shared" si="298"/>
        <v>64.63</v>
      </c>
      <c r="S3825" s="11">
        <f t="shared" si="295"/>
        <v>42170.910231481481</v>
      </c>
      <c r="T3825" s="11">
        <f t="shared" si="296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 s="2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26" t="s">
        <v>8309</v>
      </c>
      <c r="P3826" t="s">
        <v>8311</v>
      </c>
      <c r="Q3826">
        <f t="shared" si="297"/>
        <v>108</v>
      </c>
      <c r="R3826">
        <f t="shared" si="298"/>
        <v>38.57</v>
      </c>
      <c r="S3826" s="11">
        <f t="shared" si="295"/>
        <v>42571.626192129625</v>
      </c>
      <c r="T3826" s="11">
        <f t="shared" si="296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2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26" t="s">
        <v>8309</v>
      </c>
      <c r="P3827" t="s">
        <v>8311</v>
      </c>
      <c r="Q3827">
        <f t="shared" si="297"/>
        <v>105</v>
      </c>
      <c r="R3827">
        <f t="shared" si="298"/>
        <v>107.57</v>
      </c>
      <c r="S3827" s="11">
        <f t="shared" si="295"/>
        <v>42151.069606481484</v>
      </c>
      <c r="T3827" s="11">
        <f t="shared" si="296"/>
        <v>42172.069606481484</v>
      </c>
      <c r="U3827">
        <f t="shared" si="299"/>
        <v>2015</v>
      </c>
    </row>
    <row r="3828" spans="1:21" ht="30" x14ac:dyDescent="0.25">
      <c r="A3828">
        <v>3826</v>
      </c>
      <c r="B3828" s="3" t="s">
        <v>3823</v>
      </c>
      <c r="C3828" s="3" t="s">
        <v>7935</v>
      </c>
      <c r="D3828" s="2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26" t="s">
        <v>8309</v>
      </c>
      <c r="P3828" t="s">
        <v>8311</v>
      </c>
      <c r="Q3828">
        <f t="shared" si="297"/>
        <v>119</v>
      </c>
      <c r="R3828">
        <f t="shared" si="298"/>
        <v>27.5</v>
      </c>
      <c r="S3828" s="11">
        <f t="shared" si="295"/>
        <v>42101.423541666663</v>
      </c>
      <c r="T3828" s="11">
        <f t="shared" si="296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2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26" t="s">
        <v>8309</v>
      </c>
      <c r="P3829" t="s">
        <v>8311</v>
      </c>
      <c r="Q3829">
        <f t="shared" si="297"/>
        <v>153</v>
      </c>
      <c r="R3829">
        <f t="shared" si="298"/>
        <v>70.459999999999994</v>
      </c>
      <c r="S3829" s="11">
        <f t="shared" si="295"/>
        <v>42034.928252314814</v>
      </c>
      <c r="T3829" s="11">
        <f t="shared" si="296"/>
        <v>42090</v>
      </c>
      <c r="U3829">
        <f t="shared" si="299"/>
        <v>2015</v>
      </c>
    </row>
    <row r="3830" spans="1:21" ht="45" x14ac:dyDescent="0.25">
      <c r="A3830">
        <v>3828</v>
      </c>
      <c r="B3830" s="3" t="s">
        <v>3825</v>
      </c>
      <c r="C3830" s="3" t="s">
        <v>7937</v>
      </c>
      <c r="D3830" s="2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26" t="s">
        <v>8309</v>
      </c>
      <c r="P3830" t="s">
        <v>8311</v>
      </c>
      <c r="Q3830">
        <f t="shared" si="297"/>
        <v>100</v>
      </c>
      <c r="R3830">
        <f t="shared" si="298"/>
        <v>178.57</v>
      </c>
      <c r="S3830" s="11">
        <f t="shared" si="295"/>
        <v>41944.527627314819</v>
      </c>
      <c r="T3830" s="11">
        <f t="shared" si="296"/>
        <v>42004.569293981483</v>
      </c>
      <c r="U3830">
        <f t="shared" si="299"/>
        <v>2014</v>
      </c>
    </row>
    <row r="3831" spans="1:21" ht="45" x14ac:dyDescent="0.25">
      <c r="A3831">
        <v>3829</v>
      </c>
      <c r="B3831" s="3" t="s">
        <v>3826</v>
      </c>
      <c r="C3831" s="3" t="s">
        <v>7938</v>
      </c>
      <c r="D3831" s="2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26" t="s">
        <v>8309</v>
      </c>
      <c r="P3831" t="s">
        <v>8311</v>
      </c>
      <c r="Q3831">
        <f t="shared" si="297"/>
        <v>100</v>
      </c>
      <c r="R3831">
        <f t="shared" si="298"/>
        <v>62.63</v>
      </c>
      <c r="S3831" s="11">
        <f t="shared" si="295"/>
        <v>42593.865405092598</v>
      </c>
      <c r="T3831" s="11">
        <f t="shared" si="296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2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26" t="s">
        <v>8309</v>
      </c>
      <c r="P3832" t="s">
        <v>8311</v>
      </c>
      <c r="Q3832">
        <f t="shared" si="297"/>
        <v>225</v>
      </c>
      <c r="R3832">
        <f t="shared" si="298"/>
        <v>75</v>
      </c>
      <c r="S3832" s="11">
        <f t="shared" si="295"/>
        <v>42503.740868055553</v>
      </c>
      <c r="T3832" s="11">
        <f t="shared" si="296"/>
        <v>42517.740868055553</v>
      </c>
      <c r="U3832">
        <f t="shared" si="299"/>
        <v>2016</v>
      </c>
    </row>
    <row r="3833" spans="1:21" ht="45" x14ac:dyDescent="0.25">
      <c r="A3833">
        <v>3831</v>
      </c>
      <c r="B3833" s="3" t="s">
        <v>3828</v>
      </c>
      <c r="C3833" s="3" t="s">
        <v>7940</v>
      </c>
      <c r="D3833" s="2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26" t="s">
        <v>8309</v>
      </c>
      <c r="P3833" t="s">
        <v>8311</v>
      </c>
      <c r="Q3833">
        <f t="shared" si="297"/>
        <v>106</v>
      </c>
      <c r="R3833">
        <f t="shared" si="298"/>
        <v>58.9</v>
      </c>
      <c r="S3833" s="11">
        <f t="shared" si="295"/>
        <v>41927.848900462966</v>
      </c>
      <c r="T3833" s="11">
        <f t="shared" si="296"/>
        <v>41948.890567129631</v>
      </c>
      <c r="U3833">
        <f t="shared" si="299"/>
        <v>2014</v>
      </c>
    </row>
    <row r="3834" spans="1:21" ht="45" x14ac:dyDescent="0.25">
      <c r="A3834">
        <v>3832</v>
      </c>
      <c r="B3834" s="3" t="s">
        <v>3829</v>
      </c>
      <c r="C3834" s="3" t="s">
        <v>7941</v>
      </c>
      <c r="D3834" s="2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26" t="s">
        <v>8309</v>
      </c>
      <c r="P3834" t="s">
        <v>8311</v>
      </c>
      <c r="Q3834">
        <f t="shared" si="297"/>
        <v>105</v>
      </c>
      <c r="R3834">
        <f t="shared" si="298"/>
        <v>139.56</v>
      </c>
      <c r="S3834" s="11">
        <f t="shared" si="295"/>
        <v>42375.114988425921</v>
      </c>
      <c r="T3834" s="11">
        <f t="shared" si="296"/>
        <v>42420.114988425921</v>
      </c>
      <c r="U3834">
        <f t="shared" si="299"/>
        <v>2016</v>
      </c>
    </row>
    <row r="3835" spans="1:21" ht="45" x14ac:dyDescent="0.25">
      <c r="A3835">
        <v>3833</v>
      </c>
      <c r="B3835" s="3" t="s">
        <v>3830</v>
      </c>
      <c r="C3835" s="3" t="s">
        <v>7942</v>
      </c>
      <c r="D3835" s="2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26" t="s">
        <v>8309</v>
      </c>
      <c r="P3835" t="s">
        <v>8311</v>
      </c>
      <c r="Q3835">
        <f t="shared" si="297"/>
        <v>117</v>
      </c>
      <c r="R3835">
        <f t="shared" si="298"/>
        <v>70</v>
      </c>
      <c r="S3835" s="11">
        <f t="shared" si="295"/>
        <v>41963.872361111105</v>
      </c>
      <c r="T3835" s="11">
        <f t="shared" si="296"/>
        <v>41974.797916666663</v>
      </c>
      <c r="U3835">
        <f t="shared" si="299"/>
        <v>2014</v>
      </c>
    </row>
    <row r="3836" spans="1:21" ht="45" x14ac:dyDescent="0.25">
      <c r="A3836">
        <v>3834</v>
      </c>
      <c r="B3836" s="3" t="s">
        <v>3831</v>
      </c>
      <c r="C3836" s="3" t="s">
        <v>7943</v>
      </c>
      <c r="D3836" s="2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26" t="s">
        <v>8309</v>
      </c>
      <c r="P3836" t="s">
        <v>8311</v>
      </c>
      <c r="Q3836">
        <f t="shared" si="297"/>
        <v>109</v>
      </c>
      <c r="R3836">
        <f t="shared" si="298"/>
        <v>57.39</v>
      </c>
      <c r="S3836" s="11">
        <f t="shared" si="295"/>
        <v>42143.445219907408</v>
      </c>
      <c r="T3836" s="11">
        <f t="shared" si="296"/>
        <v>42173.445219907408</v>
      </c>
      <c r="U3836">
        <f t="shared" si="299"/>
        <v>2015</v>
      </c>
    </row>
    <row r="3837" spans="1:21" ht="45" x14ac:dyDescent="0.25">
      <c r="A3837">
        <v>3835</v>
      </c>
      <c r="B3837" s="3" t="s">
        <v>3832</v>
      </c>
      <c r="C3837" s="3" t="s">
        <v>7944</v>
      </c>
      <c r="D3837" s="2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26" t="s">
        <v>8309</v>
      </c>
      <c r="P3837" t="s">
        <v>8311</v>
      </c>
      <c r="Q3837">
        <f t="shared" si="297"/>
        <v>160</v>
      </c>
      <c r="R3837">
        <f t="shared" si="298"/>
        <v>40</v>
      </c>
      <c r="S3837" s="11">
        <f t="shared" si="295"/>
        <v>42460.94222222222</v>
      </c>
      <c r="T3837" s="11">
        <f t="shared" si="296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2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26" t="s">
        <v>8309</v>
      </c>
      <c r="P3838" t="s">
        <v>8311</v>
      </c>
      <c r="Q3838">
        <f t="shared" si="297"/>
        <v>113</v>
      </c>
      <c r="R3838">
        <f t="shared" si="298"/>
        <v>64.290000000000006</v>
      </c>
      <c r="S3838" s="11">
        <f t="shared" si="295"/>
        <v>42553.926527777774</v>
      </c>
      <c r="T3838" s="11">
        <f t="shared" si="296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2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26" t="s">
        <v>8309</v>
      </c>
      <c r="P3839" t="s">
        <v>8311</v>
      </c>
      <c r="Q3839">
        <f t="shared" si="297"/>
        <v>102</v>
      </c>
      <c r="R3839">
        <f t="shared" si="298"/>
        <v>120.12</v>
      </c>
      <c r="S3839" s="11">
        <f t="shared" si="295"/>
        <v>42152.765717592592</v>
      </c>
      <c r="T3839" s="11">
        <f t="shared" si="296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2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26" t="s">
        <v>8309</v>
      </c>
      <c r="P3840" t="s">
        <v>8311</v>
      </c>
      <c r="Q3840">
        <f t="shared" si="297"/>
        <v>101</v>
      </c>
      <c r="R3840">
        <f t="shared" si="298"/>
        <v>1008.24</v>
      </c>
      <c r="S3840" s="11">
        <f t="shared" si="295"/>
        <v>42116.710752314815</v>
      </c>
      <c r="T3840" s="11">
        <f t="shared" si="296"/>
        <v>42146.710752314815</v>
      </c>
      <c r="U3840">
        <f t="shared" si="299"/>
        <v>2015</v>
      </c>
    </row>
    <row r="3841" spans="1:21" ht="45" x14ac:dyDescent="0.25">
      <c r="A3841">
        <v>3839</v>
      </c>
      <c r="B3841" s="3" t="s">
        <v>3836</v>
      </c>
      <c r="C3841" s="3" t="s">
        <v>7948</v>
      </c>
      <c r="D3841" s="2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26" t="s">
        <v>8309</v>
      </c>
      <c r="P3841" t="s">
        <v>8311</v>
      </c>
      <c r="Q3841">
        <f t="shared" si="297"/>
        <v>101</v>
      </c>
      <c r="R3841">
        <f t="shared" si="298"/>
        <v>63.28</v>
      </c>
      <c r="S3841" s="11">
        <f t="shared" si="295"/>
        <v>42155.142638888887</v>
      </c>
      <c r="T3841" s="11">
        <f t="shared" si="296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2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26" t="s">
        <v>8309</v>
      </c>
      <c r="P3842" t="s">
        <v>8311</v>
      </c>
      <c r="Q3842">
        <f t="shared" si="297"/>
        <v>6500</v>
      </c>
      <c r="R3842">
        <f t="shared" si="298"/>
        <v>21.67</v>
      </c>
      <c r="S3842" s="11">
        <f t="shared" ref="S3842:S3905" si="300">(((J3842/60)/60)/24)+DATE(1970,1,1)</f>
        <v>42432.701724537037</v>
      </c>
      <c r="T3842" s="11">
        <f t="shared" ref="T3842:T3905" si="301">(((I3842/60)/60)/24)+DATE(1970,1,1)</f>
        <v>42457.660057870366</v>
      </c>
      <c r="U3842">
        <f t="shared" si="299"/>
        <v>2016</v>
      </c>
    </row>
    <row r="3843" spans="1:21" ht="45" x14ac:dyDescent="0.25">
      <c r="A3843">
        <v>3841</v>
      </c>
      <c r="B3843" s="3" t="s">
        <v>3838</v>
      </c>
      <c r="C3843" s="3" t="s">
        <v>7950</v>
      </c>
      <c r="D3843" s="2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26" t="s">
        <v>8309</v>
      </c>
      <c r="P3843" t="s">
        <v>8311</v>
      </c>
      <c r="Q3843">
        <f t="shared" ref="Q3843:Q3906" si="302">ROUND(E3843/D3843*100,0)</f>
        <v>9</v>
      </c>
      <c r="R3843">
        <f t="shared" ref="R3843:R3906" si="303">IFERROR(ROUND(E3843/L3843,2),0)</f>
        <v>25.65</v>
      </c>
      <c r="S3843" s="11">
        <f t="shared" si="300"/>
        <v>41780.785729166666</v>
      </c>
      <c r="T3843" s="11">
        <f t="shared" si="301"/>
        <v>41840.785729166666</v>
      </c>
      <c r="U3843">
        <f t="shared" ref="U3843:U3906" si="304">YEAR(S3843)</f>
        <v>2014</v>
      </c>
    </row>
    <row r="3844" spans="1:21" ht="45" x14ac:dyDescent="0.25">
      <c r="A3844">
        <v>3842</v>
      </c>
      <c r="B3844" s="3" t="s">
        <v>3839</v>
      </c>
      <c r="C3844" s="3" t="s">
        <v>7951</v>
      </c>
      <c r="D3844" s="2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26" t="s">
        <v>8309</v>
      </c>
      <c r="P3844" t="s">
        <v>8311</v>
      </c>
      <c r="Q3844">
        <f t="shared" si="302"/>
        <v>22</v>
      </c>
      <c r="R3844">
        <f t="shared" si="303"/>
        <v>47.7</v>
      </c>
      <c r="S3844" s="11">
        <f t="shared" si="300"/>
        <v>41740.493657407409</v>
      </c>
      <c r="T3844" s="11">
        <f t="shared" si="301"/>
        <v>41770.493657407409</v>
      </c>
      <c r="U3844">
        <f t="shared" si="304"/>
        <v>2014</v>
      </c>
    </row>
    <row r="3845" spans="1:21" ht="45" x14ac:dyDescent="0.25">
      <c r="A3845">
        <v>3843</v>
      </c>
      <c r="B3845" s="3" t="s">
        <v>3840</v>
      </c>
      <c r="C3845" s="3" t="s">
        <v>7952</v>
      </c>
      <c r="D3845" s="2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26" t="s">
        <v>8309</v>
      </c>
      <c r="P3845" t="s">
        <v>8311</v>
      </c>
      <c r="Q3845">
        <f t="shared" si="302"/>
        <v>21</v>
      </c>
      <c r="R3845">
        <f t="shared" si="303"/>
        <v>56.05</v>
      </c>
      <c r="S3845" s="11">
        <f t="shared" si="300"/>
        <v>41766.072500000002</v>
      </c>
      <c r="T3845" s="11">
        <f t="shared" si="301"/>
        <v>41791.072500000002</v>
      </c>
      <c r="U3845">
        <f t="shared" si="304"/>
        <v>2014</v>
      </c>
    </row>
    <row r="3846" spans="1:21" ht="45" x14ac:dyDescent="0.25">
      <c r="A3846">
        <v>3844</v>
      </c>
      <c r="B3846" s="3" t="s">
        <v>3841</v>
      </c>
      <c r="C3846" s="3" t="s">
        <v>7953</v>
      </c>
      <c r="D3846" s="2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26" t="s">
        <v>8309</v>
      </c>
      <c r="P3846" t="s">
        <v>8311</v>
      </c>
      <c r="Q3846">
        <f t="shared" si="302"/>
        <v>41</v>
      </c>
      <c r="R3846">
        <f t="shared" si="303"/>
        <v>81.319999999999993</v>
      </c>
      <c r="S3846" s="11">
        <f t="shared" si="300"/>
        <v>41766.617291666669</v>
      </c>
      <c r="T3846" s="11">
        <f t="shared" si="301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2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26" t="s">
        <v>8309</v>
      </c>
      <c r="P3847" t="s">
        <v>8311</v>
      </c>
      <c r="Q3847">
        <f t="shared" si="302"/>
        <v>2</v>
      </c>
      <c r="R3847">
        <f t="shared" si="303"/>
        <v>70.17</v>
      </c>
      <c r="S3847" s="11">
        <f t="shared" si="300"/>
        <v>42248.627013888887</v>
      </c>
      <c r="T3847" s="11">
        <f t="shared" si="301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2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26" t="s">
        <v>8309</v>
      </c>
      <c r="P3848" t="s">
        <v>8311</v>
      </c>
      <c r="Q3848">
        <f t="shared" si="302"/>
        <v>3</v>
      </c>
      <c r="R3848">
        <f t="shared" si="303"/>
        <v>23.63</v>
      </c>
      <c r="S3848" s="11">
        <f t="shared" si="300"/>
        <v>41885.221550925926</v>
      </c>
      <c r="T3848" s="11">
        <f t="shared" si="301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2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26" t="s">
        <v>8309</v>
      </c>
      <c r="P3849" t="s">
        <v>8311</v>
      </c>
      <c r="Q3849">
        <f t="shared" si="302"/>
        <v>16</v>
      </c>
      <c r="R3849">
        <f t="shared" si="303"/>
        <v>188.56</v>
      </c>
      <c r="S3849" s="11">
        <f t="shared" si="300"/>
        <v>42159.224432870367</v>
      </c>
      <c r="T3849" s="11">
        <f t="shared" si="301"/>
        <v>42204.224432870367</v>
      </c>
      <c r="U3849">
        <f t="shared" si="304"/>
        <v>2015</v>
      </c>
    </row>
    <row r="3850" spans="1:21" ht="45" x14ac:dyDescent="0.25">
      <c r="A3850">
        <v>3848</v>
      </c>
      <c r="B3850" s="3" t="s">
        <v>3845</v>
      </c>
      <c r="C3850" s="3" t="s">
        <v>7957</v>
      </c>
      <c r="D3850" s="2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26" t="s">
        <v>8309</v>
      </c>
      <c r="P3850" t="s">
        <v>8311</v>
      </c>
      <c r="Q3850">
        <f t="shared" si="302"/>
        <v>16</v>
      </c>
      <c r="R3850">
        <f t="shared" si="303"/>
        <v>49.51</v>
      </c>
      <c r="S3850" s="11">
        <f t="shared" si="300"/>
        <v>42265.817002314812</v>
      </c>
      <c r="T3850" s="11">
        <f t="shared" si="301"/>
        <v>42295.817002314812</v>
      </c>
      <c r="U3850">
        <f t="shared" si="304"/>
        <v>2015</v>
      </c>
    </row>
    <row r="3851" spans="1:21" ht="45" x14ac:dyDescent="0.25">
      <c r="A3851">
        <v>3849</v>
      </c>
      <c r="B3851" s="3" t="s">
        <v>3846</v>
      </c>
      <c r="C3851" s="3" t="s">
        <v>7958</v>
      </c>
      <c r="D3851" s="2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26" t="s">
        <v>8309</v>
      </c>
      <c r="P3851" t="s">
        <v>8311</v>
      </c>
      <c r="Q3851">
        <f t="shared" si="302"/>
        <v>7</v>
      </c>
      <c r="R3851">
        <f t="shared" si="303"/>
        <v>75.459999999999994</v>
      </c>
      <c r="S3851" s="11">
        <f t="shared" si="300"/>
        <v>42136.767175925925</v>
      </c>
      <c r="T3851" s="11">
        <f t="shared" si="301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2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26" t="s">
        <v>8309</v>
      </c>
      <c r="P3852" t="s">
        <v>8311</v>
      </c>
      <c r="Q3852">
        <f t="shared" si="302"/>
        <v>4</v>
      </c>
      <c r="R3852">
        <f t="shared" si="303"/>
        <v>9.5</v>
      </c>
      <c r="S3852" s="11">
        <f t="shared" si="300"/>
        <v>41975.124340277776</v>
      </c>
      <c r="T3852" s="11">
        <f t="shared" si="301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2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26" t="s">
        <v>8309</v>
      </c>
      <c r="P3853" t="s">
        <v>8311</v>
      </c>
      <c r="Q3853">
        <f t="shared" si="302"/>
        <v>34</v>
      </c>
      <c r="R3853">
        <f t="shared" si="303"/>
        <v>35.5</v>
      </c>
      <c r="S3853" s="11">
        <f t="shared" si="300"/>
        <v>42172.439571759256</v>
      </c>
      <c r="T3853" s="11">
        <f t="shared" si="301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2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26" t="s">
        <v>8309</v>
      </c>
      <c r="P3854" t="s">
        <v>8311</v>
      </c>
      <c r="Q3854">
        <f t="shared" si="302"/>
        <v>0</v>
      </c>
      <c r="R3854">
        <f t="shared" si="303"/>
        <v>10</v>
      </c>
      <c r="S3854" s="11">
        <f t="shared" si="300"/>
        <v>42065.190694444449</v>
      </c>
      <c r="T3854" s="11">
        <f t="shared" si="301"/>
        <v>42090.149027777778</v>
      </c>
      <c r="U3854">
        <f t="shared" si="304"/>
        <v>2015</v>
      </c>
    </row>
    <row r="3855" spans="1:21" ht="30" x14ac:dyDescent="0.25">
      <c r="A3855">
        <v>3853</v>
      </c>
      <c r="B3855" s="3" t="s">
        <v>3850</v>
      </c>
      <c r="C3855" s="3" t="s">
        <v>7962</v>
      </c>
      <c r="D3855" s="2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26" t="s">
        <v>8309</v>
      </c>
      <c r="P3855" t="s">
        <v>8311</v>
      </c>
      <c r="Q3855">
        <f t="shared" si="302"/>
        <v>0</v>
      </c>
      <c r="R3855">
        <f t="shared" si="303"/>
        <v>13</v>
      </c>
      <c r="S3855" s="11">
        <f t="shared" si="300"/>
        <v>41848.84002314815</v>
      </c>
      <c r="T3855" s="11">
        <f t="shared" si="301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2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26" t="s">
        <v>8309</v>
      </c>
      <c r="P3856" t="s">
        <v>8311</v>
      </c>
      <c r="Q3856">
        <f t="shared" si="302"/>
        <v>16</v>
      </c>
      <c r="R3856">
        <f t="shared" si="303"/>
        <v>89.4</v>
      </c>
      <c r="S3856" s="11">
        <f t="shared" si="300"/>
        <v>42103.884930555556</v>
      </c>
      <c r="T3856" s="11">
        <f t="shared" si="301"/>
        <v>42133.884930555556</v>
      </c>
      <c r="U3856">
        <f t="shared" si="304"/>
        <v>2015</v>
      </c>
    </row>
    <row r="3857" spans="1:21" ht="45" x14ac:dyDescent="0.25">
      <c r="A3857">
        <v>3855</v>
      </c>
      <c r="B3857" s="3" t="s">
        <v>3852</v>
      </c>
      <c r="C3857" s="3" t="s">
        <v>7964</v>
      </c>
      <c r="D3857" s="2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26" t="s">
        <v>8309</v>
      </c>
      <c r="P3857" t="s">
        <v>8311</v>
      </c>
      <c r="Q3857">
        <f t="shared" si="302"/>
        <v>3</v>
      </c>
      <c r="R3857">
        <f t="shared" si="303"/>
        <v>25</v>
      </c>
      <c r="S3857" s="11">
        <f t="shared" si="300"/>
        <v>42059.970729166671</v>
      </c>
      <c r="T3857" s="11">
        <f t="shared" si="301"/>
        <v>42089.929062499999</v>
      </c>
      <c r="U3857">
        <f t="shared" si="304"/>
        <v>2015</v>
      </c>
    </row>
    <row r="3858" spans="1:21" ht="45" x14ac:dyDescent="0.25">
      <c r="A3858">
        <v>3856</v>
      </c>
      <c r="B3858" s="3" t="s">
        <v>3853</v>
      </c>
      <c r="C3858" s="3" t="s">
        <v>7965</v>
      </c>
      <c r="D3858" s="2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26" t="s">
        <v>8309</v>
      </c>
      <c r="P3858" t="s">
        <v>8311</v>
      </c>
      <c r="Q3858">
        <f t="shared" si="302"/>
        <v>0</v>
      </c>
      <c r="R3858">
        <f t="shared" si="303"/>
        <v>1</v>
      </c>
      <c r="S3858" s="11">
        <f t="shared" si="300"/>
        <v>42041.743090277778</v>
      </c>
      <c r="T3858" s="11">
        <f t="shared" si="301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 s="2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26" t="s">
        <v>8309</v>
      </c>
      <c r="P3859" t="s">
        <v>8311</v>
      </c>
      <c r="Q3859">
        <f t="shared" si="302"/>
        <v>5</v>
      </c>
      <c r="R3859">
        <f t="shared" si="303"/>
        <v>65</v>
      </c>
      <c r="S3859" s="11">
        <f t="shared" si="300"/>
        <v>41829.73715277778</v>
      </c>
      <c r="T3859" s="11">
        <f t="shared" si="301"/>
        <v>41852.716666666667</v>
      </c>
      <c r="U3859">
        <f t="shared" si="304"/>
        <v>2014</v>
      </c>
    </row>
    <row r="3860" spans="1:21" ht="45" x14ac:dyDescent="0.25">
      <c r="A3860">
        <v>3858</v>
      </c>
      <c r="B3860" s="3" t="s">
        <v>3855</v>
      </c>
      <c r="C3860" s="3" t="s">
        <v>7967</v>
      </c>
      <c r="D3860" s="2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26" t="s">
        <v>8309</v>
      </c>
      <c r="P3860" t="s">
        <v>8311</v>
      </c>
      <c r="Q3860">
        <f t="shared" si="302"/>
        <v>2</v>
      </c>
      <c r="R3860">
        <f t="shared" si="303"/>
        <v>10</v>
      </c>
      <c r="S3860" s="11">
        <f t="shared" si="300"/>
        <v>42128.431064814817</v>
      </c>
      <c r="T3860" s="11">
        <f t="shared" si="301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2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26" t="s">
        <v>8309</v>
      </c>
      <c r="P3861" t="s">
        <v>8311</v>
      </c>
      <c r="Q3861">
        <f t="shared" si="302"/>
        <v>0</v>
      </c>
      <c r="R3861">
        <f t="shared" si="303"/>
        <v>1</v>
      </c>
      <c r="S3861" s="11">
        <f t="shared" si="300"/>
        <v>41789.893599537041</v>
      </c>
      <c r="T3861" s="11">
        <f t="shared" si="301"/>
        <v>41815.875</v>
      </c>
      <c r="U3861">
        <f t="shared" si="304"/>
        <v>2014</v>
      </c>
    </row>
    <row r="3862" spans="1:21" ht="45" x14ac:dyDescent="0.25">
      <c r="A3862">
        <v>3860</v>
      </c>
      <c r="B3862" s="3" t="s">
        <v>3857</v>
      </c>
      <c r="C3862" s="3" t="s">
        <v>7969</v>
      </c>
      <c r="D3862" s="2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26" t="s">
        <v>8309</v>
      </c>
      <c r="P3862" t="s">
        <v>8311</v>
      </c>
      <c r="Q3862">
        <f t="shared" si="302"/>
        <v>18</v>
      </c>
      <c r="R3862">
        <f t="shared" si="303"/>
        <v>81.540000000000006</v>
      </c>
      <c r="S3862" s="11">
        <f t="shared" si="300"/>
        <v>41833.660995370366</v>
      </c>
      <c r="T3862" s="11">
        <f t="shared" si="301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2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26" t="s">
        <v>8309</v>
      </c>
      <c r="P3863" t="s">
        <v>8311</v>
      </c>
      <c r="Q3863">
        <f t="shared" si="302"/>
        <v>5</v>
      </c>
      <c r="R3863">
        <f t="shared" si="303"/>
        <v>100</v>
      </c>
      <c r="S3863" s="11">
        <f t="shared" si="300"/>
        <v>41914.590011574073</v>
      </c>
      <c r="T3863" s="11">
        <f t="shared" si="301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2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26" t="s">
        <v>8309</v>
      </c>
      <c r="P3864" t="s">
        <v>8311</v>
      </c>
      <c r="Q3864">
        <f t="shared" si="302"/>
        <v>0</v>
      </c>
      <c r="R3864">
        <f t="shared" si="303"/>
        <v>1</v>
      </c>
      <c r="S3864" s="11">
        <f t="shared" si="300"/>
        <v>42611.261064814811</v>
      </c>
      <c r="T3864" s="11">
        <f t="shared" si="301"/>
        <v>42625.707638888889</v>
      </c>
      <c r="U3864">
        <f t="shared" si="304"/>
        <v>2016</v>
      </c>
    </row>
    <row r="3865" spans="1:21" ht="45" x14ac:dyDescent="0.25">
      <c r="A3865">
        <v>3863</v>
      </c>
      <c r="B3865" s="3" t="s">
        <v>3860</v>
      </c>
      <c r="C3865" s="3" t="s">
        <v>7972</v>
      </c>
      <c r="D3865" s="2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26" t="s">
        <v>8309</v>
      </c>
      <c r="P3865" t="s">
        <v>8311</v>
      </c>
      <c r="Q3865">
        <f t="shared" si="302"/>
        <v>0</v>
      </c>
      <c r="R3865">
        <f t="shared" si="303"/>
        <v>0</v>
      </c>
      <c r="S3865" s="11">
        <f t="shared" si="300"/>
        <v>42253.633159722223</v>
      </c>
      <c r="T3865" s="11">
        <f t="shared" si="301"/>
        <v>42313.674826388888</v>
      </c>
      <c r="U3865">
        <f t="shared" si="304"/>
        <v>2015</v>
      </c>
    </row>
    <row r="3866" spans="1:21" ht="45" x14ac:dyDescent="0.25">
      <c r="A3866">
        <v>3864</v>
      </c>
      <c r="B3866" s="3" t="s">
        <v>3861</v>
      </c>
      <c r="C3866" s="3" t="s">
        <v>7973</v>
      </c>
      <c r="D3866" s="2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26" t="s">
        <v>8309</v>
      </c>
      <c r="P3866" t="s">
        <v>8311</v>
      </c>
      <c r="Q3866">
        <f t="shared" si="302"/>
        <v>1</v>
      </c>
      <c r="R3866">
        <f t="shared" si="303"/>
        <v>20</v>
      </c>
      <c r="S3866" s="11">
        <f t="shared" si="300"/>
        <v>42295.891828703709</v>
      </c>
      <c r="T3866" s="11">
        <f t="shared" si="301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2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26" t="s">
        <v>8309</v>
      </c>
      <c r="P3867" t="s">
        <v>8311</v>
      </c>
      <c r="Q3867">
        <f t="shared" si="302"/>
        <v>27</v>
      </c>
      <c r="R3867">
        <f t="shared" si="303"/>
        <v>46.43</v>
      </c>
      <c r="S3867" s="11">
        <f t="shared" si="300"/>
        <v>41841.651597222226</v>
      </c>
      <c r="T3867" s="11">
        <f t="shared" si="301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2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26" t="s">
        <v>8309</v>
      </c>
      <c r="P3868" t="s">
        <v>8311</v>
      </c>
      <c r="Q3868">
        <f t="shared" si="302"/>
        <v>1</v>
      </c>
      <c r="R3868">
        <f t="shared" si="303"/>
        <v>5.5</v>
      </c>
      <c r="S3868" s="11">
        <f t="shared" si="300"/>
        <v>42402.947002314817</v>
      </c>
      <c r="T3868" s="11">
        <f t="shared" si="301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2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26" t="s">
        <v>8309</v>
      </c>
      <c r="P3869" t="s">
        <v>8311</v>
      </c>
      <c r="Q3869">
        <f t="shared" si="302"/>
        <v>13</v>
      </c>
      <c r="R3869">
        <f t="shared" si="303"/>
        <v>50.2</v>
      </c>
      <c r="S3869" s="11">
        <f t="shared" si="300"/>
        <v>42509.814108796301</v>
      </c>
      <c r="T3869" s="11">
        <f t="shared" si="301"/>
        <v>42539.814108796301</v>
      </c>
      <c r="U3869">
        <f t="shared" si="304"/>
        <v>2016</v>
      </c>
    </row>
    <row r="3870" spans="1:21" x14ac:dyDescent="0.25">
      <c r="A3870">
        <v>3868</v>
      </c>
      <c r="B3870" s="3" t="s">
        <v>3865</v>
      </c>
      <c r="C3870" s="3" t="s">
        <v>7977</v>
      </c>
      <c r="D3870" s="2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26" t="s">
        <v>8309</v>
      </c>
      <c r="P3870" t="s">
        <v>8312</v>
      </c>
      <c r="Q3870">
        <f t="shared" si="302"/>
        <v>0</v>
      </c>
      <c r="R3870">
        <f t="shared" si="303"/>
        <v>10</v>
      </c>
      <c r="S3870" s="11">
        <f t="shared" si="300"/>
        <v>41865.659780092588</v>
      </c>
      <c r="T3870" s="11">
        <f t="shared" si="301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2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26" t="s">
        <v>8309</v>
      </c>
      <c r="P3871" t="s">
        <v>8312</v>
      </c>
      <c r="Q3871">
        <f t="shared" si="302"/>
        <v>3</v>
      </c>
      <c r="R3871">
        <f t="shared" si="303"/>
        <v>30.13</v>
      </c>
      <c r="S3871" s="11">
        <f t="shared" si="300"/>
        <v>42047.724444444444</v>
      </c>
      <c r="T3871" s="11">
        <f t="shared" si="301"/>
        <v>42077.132638888885</v>
      </c>
      <c r="U3871">
        <f t="shared" si="304"/>
        <v>2015</v>
      </c>
    </row>
    <row r="3872" spans="1:21" ht="45" x14ac:dyDescent="0.25">
      <c r="A3872">
        <v>3870</v>
      </c>
      <c r="B3872" s="3" t="s">
        <v>3867</v>
      </c>
      <c r="C3872" s="3" t="s">
        <v>7979</v>
      </c>
      <c r="D3872" s="2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26" t="s">
        <v>8309</v>
      </c>
      <c r="P3872" t="s">
        <v>8312</v>
      </c>
      <c r="Q3872">
        <f t="shared" si="302"/>
        <v>15</v>
      </c>
      <c r="R3872">
        <f t="shared" si="303"/>
        <v>150</v>
      </c>
      <c r="S3872" s="11">
        <f t="shared" si="300"/>
        <v>41793.17219907407</v>
      </c>
      <c r="T3872" s="11">
        <f t="shared" si="301"/>
        <v>41823.17219907407</v>
      </c>
      <c r="U3872">
        <f t="shared" si="304"/>
        <v>2014</v>
      </c>
    </row>
    <row r="3873" spans="1:21" ht="30" x14ac:dyDescent="0.25">
      <c r="A3873">
        <v>3871</v>
      </c>
      <c r="B3873" s="3" t="s">
        <v>3868</v>
      </c>
      <c r="C3873" s="3" t="s">
        <v>7980</v>
      </c>
      <c r="D3873" s="2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26" t="s">
        <v>8309</v>
      </c>
      <c r="P3873" t="s">
        <v>8312</v>
      </c>
      <c r="Q3873">
        <f t="shared" si="302"/>
        <v>3</v>
      </c>
      <c r="R3873">
        <f t="shared" si="303"/>
        <v>13.33</v>
      </c>
      <c r="S3873" s="11">
        <f t="shared" si="300"/>
        <v>42763.780671296292</v>
      </c>
      <c r="T3873" s="11">
        <f t="shared" si="301"/>
        <v>42823.739004629635</v>
      </c>
      <c r="U3873">
        <f t="shared" si="304"/>
        <v>2017</v>
      </c>
    </row>
    <row r="3874" spans="1:21" ht="45" x14ac:dyDescent="0.25">
      <c r="A3874">
        <v>3872</v>
      </c>
      <c r="B3874" s="3" t="s">
        <v>3869</v>
      </c>
      <c r="C3874" s="3" t="s">
        <v>7981</v>
      </c>
      <c r="D3874" s="2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26" t="s">
        <v>8309</v>
      </c>
      <c r="P3874" t="s">
        <v>8312</v>
      </c>
      <c r="Q3874">
        <f t="shared" si="302"/>
        <v>0</v>
      </c>
      <c r="R3874">
        <f t="shared" si="303"/>
        <v>0</v>
      </c>
      <c r="S3874" s="11">
        <f t="shared" si="300"/>
        <v>42180.145787037036</v>
      </c>
      <c r="T3874" s="11">
        <f t="shared" si="301"/>
        <v>42230.145787037036</v>
      </c>
      <c r="U3874">
        <f t="shared" si="304"/>
        <v>2015</v>
      </c>
    </row>
    <row r="3875" spans="1:21" ht="45" x14ac:dyDescent="0.25">
      <c r="A3875">
        <v>3873</v>
      </c>
      <c r="B3875" s="3" t="s">
        <v>3870</v>
      </c>
      <c r="C3875" s="3" t="s">
        <v>7982</v>
      </c>
      <c r="D3875" s="2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26" t="s">
        <v>8309</v>
      </c>
      <c r="P3875" t="s">
        <v>8312</v>
      </c>
      <c r="Q3875">
        <f t="shared" si="302"/>
        <v>0</v>
      </c>
      <c r="R3875">
        <f t="shared" si="303"/>
        <v>0</v>
      </c>
      <c r="S3875" s="11">
        <f t="shared" si="300"/>
        <v>42255.696006944447</v>
      </c>
      <c r="T3875" s="11">
        <f t="shared" si="301"/>
        <v>42285.696006944447</v>
      </c>
      <c r="U3875">
        <f t="shared" si="304"/>
        <v>2015</v>
      </c>
    </row>
    <row r="3876" spans="1:21" ht="45" x14ac:dyDescent="0.25">
      <c r="A3876">
        <v>3874</v>
      </c>
      <c r="B3876" s="3" t="s">
        <v>3871</v>
      </c>
      <c r="C3876" s="3" t="s">
        <v>7983</v>
      </c>
      <c r="D3876" s="2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26" t="s">
        <v>8309</v>
      </c>
      <c r="P3876" t="s">
        <v>8312</v>
      </c>
      <c r="Q3876">
        <f t="shared" si="302"/>
        <v>0</v>
      </c>
      <c r="R3876">
        <f t="shared" si="303"/>
        <v>0</v>
      </c>
      <c r="S3876" s="11">
        <f t="shared" si="300"/>
        <v>42007.016458333332</v>
      </c>
      <c r="T3876" s="11">
        <f t="shared" si="301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2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26" t="s">
        <v>8309</v>
      </c>
      <c r="P3877" t="s">
        <v>8312</v>
      </c>
      <c r="Q3877">
        <f t="shared" si="302"/>
        <v>0</v>
      </c>
      <c r="R3877">
        <f t="shared" si="303"/>
        <v>0</v>
      </c>
      <c r="S3877" s="11">
        <f t="shared" si="300"/>
        <v>42615.346817129626</v>
      </c>
      <c r="T3877" s="11">
        <f t="shared" si="301"/>
        <v>42616.416666666672</v>
      </c>
      <c r="U3877">
        <f t="shared" si="304"/>
        <v>2016</v>
      </c>
    </row>
    <row r="3878" spans="1:21" ht="45" x14ac:dyDescent="0.25">
      <c r="A3878">
        <v>3876</v>
      </c>
      <c r="B3878" s="3" t="s">
        <v>3873</v>
      </c>
      <c r="C3878" s="3" t="s">
        <v>7985</v>
      </c>
      <c r="D3878" s="2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26" t="s">
        <v>8309</v>
      </c>
      <c r="P3878" t="s">
        <v>8312</v>
      </c>
      <c r="Q3878">
        <f t="shared" si="302"/>
        <v>53</v>
      </c>
      <c r="R3878">
        <f t="shared" si="303"/>
        <v>44.76</v>
      </c>
      <c r="S3878" s="11">
        <f t="shared" si="300"/>
        <v>42372.624166666668</v>
      </c>
      <c r="T3878" s="11">
        <f t="shared" si="301"/>
        <v>42402.624166666668</v>
      </c>
      <c r="U3878">
        <f t="shared" si="304"/>
        <v>2016</v>
      </c>
    </row>
    <row r="3879" spans="1:21" ht="45" x14ac:dyDescent="0.25">
      <c r="A3879">
        <v>3877</v>
      </c>
      <c r="B3879" s="3" t="s">
        <v>3874</v>
      </c>
      <c r="C3879" s="3" t="s">
        <v>7986</v>
      </c>
      <c r="D3879" s="2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26" t="s">
        <v>8309</v>
      </c>
      <c r="P3879" t="s">
        <v>8312</v>
      </c>
      <c r="Q3879">
        <f t="shared" si="302"/>
        <v>5</v>
      </c>
      <c r="R3879">
        <f t="shared" si="303"/>
        <v>88.64</v>
      </c>
      <c r="S3879" s="11">
        <f t="shared" si="300"/>
        <v>42682.67768518519</v>
      </c>
      <c r="T3879" s="11">
        <f t="shared" si="301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2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26" t="s">
        <v>8309</v>
      </c>
      <c r="P3880" t="s">
        <v>8312</v>
      </c>
      <c r="Q3880">
        <f t="shared" si="302"/>
        <v>0</v>
      </c>
      <c r="R3880">
        <f t="shared" si="303"/>
        <v>10</v>
      </c>
      <c r="S3880" s="11">
        <f t="shared" si="300"/>
        <v>42154.818819444445</v>
      </c>
      <c r="T3880" s="11">
        <f t="shared" si="301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2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26" t="s">
        <v>8309</v>
      </c>
      <c r="P3881" t="s">
        <v>8312</v>
      </c>
      <c r="Q3881">
        <f t="shared" si="302"/>
        <v>0</v>
      </c>
      <c r="R3881">
        <f t="shared" si="303"/>
        <v>0</v>
      </c>
      <c r="S3881" s="11">
        <f t="shared" si="300"/>
        <v>41999.861064814817</v>
      </c>
      <c r="T3881" s="11">
        <f t="shared" si="301"/>
        <v>42029.861064814817</v>
      </c>
      <c r="U3881">
        <f t="shared" si="304"/>
        <v>2014</v>
      </c>
    </row>
    <row r="3882" spans="1:21" ht="45" x14ac:dyDescent="0.25">
      <c r="A3882">
        <v>3880</v>
      </c>
      <c r="B3882" s="3" t="s">
        <v>3877</v>
      </c>
      <c r="C3882" s="3" t="s">
        <v>7989</v>
      </c>
      <c r="D3882" s="2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26" t="s">
        <v>8309</v>
      </c>
      <c r="P3882" t="s">
        <v>8312</v>
      </c>
      <c r="Q3882">
        <f t="shared" si="302"/>
        <v>13</v>
      </c>
      <c r="R3882">
        <f t="shared" si="303"/>
        <v>57.65</v>
      </c>
      <c r="S3882" s="11">
        <f t="shared" si="300"/>
        <v>41815.815046296295</v>
      </c>
      <c r="T3882" s="11">
        <f t="shared" si="301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2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26" t="s">
        <v>8309</v>
      </c>
      <c r="P3883" t="s">
        <v>8312</v>
      </c>
      <c r="Q3883">
        <f t="shared" si="302"/>
        <v>5</v>
      </c>
      <c r="R3883">
        <f t="shared" si="303"/>
        <v>25</v>
      </c>
      <c r="S3883" s="11">
        <f t="shared" si="300"/>
        <v>42756.018506944441</v>
      </c>
      <c r="T3883" s="11">
        <f t="shared" si="301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2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26" t="s">
        <v>8309</v>
      </c>
      <c r="P3884" t="s">
        <v>8312</v>
      </c>
      <c r="Q3884">
        <f t="shared" si="302"/>
        <v>0</v>
      </c>
      <c r="R3884">
        <f t="shared" si="303"/>
        <v>0</v>
      </c>
      <c r="S3884" s="11">
        <f t="shared" si="300"/>
        <v>42373.983449074076</v>
      </c>
      <c r="T3884" s="11">
        <f t="shared" si="301"/>
        <v>42400.960416666669</v>
      </c>
      <c r="U3884">
        <f t="shared" si="304"/>
        <v>2016</v>
      </c>
    </row>
    <row r="3885" spans="1:21" ht="45" x14ac:dyDescent="0.25">
      <c r="A3885">
        <v>3883</v>
      </c>
      <c r="B3885" s="3" t="s">
        <v>3880</v>
      </c>
      <c r="C3885" s="3" t="s">
        <v>7992</v>
      </c>
      <c r="D3885" s="2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26" t="s">
        <v>8309</v>
      </c>
      <c r="P3885" t="s">
        <v>8312</v>
      </c>
      <c r="Q3885">
        <f t="shared" si="302"/>
        <v>0</v>
      </c>
      <c r="R3885">
        <f t="shared" si="303"/>
        <v>0</v>
      </c>
      <c r="S3885" s="11">
        <f t="shared" si="300"/>
        <v>41854.602650462963</v>
      </c>
      <c r="T3885" s="11">
        <f t="shared" si="301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2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26" t="s">
        <v>8309</v>
      </c>
      <c r="P3886" t="s">
        <v>8312</v>
      </c>
      <c r="Q3886">
        <f t="shared" si="302"/>
        <v>0</v>
      </c>
      <c r="R3886">
        <f t="shared" si="303"/>
        <v>0</v>
      </c>
      <c r="S3886" s="11">
        <f t="shared" si="300"/>
        <v>42065.791574074072</v>
      </c>
      <c r="T3886" s="11">
        <f t="shared" si="301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2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26" t="s">
        <v>8309</v>
      </c>
      <c r="P3887" t="s">
        <v>8312</v>
      </c>
      <c r="Q3887">
        <f t="shared" si="302"/>
        <v>0</v>
      </c>
      <c r="R3887">
        <f t="shared" si="303"/>
        <v>0</v>
      </c>
      <c r="S3887" s="11">
        <f t="shared" si="300"/>
        <v>42469.951284722221</v>
      </c>
      <c r="T3887" s="11">
        <f t="shared" si="301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2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26" t="s">
        <v>8309</v>
      </c>
      <c r="P3888" t="s">
        <v>8312</v>
      </c>
      <c r="Q3888">
        <f t="shared" si="302"/>
        <v>0</v>
      </c>
      <c r="R3888">
        <f t="shared" si="303"/>
        <v>0</v>
      </c>
      <c r="S3888" s="11">
        <f t="shared" si="300"/>
        <v>41954.228032407409</v>
      </c>
      <c r="T3888" s="11">
        <f t="shared" si="301"/>
        <v>41984.228032407409</v>
      </c>
      <c r="U3888">
        <f t="shared" si="304"/>
        <v>2014</v>
      </c>
    </row>
    <row r="3889" spans="1:21" ht="45" x14ac:dyDescent="0.25">
      <c r="A3889">
        <v>3887</v>
      </c>
      <c r="B3889" s="3" t="s">
        <v>3884</v>
      </c>
      <c r="C3889" s="3" t="s">
        <v>7995</v>
      </c>
      <c r="D3889" s="2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26" t="s">
        <v>8309</v>
      </c>
      <c r="P3889" t="s">
        <v>8312</v>
      </c>
      <c r="Q3889">
        <f t="shared" si="302"/>
        <v>2</v>
      </c>
      <c r="R3889">
        <f t="shared" si="303"/>
        <v>17.5</v>
      </c>
      <c r="S3889" s="11">
        <f t="shared" si="300"/>
        <v>42079.857974537037</v>
      </c>
      <c r="T3889" s="11">
        <f t="shared" si="301"/>
        <v>42125.916666666672</v>
      </c>
      <c r="U3889">
        <f t="shared" si="304"/>
        <v>2015</v>
      </c>
    </row>
    <row r="3890" spans="1:21" ht="45" x14ac:dyDescent="0.25">
      <c r="A3890">
        <v>3888</v>
      </c>
      <c r="B3890" s="3" t="s">
        <v>3885</v>
      </c>
      <c r="C3890" s="3" t="s">
        <v>7996</v>
      </c>
      <c r="D3890" s="2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26" t="s">
        <v>8309</v>
      </c>
      <c r="P3890" t="s">
        <v>8311</v>
      </c>
      <c r="Q3890">
        <f t="shared" si="302"/>
        <v>27</v>
      </c>
      <c r="R3890">
        <f t="shared" si="303"/>
        <v>38.71</v>
      </c>
      <c r="S3890" s="11">
        <f t="shared" si="300"/>
        <v>42762.545810185184</v>
      </c>
      <c r="T3890" s="11">
        <f t="shared" si="301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2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26" t="s">
        <v>8309</v>
      </c>
      <c r="P3891" t="s">
        <v>8311</v>
      </c>
      <c r="Q3891">
        <f t="shared" si="302"/>
        <v>1</v>
      </c>
      <c r="R3891">
        <f t="shared" si="303"/>
        <v>13.11</v>
      </c>
      <c r="S3891" s="11">
        <f t="shared" si="300"/>
        <v>41977.004976851851</v>
      </c>
      <c r="T3891" s="11">
        <f t="shared" si="301"/>
        <v>42008.976388888885</v>
      </c>
      <c r="U3891">
        <f t="shared" si="304"/>
        <v>2014</v>
      </c>
    </row>
    <row r="3892" spans="1:21" ht="45" x14ac:dyDescent="0.25">
      <c r="A3892">
        <v>3890</v>
      </c>
      <c r="B3892" s="3" t="s">
        <v>3887</v>
      </c>
      <c r="C3892" s="3" t="s">
        <v>7998</v>
      </c>
      <c r="D3892" s="2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26" t="s">
        <v>8309</v>
      </c>
      <c r="P3892" t="s">
        <v>8311</v>
      </c>
      <c r="Q3892">
        <f t="shared" si="302"/>
        <v>17</v>
      </c>
      <c r="R3892">
        <f t="shared" si="303"/>
        <v>315.5</v>
      </c>
      <c r="S3892" s="11">
        <f t="shared" si="300"/>
        <v>42171.758611111116</v>
      </c>
      <c r="T3892" s="11">
        <f t="shared" si="301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2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26" t="s">
        <v>8309</v>
      </c>
      <c r="P3893" t="s">
        <v>8311</v>
      </c>
      <c r="Q3893">
        <f t="shared" si="302"/>
        <v>33</v>
      </c>
      <c r="R3893">
        <f t="shared" si="303"/>
        <v>37.14</v>
      </c>
      <c r="S3893" s="11">
        <f t="shared" si="300"/>
        <v>42056.1324537037</v>
      </c>
      <c r="T3893" s="11">
        <f t="shared" si="301"/>
        <v>42086.207638888889</v>
      </c>
      <c r="U3893">
        <f t="shared" si="304"/>
        <v>2015</v>
      </c>
    </row>
    <row r="3894" spans="1:21" ht="45" x14ac:dyDescent="0.25">
      <c r="A3894">
        <v>3892</v>
      </c>
      <c r="B3894" s="3" t="s">
        <v>3889</v>
      </c>
      <c r="C3894" s="3" t="s">
        <v>8000</v>
      </c>
      <c r="D3894" s="2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26" t="s">
        <v>8309</v>
      </c>
      <c r="P3894" t="s">
        <v>8311</v>
      </c>
      <c r="Q3894">
        <f t="shared" si="302"/>
        <v>0</v>
      </c>
      <c r="R3894">
        <f t="shared" si="303"/>
        <v>0</v>
      </c>
      <c r="S3894" s="11">
        <f t="shared" si="300"/>
        <v>41867.652280092596</v>
      </c>
      <c r="T3894" s="11">
        <f t="shared" si="301"/>
        <v>41875.291666666664</v>
      </c>
      <c r="U3894">
        <f t="shared" si="304"/>
        <v>2014</v>
      </c>
    </row>
    <row r="3895" spans="1:21" ht="45" x14ac:dyDescent="0.25">
      <c r="A3895">
        <v>3893</v>
      </c>
      <c r="B3895" s="3" t="s">
        <v>3890</v>
      </c>
      <c r="C3895" s="3" t="s">
        <v>8001</v>
      </c>
      <c r="D3895" s="2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26" t="s">
        <v>8309</v>
      </c>
      <c r="P3895" t="s">
        <v>8311</v>
      </c>
      <c r="Q3895">
        <f t="shared" si="302"/>
        <v>22</v>
      </c>
      <c r="R3895">
        <f t="shared" si="303"/>
        <v>128.27000000000001</v>
      </c>
      <c r="S3895" s="11">
        <f t="shared" si="300"/>
        <v>41779.657870370371</v>
      </c>
      <c r="T3895" s="11">
        <f t="shared" si="301"/>
        <v>41821.25</v>
      </c>
      <c r="U3895">
        <f t="shared" si="304"/>
        <v>2014</v>
      </c>
    </row>
    <row r="3896" spans="1:21" ht="45" x14ac:dyDescent="0.25">
      <c r="A3896">
        <v>3894</v>
      </c>
      <c r="B3896" s="3" t="s">
        <v>3891</v>
      </c>
      <c r="C3896" s="3" t="s">
        <v>8002</v>
      </c>
      <c r="D3896" s="2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26" t="s">
        <v>8309</v>
      </c>
      <c r="P3896" t="s">
        <v>8311</v>
      </c>
      <c r="Q3896">
        <f t="shared" si="302"/>
        <v>3</v>
      </c>
      <c r="R3896">
        <f t="shared" si="303"/>
        <v>47.27</v>
      </c>
      <c r="S3896" s="11">
        <f t="shared" si="300"/>
        <v>42679.958472222221</v>
      </c>
      <c r="T3896" s="11">
        <f t="shared" si="301"/>
        <v>42710.207638888889</v>
      </c>
      <c r="U3896">
        <f t="shared" si="304"/>
        <v>2016</v>
      </c>
    </row>
    <row r="3897" spans="1:21" ht="45" x14ac:dyDescent="0.25">
      <c r="A3897">
        <v>3895</v>
      </c>
      <c r="B3897" s="3" t="s">
        <v>3892</v>
      </c>
      <c r="C3897" s="3" t="s">
        <v>8003</v>
      </c>
      <c r="D3897" s="2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26" t="s">
        <v>8309</v>
      </c>
      <c r="P3897" t="s">
        <v>8311</v>
      </c>
      <c r="Q3897">
        <f t="shared" si="302"/>
        <v>5</v>
      </c>
      <c r="R3897">
        <f t="shared" si="303"/>
        <v>50</v>
      </c>
      <c r="S3897" s="11">
        <f t="shared" si="300"/>
        <v>42032.250208333338</v>
      </c>
      <c r="T3897" s="11">
        <f t="shared" si="301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3" t="s">
        <v>3893</v>
      </c>
      <c r="C3898" s="3" t="s">
        <v>8004</v>
      </c>
      <c r="D3898" s="2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26" t="s">
        <v>8309</v>
      </c>
      <c r="P3898" t="s">
        <v>8311</v>
      </c>
      <c r="Q3898">
        <f t="shared" si="302"/>
        <v>11</v>
      </c>
      <c r="R3898">
        <f t="shared" si="303"/>
        <v>42.5</v>
      </c>
      <c r="S3898" s="11">
        <f t="shared" si="300"/>
        <v>41793.191875000004</v>
      </c>
      <c r="T3898" s="11">
        <f t="shared" si="301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2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26" t="s">
        <v>8309</v>
      </c>
      <c r="P3899" t="s">
        <v>8311</v>
      </c>
      <c r="Q3899">
        <f t="shared" si="302"/>
        <v>18</v>
      </c>
      <c r="R3899">
        <f t="shared" si="303"/>
        <v>44</v>
      </c>
      <c r="S3899" s="11">
        <f t="shared" si="300"/>
        <v>41982.87364583333</v>
      </c>
      <c r="T3899" s="11">
        <f t="shared" si="301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2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26" t="s">
        <v>8309</v>
      </c>
      <c r="P3900" t="s">
        <v>8311</v>
      </c>
      <c r="Q3900">
        <f t="shared" si="302"/>
        <v>33</v>
      </c>
      <c r="R3900">
        <f t="shared" si="303"/>
        <v>50.88</v>
      </c>
      <c r="S3900" s="11">
        <f t="shared" si="300"/>
        <v>42193.482291666667</v>
      </c>
      <c r="T3900" s="11">
        <f t="shared" si="301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2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26" t="s">
        <v>8309</v>
      </c>
      <c r="P3901" t="s">
        <v>8311</v>
      </c>
      <c r="Q3901">
        <f t="shared" si="302"/>
        <v>1</v>
      </c>
      <c r="R3901">
        <f t="shared" si="303"/>
        <v>62.5</v>
      </c>
      <c r="S3901" s="11">
        <f t="shared" si="300"/>
        <v>41843.775011574071</v>
      </c>
      <c r="T3901" s="11">
        <f t="shared" si="301"/>
        <v>41863.775011574071</v>
      </c>
      <c r="U3901">
        <f t="shared" si="304"/>
        <v>2014</v>
      </c>
    </row>
    <row r="3902" spans="1:21" ht="30" x14ac:dyDescent="0.25">
      <c r="A3902">
        <v>3900</v>
      </c>
      <c r="B3902" s="3" t="s">
        <v>3897</v>
      </c>
      <c r="C3902" s="3" t="s">
        <v>8008</v>
      </c>
      <c r="D3902" s="2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26" t="s">
        <v>8309</v>
      </c>
      <c r="P3902" t="s">
        <v>8311</v>
      </c>
      <c r="Q3902">
        <f t="shared" si="302"/>
        <v>5</v>
      </c>
      <c r="R3902">
        <f t="shared" si="303"/>
        <v>27</v>
      </c>
      <c r="S3902" s="11">
        <f t="shared" si="300"/>
        <v>42136.092488425929</v>
      </c>
      <c r="T3902" s="11">
        <f t="shared" si="301"/>
        <v>42166.092488425929</v>
      </c>
      <c r="U3902">
        <f t="shared" si="304"/>
        <v>2015</v>
      </c>
    </row>
    <row r="3903" spans="1:21" ht="45" x14ac:dyDescent="0.25">
      <c r="A3903">
        <v>3901</v>
      </c>
      <c r="B3903" s="3" t="s">
        <v>3898</v>
      </c>
      <c r="C3903" s="3" t="s">
        <v>8009</v>
      </c>
      <c r="D3903" s="2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26" t="s">
        <v>8309</v>
      </c>
      <c r="P3903" t="s">
        <v>8311</v>
      </c>
      <c r="Q3903">
        <f t="shared" si="302"/>
        <v>1</v>
      </c>
      <c r="R3903">
        <f t="shared" si="303"/>
        <v>25</v>
      </c>
      <c r="S3903" s="11">
        <f t="shared" si="300"/>
        <v>42317.826377314821</v>
      </c>
      <c r="T3903" s="11">
        <f t="shared" si="301"/>
        <v>42357.826377314821</v>
      </c>
      <c r="U3903">
        <f t="shared" si="304"/>
        <v>2015</v>
      </c>
    </row>
    <row r="3904" spans="1:21" ht="45" x14ac:dyDescent="0.25">
      <c r="A3904">
        <v>3902</v>
      </c>
      <c r="B3904" s="3" t="s">
        <v>3899</v>
      </c>
      <c r="C3904" s="3" t="s">
        <v>8010</v>
      </c>
      <c r="D3904" s="2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26" t="s">
        <v>8309</v>
      </c>
      <c r="P3904" t="s">
        <v>8311</v>
      </c>
      <c r="Q3904">
        <f t="shared" si="302"/>
        <v>49</v>
      </c>
      <c r="R3904">
        <f t="shared" si="303"/>
        <v>47.26</v>
      </c>
      <c r="S3904" s="11">
        <f t="shared" si="300"/>
        <v>42663.468078703707</v>
      </c>
      <c r="T3904" s="11">
        <f t="shared" si="301"/>
        <v>42688.509745370371</v>
      </c>
      <c r="U3904">
        <f t="shared" si="304"/>
        <v>2016</v>
      </c>
    </row>
    <row r="3905" spans="1:21" ht="45" x14ac:dyDescent="0.25">
      <c r="A3905">
        <v>3903</v>
      </c>
      <c r="B3905" s="3" t="s">
        <v>3900</v>
      </c>
      <c r="C3905" s="3" t="s">
        <v>8011</v>
      </c>
      <c r="D3905" s="2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26" t="s">
        <v>8309</v>
      </c>
      <c r="P3905" t="s">
        <v>8311</v>
      </c>
      <c r="Q3905">
        <f t="shared" si="302"/>
        <v>0</v>
      </c>
      <c r="R3905">
        <f t="shared" si="303"/>
        <v>0</v>
      </c>
      <c r="S3905" s="11">
        <f t="shared" si="300"/>
        <v>42186.01116898148</v>
      </c>
      <c r="T3905" s="11">
        <f t="shared" si="301"/>
        <v>42230.818055555559</v>
      </c>
      <c r="U3905">
        <f t="shared" si="304"/>
        <v>2015</v>
      </c>
    </row>
    <row r="3906" spans="1:21" x14ac:dyDescent="0.25">
      <c r="A3906">
        <v>3904</v>
      </c>
      <c r="B3906" s="3" t="s">
        <v>3901</v>
      </c>
      <c r="C3906" s="3" t="s">
        <v>8012</v>
      </c>
      <c r="D3906" s="2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26" t="s">
        <v>8309</v>
      </c>
      <c r="P3906" t="s">
        <v>8311</v>
      </c>
      <c r="Q3906">
        <f t="shared" si="302"/>
        <v>0</v>
      </c>
      <c r="R3906">
        <f t="shared" si="303"/>
        <v>1.5</v>
      </c>
      <c r="S3906" s="11">
        <f t="shared" ref="S3906:S3969" si="305">(((J3906/60)/60)/24)+DATE(1970,1,1)</f>
        <v>42095.229166666672</v>
      </c>
      <c r="T3906" s="11">
        <f t="shared" ref="T3906:T3969" si="306">(((I3906/60)/60)/24)+DATE(1970,1,1)</f>
        <v>42109.211111111115</v>
      </c>
      <c r="U3906">
        <f t="shared" si="304"/>
        <v>2015</v>
      </c>
    </row>
    <row r="3907" spans="1:21" ht="45" x14ac:dyDescent="0.25">
      <c r="A3907">
        <v>3905</v>
      </c>
      <c r="B3907" s="3" t="s">
        <v>3902</v>
      </c>
      <c r="C3907" s="3" t="s">
        <v>8013</v>
      </c>
      <c r="D3907" s="2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26" t="s">
        <v>8309</v>
      </c>
      <c r="P3907" t="s">
        <v>8311</v>
      </c>
      <c r="Q3907">
        <f t="shared" ref="Q3907:Q3970" si="307">ROUND(E3907/D3907*100,0)</f>
        <v>12</v>
      </c>
      <c r="R3907">
        <f t="shared" ref="R3907:R3970" si="308">IFERROR(ROUND(E3907/L3907,2),0)</f>
        <v>24.71</v>
      </c>
      <c r="S3907" s="11">
        <f t="shared" si="305"/>
        <v>42124.623877314814</v>
      </c>
      <c r="T3907" s="11">
        <f t="shared" si="306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2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26" t="s">
        <v>8309</v>
      </c>
      <c r="P3908" t="s">
        <v>8311</v>
      </c>
      <c r="Q3908">
        <f t="shared" si="307"/>
        <v>67</v>
      </c>
      <c r="R3908">
        <f t="shared" si="308"/>
        <v>63.13</v>
      </c>
      <c r="S3908" s="11">
        <f t="shared" si="305"/>
        <v>42143.917743055557</v>
      </c>
      <c r="T3908" s="11">
        <f t="shared" si="306"/>
        <v>42181.559027777781</v>
      </c>
      <c r="U3908">
        <f t="shared" si="309"/>
        <v>2015</v>
      </c>
    </row>
    <row r="3909" spans="1:21" ht="30" x14ac:dyDescent="0.25">
      <c r="A3909">
        <v>3907</v>
      </c>
      <c r="B3909" s="3" t="s">
        <v>3904</v>
      </c>
      <c r="C3909" s="3" t="s">
        <v>8015</v>
      </c>
      <c r="D3909" s="2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26" t="s">
        <v>8309</v>
      </c>
      <c r="P3909" t="s">
        <v>8311</v>
      </c>
      <c r="Q3909">
        <f t="shared" si="307"/>
        <v>15</v>
      </c>
      <c r="R3909">
        <f t="shared" si="308"/>
        <v>38.25</v>
      </c>
      <c r="S3909" s="11">
        <f t="shared" si="305"/>
        <v>41906.819513888891</v>
      </c>
      <c r="T3909" s="11">
        <f t="shared" si="306"/>
        <v>41938.838888888888</v>
      </c>
      <c r="U3909">
        <f t="shared" si="309"/>
        <v>2014</v>
      </c>
    </row>
    <row r="3910" spans="1:21" ht="45" x14ac:dyDescent="0.25">
      <c r="A3910">
        <v>3908</v>
      </c>
      <c r="B3910" s="3" t="s">
        <v>3905</v>
      </c>
      <c r="C3910" s="3" t="s">
        <v>8016</v>
      </c>
      <c r="D3910" s="2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26" t="s">
        <v>8309</v>
      </c>
      <c r="P3910" t="s">
        <v>8311</v>
      </c>
      <c r="Q3910">
        <f t="shared" si="307"/>
        <v>9</v>
      </c>
      <c r="R3910">
        <f t="shared" si="308"/>
        <v>16.25</v>
      </c>
      <c r="S3910" s="11">
        <f t="shared" si="305"/>
        <v>41834.135370370372</v>
      </c>
      <c r="T3910" s="11">
        <f t="shared" si="306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2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26" t="s">
        <v>8309</v>
      </c>
      <c r="P3911" t="s">
        <v>8311</v>
      </c>
      <c r="Q3911">
        <f t="shared" si="307"/>
        <v>0</v>
      </c>
      <c r="R3911">
        <f t="shared" si="308"/>
        <v>33.75</v>
      </c>
      <c r="S3911" s="11">
        <f t="shared" si="305"/>
        <v>41863.359282407408</v>
      </c>
      <c r="T3911" s="11">
        <f t="shared" si="306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2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26" t="s">
        <v>8309</v>
      </c>
      <c r="P3912" t="s">
        <v>8311</v>
      </c>
      <c r="Q3912">
        <f t="shared" si="307"/>
        <v>3</v>
      </c>
      <c r="R3912">
        <f t="shared" si="308"/>
        <v>61.67</v>
      </c>
      <c r="S3912" s="11">
        <f t="shared" si="305"/>
        <v>42224.756909722222</v>
      </c>
      <c r="T3912" s="11">
        <f t="shared" si="306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2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26" t="s">
        <v>8309</v>
      </c>
      <c r="P3913" t="s">
        <v>8311</v>
      </c>
      <c r="Q3913">
        <f t="shared" si="307"/>
        <v>37</v>
      </c>
      <c r="R3913">
        <f t="shared" si="308"/>
        <v>83.14</v>
      </c>
      <c r="S3913" s="11">
        <f t="shared" si="305"/>
        <v>41939.8122337963</v>
      </c>
      <c r="T3913" s="11">
        <f t="shared" si="306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2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26" t="s">
        <v>8309</v>
      </c>
      <c r="P3914" t="s">
        <v>8311</v>
      </c>
      <c r="Q3914">
        <f t="shared" si="307"/>
        <v>0</v>
      </c>
      <c r="R3914">
        <f t="shared" si="308"/>
        <v>1</v>
      </c>
      <c r="S3914" s="11">
        <f t="shared" si="305"/>
        <v>42059.270023148143</v>
      </c>
      <c r="T3914" s="11">
        <f t="shared" si="306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2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26" t="s">
        <v>8309</v>
      </c>
      <c r="P3915" t="s">
        <v>8311</v>
      </c>
      <c r="Q3915">
        <f t="shared" si="307"/>
        <v>10</v>
      </c>
      <c r="R3915">
        <f t="shared" si="308"/>
        <v>142.86000000000001</v>
      </c>
      <c r="S3915" s="11">
        <f t="shared" si="305"/>
        <v>42308.211215277777</v>
      </c>
      <c r="T3915" s="11">
        <f t="shared" si="306"/>
        <v>42338.252881944441</v>
      </c>
      <c r="U3915">
        <f t="shared" si="309"/>
        <v>2015</v>
      </c>
    </row>
    <row r="3916" spans="1:21" ht="45" x14ac:dyDescent="0.25">
      <c r="A3916">
        <v>3914</v>
      </c>
      <c r="B3916" s="3" t="s">
        <v>3911</v>
      </c>
      <c r="C3916" s="3" t="s">
        <v>8022</v>
      </c>
      <c r="D3916" s="2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26" t="s">
        <v>8309</v>
      </c>
      <c r="P3916" t="s">
        <v>8311</v>
      </c>
      <c r="Q3916">
        <f t="shared" si="307"/>
        <v>36</v>
      </c>
      <c r="R3916">
        <f t="shared" si="308"/>
        <v>33.67</v>
      </c>
      <c r="S3916" s="11">
        <f t="shared" si="305"/>
        <v>42114.818935185183</v>
      </c>
      <c r="T3916" s="11">
        <f t="shared" si="306"/>
        <v>42134.957638888889</v>
      </c>
      <c r="U3916">
        <f t="shared" si="309"/>
        <v>2015</v>
      </c>
    </row>
    <row r="3917" spans="1:21" ht="45" x14ac:dyDescent="0.25">
      <c r="A3917">
        <v>3915</v>
      </c>
      <c r="B3917" s="3" t="s">
        <v>3912</v>
      </c>
      <c r="C3917" s="3" t="s">
        <v>8023</v>
      </c>
      <c r="D3917" s="2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26" t="s">
        <v>8309</v>
      </c>
      <c r="P3917" t="s">
        <v>8311</v>
      </c>
      <c r="Q3917">
        <f t="shared" si="307"/>
        <v>0</v>
      </c>
      <c r="R3917">
        <f t="shared" si="308"/>
        <v>5</v>
      </c>
      <c r="S3917" s="11">
        <f t="shared" si="305"/>
        <v>42492.98505787037</v>
      </c>
      <c r="T3917" s="11">
        <f t="shared" si="306"/>
        <v>42522.98505787037</v>
      </c>
      <c r="U3917">
        <f t="shared" si="309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2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26" t="s">
        <v>8309</v>
      </c>
      <c r="P3918" t="s">
        <v>8311</v>
      </c>
      <c r="Q3918">
        <f t="shared" si="307"/>
        <v>0</v>
      </c>
      <c r="R3918">
        <f t="shared" si="308"/>
        <v>0</v>
      </c>
      <c r="S3918" s="11">
        <f t="shared" si="305"/>
        <v>42494.471666666665</v>
      </c>
      <c r="T3918" s="11">
        <f t="shared" si="306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2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26" t="s">
        <v>8309</v>
      </c>
      <c r="P3919" t="s">
        <v>8311</v>
      </c>
      <c r="Q3919">
        <f t="shared" si="307"/>
        <v>0</v>
      </c>
      <c r="R3919">
        <f t="shared" si="308"/>
        <v>10</v>
      </c>
      <c r="S3919" s="11">
        <f t="shared" si="305"/>
        <v>41863.527326388888</v>
      </c>
      <c r="T3919" s="11">
        <f t="shared" si="306"/>
        <v>41893.527326388888</v>
      </c>
      <c r="U3919">
        <f t="shared" si="309"/>
        <v>2014</v>
      </c>
    </row>
    <row r="3920" spans="1:21" ht="45" x14ac:dyDescent="0.25">
      <c r="A3920">
        <v>3918</v>
      </c>
      <c r="B3920" s="3" t="s">
        <v>3915</v>
      </c>
      <c r="C3920" s="3" t="s">
        <v>8026</v>
      </c>
      <c r="D3920" s="2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26" t="s">
        <v>8309</v>
      </c>
      <c r="P3920" t="s">
        <v>8311</v>
      </c>
      <c r="Q3920">
        <f t="shared" si="307"/>
        <v>0</v>
      </c>
      <c r="R3920">
        <f t="shared" si="308"/>
        <v>40</v>
      </c>
      <c r="S3920" s="11">
        <f t="shared" si="305"/>
        <v>41843.664618055554</v>
      </c>
      <c r="T3920" s="11">
        <f t="shared" si="306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2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26" t="s">
        <v>8309</v>
      </c>
      <c r="P3921" t="s">
        <v>8311</v>
      </c>
      <c r="Q3921">
        <f t="shared" si="307"/>
        <v>2</v>
      </c>
      <c r="R3921">
        <f t="shared" si="308"/>
        <v>30</v>
      </c>
      <c r="S3921" s="11">
        <f t="shared" si="305"/>
        <v>42358.684872685189</v>
      </c>
      <c r="T3921" s="11">
        <f t="shared" si="306"/>
        <v>42387</v>
      </c>
      <c r="U3921">
        <f t="shared" si="309"/>
        <v>2015</v>
      </c>
    </row>
    <row r="3922" spans="1:21" ht="45" x14ac:dyDescent="0.25">
      <c r="A3922">
        <v>3920</v>
      </c>
      <c r="B3922" s="3" t="s">
        <v>3917</v>
      </c>
      <c r="C3922" s="3" t="s">
        <v>8028</v>
      </c>
      <c r="D3922" s="2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26" t="s">
        <v>8309</v>
      </c>
      <c r="P3922" t="s">
        <v>8311</v>
      </c>
      <c r="Q3922">
        <f t="shared" si="307"/>
        <v>5</v>
      </c>
      <c r="R3922">
        <f t="shared" si="308"/>
        <v>45</v>
      </c>
      <c r="S3922" s="11">
        <f t="shared" si="305"/>
        <v>42657.38726851852</v>
      </c>
      <c r="T3922" s="11">
        <f t="shared" si="306"/>
        <v>42687.428935185191</v>
      </c>
      <c r="U3922">
        <f t="shared" si="309"/>
        <v>2016</v>
      </c>
    </row>
    <row r="3923" spans="1:21" ht="45" x14ac:dyDescent="0.25">
      <c r="A3923">
        <v>3921</v>
      </c>
      <c r="B3923" s="3" t="s">
        <v>3918</v>
      </c>
      <c r="C3923" s="3" t="s">
        <v>8029</v>
      </c>
      <c r="D3923" s="2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26" t="s">
        <v>8309</v>
      </c>
      <c r="P3923" t="s">
        <v>8311</v>
      </c>
      <c r="Q3923">
        <f t="shared" si="307"/>
        <v>0</v>
      </c>
      <c r="R3923">
        <f t="shared" si="308"/>
        <v>0</v>
      </c>
      <c r="S3923" s="11">
        <f t="shared" si="305"/>
        <v>41926.542303240742</v>
      </c>
      <c r="T3923" s="11">
        <f t="shared" si="306"/>
        <v>41938.75</v>
      </c>
      <c r="U3923">
        <f t="shared" si="309"/>
        <v>2014</v>
      </c>
    </row>
    <row r="3924" spans="1:21" ht="45" x14ac:dyDescent="0.25">
      <c r="A3924">
        <v>3922</v>
      </c>
      <c r="B3924" s="3" t="s">
        <v>3919</v>
      </c>
      <c r="C3924" s="3" t="s">
        <v>8030</v>
      </c>
      <c r="D3924" s="2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26" t="s">
        <v>8309</v>
      </c>
      <c r="P3924" t="s">
        <v>8311</v>
      </c>
      <c r="Q3924">
        <f t="shared" si="307"/>
        <v>8</v>
      </c>
      <c r="R3924">
        <f t="shared" si="308"/>
        <v>10.17</v>
      </c>
      <c r="S3924" s="11">
        <f t="shared" si="305"/>
        <v>42020.768634259264</v>
      </c>
      <c r="T3924" s="11">
        <f t="shared" si="306"/>
        <v>42065.958333333328</v>
      </c>
      <c r="U3924">
        <f t="shared" si="309"/>
        <v>2015</v>
      </c>
    </row>
    <row r="3925" spans="1:21" ht="45" x14ac:dyDescent="0.25">
      <c r="A3925">
        <v>3923</v>
      </c>
      <c r="B3925" s="3" t="s">
        <v>3920</v>
      </c>
      <c r="C3925" s="3" t="s">
        <v>8031</v>
      </c>
      <c r="D3925" s="2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26" t="s">
        <v>8309</v>
      </c>
      <c r="P3925" t="s">
        <v>8311</v>
      </c>
      <c r="Q3925">
        <f t="shared" si="307"/>
        <v>12</v>
      </c>
      <c r="R3925">
        <f t="shared" si="308"/>
        <v>81.41</v>
      </c>
      <c r="S3925" s="11">
        <f t="shared" si="305"/>
        <v>42075.979988425926</v>
      </c>
      <c r="T3925" s="11">
        <f t="shared" si="306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2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26" t="s">
        <v>8309</v>
      </c>
      <c r="P3926" t="s">
        <v>8311</v>
      </c>
      <c r="Q3926">
        <f t="shared" si="307"/>
        <v>15</v>
      </c>
      <c r="R3926">
        <f t="shared" si="308"/>
        <v>57.25</v>
      </c>
      <c r="S3926" s="11">
        <f t="shared" si="305"/>
        <v>41786.959745370368</v>
      </c>
      <c r="T3926" s="11">
        <f t="shared" si="306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2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26" t="s">
        <v>8309</v>
      </c>
      <c r="P3927" t="s">
        <v>8311</v>
      </c>
      <c r="Q3927">
        <f t="shared" si="307"/>
        <v>10</v>
      </c>
      <c r="R3927">
        <f t="shared" si="308"/>
        <v>5</v>
      </c>
      <c r="S3927" s="11">
        <f t="shared" si="305"/>
        <v>41820.870821759258</v>
      </c>
      <c r="T3927" s="11">
        <f t="shared" si="306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 s="2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26" t="s">
        <v>8309</v>
      </c>
      <c r="P3928" t="s">
        <v>8311</v>
      </c>
      <c r="Q3928">
        <f t="shared" si="307"/>
        <v>0</v>
      </c>
      <c r="R3928">
        <f t="shared" si="308"/>
        <v>15</v>
      </c>
      <c r="S3928" s="11">
        <f t="shared" si="305"/>
        <v>41970.085046296299</v>
      </c>
      <c r="T3928" s="11">
        <f t="shared" si="306"/>
        <v>42000.085046296299</v>
      </c>
      <c r="U3928">
        <f t="shared" si="309"/>
        <v>2014</v>
      </c>
    </row>
    <row r="3929" spans="1:21" ht="45" x14ac:dyDescent="0.25">
      <c r="A3929">
        <v>3927</v>
      </c>
      <c r="B3929" s="3" t="s">
        <v>3924</v>
      </c>
      <c r="C3929" s="3" t="s">
        <v>8035</v>
      </c>
      <c r="D3929" s="2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26" t="s">
        <v>8309</v>
      </c>
      <c r="P3929" t="s">
        <v>8311</v>
      </c>
      <c r="Q3929">
        <f t="shared" si="307"/>
        <v>1</v>
      </c>
      <c r="R3929">
        <f t="shared" si="308"/>
        <v>12.5</v>
      </c>
      <c r="S3929" s="11">
        <f t="shared" si="305"/>
        <v>41830.267407407409</v>
      </c>
      <c r="T3929" s="11">
        <f t="shared" si="306"/>
        <v>41860.267407407409</v>
      </c>
      <c r="U3929">
        <f t="shared" si="309"/>
        <v>2014</v>
      </c>
    </row>
    <row r="3930" spans="1:21" ht="45" x14ac:dyDescent="0.25">
      <c r="A3930">
        <v>3928</v>
      </c>
      <c r="B3930" s="3" t="s">
        <v>3925</v>
      </c>
      <c r="C3930" s="3" t="s">
        <v>8036</v>
      </c>
      <c r="D3930" s="2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26" t="s">
        <v>8309</v>
      </c>
      <c r="P3930" t="s">
        <v>8311</v>
      </c>
      <c r="Q3930">
        <f t="shared" si="307"/>
        <v>13</v>
      </c>
      <c r="R3930">
        <f t="shared" si="308"/>
        <v>93</v>
      </c>
      <c r="S3930" s="11">
        <f t="shared" si="305"/>
        <v>42265.683182870373</v>
      </c>
      <c r="T3930" s="11">
        <f t="shared" si="306"/>
        <v>42293.207638888889</v>
      </c>
      <c r="U3930">
        <f t="shared" si="309"/>
        <v>2015</v>
      </c>
    </row>
    <row r="3931" spans="1:21" ht="45" x14ac:dyDescent="0.25">
      <c r="A3931">
        <v>3929</v>
      </c>
      <c r="B3931" s="3" t="s">
        <v>3926</v>
      </c>
      <c r="C3931" s="3" t="s">
        <v>8037</v>
      </c>
      <c r="D3931" s="2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26" t="s">
        <v>8309</v>
      </c>
      <c r="P3931" t="s">
        <v>8311</v>
      </c>
      <c r="Q3931">
        <f t="shared" si="307"/>
        <v>2</v>
      </c>
      <c r="R3931">
        <f t="shared" si="308"/>
        <v>32.36</v>
      </c>
      <c r="S3931" s="11">
        <f t="shared" si="305"/>
        <v>42601.827141203699</v>
      </c>
      <c r="T3931" s="11">
        <f t="shared" si="306"/>
        <v>42631.827141203699</v>
      </c>
      <c r="U3931">
        <f t="shared" si="309"/>
        <v>2016</v>
      </c>
    </row>
    <row r="3932" spans="1:21" ht="45" x14ac:dyDescent="0.25">
      <c r="A3932">
        <v>3930</v>
      </c>
      <c r="B3932" s="3" t="s">
        <v>3927</v>
      </c>
      <c r="C3932" s="3" t="s">
        <v>8038</v>
      </c>
      <c r="D3932" s="2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26" t="s">
        <v>8309</v>
      </c>
      <c r="P3932" t="s">
        <v>8311</v>
      </c>
      <c r="Q3932">
        <f t="shared" si="307"/>
        <v>0</v>
      </c>
      <c r="R3932">
        <f t="shared" si="308"/>
        <v>0</v>
      </c>
      <c r="S3932" s="11">
        <f t="shared" si="305"/>
        <v>42433.338749999995</v>
      </c>
      <c r="T3932" s="11">
        <f t="shared" si="306"/>
        <v>42461.25</v>
      </c>
      <c r="U3932">
        <f t="shared" si="309"/>
        <v>2016</v>
      </c>
    </row>
    <row r="3933" spans="1:21" ht="45" x14ac:dyDescent="0.25">
      <c r="A3933">
        <v>3931</v>
      </c>
      <c r="B3933" s="3" t="s">
        <v>3928</v>
      </c>
      <c r="C3933" s="3" t="s">
        <v>8039</v>
      </c>
      <c r="D3933" s="2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26" t="s">
        <v>8309</v>
      </c>
      <c r="P3933" t="s">
        <v>8311</v>
      </c>
      <c r="Q3933">
        <f t="shared" si="307"/>
        <v>0</v>
      </c>
      <c r="R3933">
        <f t="shared" si="308"/>
        <v>0</v>
      </c>
      <c r="S3933" s="11">
        <f t="shared" si="305"/>
        <v>42228.151701388888</v>
      </c>
      <c r="T3933" s="11">
        <f t="shared" si="306"/>
        <v>42253.151701388888</v>
      </c>
      <c r="U3933">
        <f t="shared" si="309"/>
        <v>2015</v>
      </c>
    </row>
    <row r="3934" spans="1:21" ht="45" x14ac:dyDescent="0.25">
      <c r="A3934">
        <v>3932</v>
      </c>
      <c r="B3934" s="3" t="s">
        <v>3929</v>
      </c>
      <c r="C3934" s="3" t="s">
        <v>8040</v>
      </c>
      <c r="D3934" s="2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26" t="s">
        <v>8309</v>
      </c>
      <c r="P3934" t="s">
        <v>8311</v>
      </c>
      <c r="Q3934">
        <f t="shared" si="307"/>
        <v>0</v>
      </c>
      <c r="R3934">
        <f t="shared" si="308"/>
        <v>1</v>
      </c>
      <c r="S3934" s="11">
        <f t="shared" si="305"/>
        <v>42415.168564814812</v>
      </c>
      <c r="T3934" s="11">
        <f t="shared" si="306"/>
        <v>42445.126898148148</v>
      </c>
      <c r="U3934">
        <f t="shared" si="309"/>
        <v>2016</v>
      </c>
    </row>
    <row r="3935" spans="1:21" ht="45" x14ac:dyDescent="0.25">
      <c r="A3935">
        <v>3933</v>
      </c>
      <c r="B3935" s="3" t="s">
        <v>3930</v>
      </c>
      <c r="C3935" s="3" t="s">
        <v>8041</v>
      </c>
      <c r="D3935" s="2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26" t="s">
        <v>8309</v>
      </c>
      <c r="P3935" t="s">
        <v>8311</v>
      </c>
      <c r="Q3935">
        <f t="shared" si="307"/>
        <v>16</v>
      </c>
      <c r="R3935">
        <f t="shared" si="308"/>
        <v>91.83</v>
      </c>
      <c r="S3935" s="11">
        <f t="shared" si="305"/>
        <v>42538.968310185184</v>
      </c>
      <c r="T3935" s="11">
        <f t="shared" si="306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2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26" t="s">
        <v>8309</v>
      </c>
      <c r="P3936" t="s">
        <v>8311</v>
      </c>
      <c r="Q3936">
        <f t="shared" si="307"/>
        <v>11</v>
      </c>
      <c r="R3936">
        <f t="shared" si="308"/>
        <v>45.83</v>
      </c>
      <c r="S3936" s="11">
        <f t="shared" si="305"/>
        <v>42233.671747685185</v>
      </c>
      <c r="T3936" s="11">
        <f t="shared" si="306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2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26" t="s">
        <v>8309</v>
      </c>
      <c r="P3937" t="s">
        <v>8311</v>
      </c>
      <c r="Q3937">
        <f t="shared" si="307"/>
        <v>44</v>
      </c>
      <c r="R3937">
        <f t="shared" si="308"/>
        <v>57.17</v>
      </c>
      <c r="S3937" s="11">
        <f t="shared" si="305"/>
        <v>42221.656782407401</v>
      </c>
      <c r="T3937" s="11">
        <f t="shared" si="306"/>
        <v>42281.656782407401</v>
      </c>
      <c r="U3937">
        <f t="shared" si="309"/>
        <v>2015</v>
      </c>
    </row>
    <row r="3938" spans="1:21" ht="45" x14ac:dyDescent="0.25">
      <c r="A3938">
        <v>3936</v>
      </c>
      <c r="B3938" s="3" t="s">
        <v>3933</v>
      </c>
      <c r="C3938" s="3" t="s">
        <v>8044</v>
      </c>
      <c r="D3938" s="2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26" t="s">
        <v>8309</v>
      </c>
      <c r="P3938" t="s">
        <v>8311</v>
      </c>
      <c r="Q3938">
        <f t="shared" si="307"/>
        <v>0</v>
      </c>
      <c r="R3938">
        <f t="shared" si="308"/>
        <v>0</v>
      </c>
      <c r="S3938" s="11">
        <f t="shared" si="305"/>
        <v>42675.262962962966</v>
      </c>
      <c r="T3938" s="11">
        <f t="shared" si="306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2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26" t="s">
        <v>8309</v>
      </c>
      <c r="P3939" t="s">
        <v>8311</v>
      </c>
      <c r="Q3939">
        <f t="shared" si="307"/>
        <v>86</v>
      </c>
      <c r="R3939">
        <f t="shared" si="308"/>
        <v>248.5</v>
      </c>
      <c r="S3939" s="11">
        <f t="shared" si="305"/>
        <v>42534.631481481483</v>
      </c>
      <c r="T3939" s="11">
        <f t="shared" si="306"/>
        <v>42562.631481481483</v>
      </c>
      <c r="U3939">
        <f t="shared" si="309"/>
        <v>2016</v>
      </c>
    </row>
    <row r="3940" spans="1:21" ht="45" x14ac:dyDescent="0.25">
      <c r="A3940">
        <v>3938</v>
      </c>
      <c r="B3940" s="3" t="s">
        <v>3935</v>
      </c>
      <c r="C3940" s="3" t="s">
        <v>8046</v>
      </c>
      <c r="D3940" s="2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26" t="s">
        <v>8309</v>
      </c>
      <c r="P3940" t="s">
        <v>8311</v>
      </c>
      <c r="Q3940">
        <f t="shared" si="307"/>
        <v>12</v>
      </c>
      <c r="R3940">
        <f t="shared" si="308"/>
        <v>79.400000000000006</v>
      </c>
      <c r="S3940" s="11">
        <f t="shared" si="305"/>
        <v>42151.905717592599</v>
      </c>
      <c r="T3940" s="11">
        <f t="shared" si="306"/>
        <v>42182.905717592599</v>
      </c>
      <c r="U3940">
        <f t="shared" si="309"/>
        <v>2015</v>
      </c>
    </row>
    <row r="3941" spans="1:21" ht="45" x14ac:dyDescent="0.25">
      <c r="A3941">
        <v>3939</v>
      </c>
      <c r="B3941" s="3" t="s">
        <v>3936</v>
      </c>
      <c r="C3941" s="3" t="s">
        <v>8047</v>
      </c>
      <c r="D3941" s="2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26" t="s">
        <v>8309</v>
      </c>
      <c r="P3941" t="s">
        <v>8311</v>
      </c>
      <c r="Q3941">
        <f t="shared" si="307"/>
        <v>0</v>
      </c>
      <c r="R3941">
        <f t="shared" si="308"/>
        <v>5</v>
      </c>
      <c r="S3941" s="11">
        <f t="shared" si="305"/>
        <v>41915.400219907409</v>
      </c>
      <c r="T3941" s="11">
        <f t="shared" si="306"/>
        <v>41919.1875</v>
      </c>
      <c r="U3941">
        <f t="shared" si="309"/>
        <v>2014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 s="2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26" t="s">
        <v>8309</v>
      </c>
      <c r="P3942" t="s">
        <v>8311</v>
      </c>
      <c r="Q3942">
        <f t="shared" si="307"/>
        <v>0</v>
      </c>
      <c r="R3942">
        <f t="shared" si="308"/>
        <v>5.5</v>
      </c>
      <c r="S3942" s="11">
        <f t="shared" si="305"/>
        <v>41961.492488425924</v>
      </c>
      <c r="T3942" s="11">
        <f t="shared" si="306"/>
        <v>42006.492488425924</v>
      </c>
      <c r="U3942">
        <f t="shared" si="309"/>
        <v>2014</v>
      </c>
    </row>
    <row r="3943" spans="1:21" ht="60" x14ac:dyDescent="0.25">
      <c r="A3943">
        <v>3941</v>
      </c>
      <c r="B3943" s="3" t="s">
        <v>3938</v>
      </c>
      <c r="C3943" s="3" t="s">
        <v>8049</v>
      </c>
      <c r="D3943" s="2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26" t="s">
        <v>8309</v>
      </c>
      <c r="P3943" t="s">
        <v>8311</v>
      </c>
      <c r="Q3943">
        <f t="shared" si="307"/>
        <v>1</v>
      </c>
      <c r="R3943">
        <f t="shared" si="308"/>
        <v>25</v>
      </c>
      <c r="S3943" s="11">
        <f t="shared" si="305"/>
        <v>41940.587233796294</v>
      </c>
      <c r="T3943" s="11">
        <f t="shared" si="306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2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26" t="s">
        <v>8309</v>
      </c>
      <c r="P3944" t="s">
        <v>8311</v>
      </c>
      <c r="Q3944">
        <f t="shared" si="307"/>
        <v>0</v>
      </c>
      <c r="R3944">
        <f t="shared" si="308"/>
        <v>0</v>
      </c>
      <c r="S3944" s="11">
        <f t="shared" si="305"/>
        <v>42111.904097222221</v>
      </c>
      <c r="T3944" s="11">
        <f t="shared" si="306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2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26" t="s">
        <v>8309</v>
      </c>
      <c r="P3945" t="s">
        <v>8311</v>
      </c>
      <c r="Q3945">
        <f t="shared" si="307"/>
        <v>36</v>
      </c>
      <c r="R3945">
        <f t="shared" si="308"/>
        <v>137.08000000000001</v>
      </c>
      <c r="S3945" s="11">
        <f t="shared" si="305"/>
        <v>42279.778564814813</v>
      </c>
      <c r="T3945" s="11">
        <f t="shared" si="306"/>
        <v>42310.701388888891</v>
      </c>
      <c r="U3945">
        <f t="shared" si="309"/>
        <v>2015</v>
      </c>
    </row>
    <row r="3946" spans="1:21" ht="45" x14ac:dyDescent="0.25">
      <c r="A3946">
        <v>3944</v>
      </c>
      <c r="B3946" s="3" t="s">
        <v>3941</v>
      </c>
      <c r="C3946" s="3" t="s">
        <v>8052</v>
      </c>
      <c r="D3946" s="2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26" t="s">
        <v>8309</v>
      </c>
      <c r="P3946" t="s">
        <v>8311</v>
      </c>
      <c r="Q3946">
        <f t="shared" si="307"/>
        <v>0</v>
      </c>
      <c r="R3946">
        <f t="shared" si="308"/>
        <v>0</v>
      </c>
      <c r="S3946" s="11">
        <f t="shared" si="305"/>
        <v>42213.662905092591</v>
      </c>
      <c r="T3946" s="11">
        <f t="shared" si="306"/>
        <v>42243.662905092591</v>
      </c>
      <c r="U3946">
        <f t="shared" si="309"/>
        <v>2015</v>
      </c>
    </row>
    <row r="3947" spans="1:21" ht="45" x14ac:dyDescent="0.25">
      <c r="A3947">
        <v>3945</v>
      </c>
      <c r="B3947" s="3" t="s">
        <v>3942</v>
      </c>
      <c r="C3947" s="3" t="s">
        <v>8053</v>
      </c>
      <c r="D3947" s="2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26" t="s">
        <v>8309</v>
      </c>
      <c r="P3947" t="s">
        <v>8311</v>
      </c>
      <c r="Q3947">
        <f t="shared" si="307"/>
        <v>0</v>
      </c>
      <c r="R3947">
        <f t="shared" si="308"/>
        <v>5</v>
      </c>
      <c r="S3947" s="11">
        <f t="shared" si="305"/>
        <v>42109.801712962959</v>
      </c>
      <c r="T3947" s="11">
        <f t="shared" si="306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2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26" t="s">
        <v>8309</v>
      </c>
      <c r="P3948" t="s">
        <v>8311</v>
      </c>
      <c r="Q3948">
        <f t="shared" si="307"/>
        <v>3</v>
      </c>
      <c r="R3948">
        <f t="shared" si="308"/>
        <v>39</v>
      </c>
      <c r="S3948" s="11">
        <f t="shared" si="305"/>
        <v>42031.833587962959</v>
      </c>
      <c r="T3948" s="11">
        <f t="shared" si="306"/>
        <v>42063.333333333328</v>
      </c>
      <c r="U3948">
        <f t="shared" si="309"/>
        <v>2015</v>
      </c>
    </row>
    <row r="3949" spans="1:21" ht="45" x14ac:dyDescent="0.25">
      <c r="A3949">
        <v>3947</v>
      </c>
      <c r="B3949" s="3" t="s">
        <v>3944</v>
      </c>
      <c r="C3949" s="3" t="s">
        <v>8055</v>
      </c>
      <c r="D3949" s="2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26" t="s">
        <v>8309</v>
      </c>
      <c r="P3949" t="s">
        <v>8311</v>
      </c>
      <c r="Q3949">
        <f t="shared" si="307"/>
        <v>3</v>
      </c>
      <c r="R3949">
        <f t="shared" si="308"/>
        <v>50.5</v>
      </c>
      <c r="S3949" s="11">
        <f t="shared" si="305"/>
        <v>42615.142870370371</v>
      </c>
      <c r="T3949" s="11">
        <f t="shared" si="306"/>
        <v>42645.142870370371</v>
      </c>
      <c r="U3949">
        <f t="shared" si="309"/>
        <v>2016</v>
      </c>
    </row>
    <row r="3950" spans="1:21" ht="45" x14ac:dyDescent="0.25">
      <c r="A3950">
        <v>3948</v>
      </c>
      <c r="B3950" s="3" t="s">
        <v>3945</v>
      </c>
      <c r="C3950" s="3" t="s">
        <v>8056</v>
      </c>
      <c r="D3950" s="2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26" t="s">
        <v>8309</v>
      </c>
      <c r="P3950" t="s">
        <v>8311</v>
      </c>
      <c r="Q3950">
        <f t="shared" si="307"/>
        <v>0</v>
      </c>
      <c r="R3950">
        <f t="shared" si="308"/>
        <v>0</v>
      </c>
      <c r="S3950" s="11">
        <f t="shared" si="305"/>
        <v>41829.325497685182</v>
      </c>
      <c r="T3950" s="11">
        <f t="shared" si="306"/>
        <v>41889.325497685182</v>
      </c>
      <c r="U3950">
        <f t="shared" si="309"/>
        <v>2014</v>
      </c>
    </row>
    <row r="3951" spans="1:21" ht="45" x14ac:dyDescent="0.25">
      <c r="A3951">
        <v>3949</v>
      </c>
      <c r="B3951" s="3" t="s">
        <v>3946</v>
      </c>
      <c r="C3951" s="3" t="s">
        <v>8057</v>
      </c>
      <c r="D3951" s="2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26" t="s">
        <v>8309</v>
      </c>
      <c r="P3951" t="s">
        <v>8311</v>
      </c>
      <c r="Q3951">
        <f t="shared" si="307"/>
        <v>16</v>
      </c>
      <c r="R3951">
        <f t="shared" si="308"/>
        <v>49.28</v>
      </c>
      <c r="S3951" s="11">
        <f t="shared" si="305"/>
        <v>42016.120613425926</v>
      </c>
      <c r="T3951" s="11">
        <f t="shared" si="306"/>
        <v>42046.120613425926</v>
      </c>
      <c r="U3951">
        <f t="shared" si="309"/>
        <v>2015</v>
      </c>
    </row>
    <row r="3952" spans="1:21" ht="45" x14ac:dyDescent="0.25">
      <c r="A3952">
        <v>3950</v>
      </c>
      <c r="B3952" s="3" t="s">
        <v>3947</v>
      </c>
      <c r="C3952" s="3" t="s">
        <v>8058</v>
      </c>
      <c r="D3952" s="2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26" t="s">
        <v>8309</v>
      </c>
      <c r="P3952" t="s">
        <v>8311</v>
      </c>
      <c r="Q3952">
        <f t="shared" si="307"/>
        <v>1</v>
      </c>
      <c r="R3952">
        <f t="shared" si="308"/>
        <v>25</v>
      </c>
      <c r="S3952" s="11">
        <f t="shared" si="305"/>
        <v>42439.702314814815</v>
      </c>
      <c r="T3952" s="11">
        <f t="shared" si="306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 s="2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26" t="s">
        <v>8309</v>
      </c>
      <c r="P3953" t="s">
        <v>8311</v>
      </c>
      <c r="Q3953">
        <f t="shared" si="307"/>
        <v>0</v>
      </c>
      <c r="R3953">
        <f t="shared" si="308"/>
        <v>1</v>
      </c>
      <c r="S3953" s="11">
        <f t="shared" si="305"/>
        <v>42433.825717592597</v>
      </c>
      <c r="T3953" s="11">
        <f t="shared" si="306"/>
        <v>42493.784050925926</v>
      </c>
      <c r="U3953">
        <f t="shared" si="309"/>
        <v>2016</v>
      </c>
    </row>
    <row r="3954" spans="1:21" ht="45" x14ac:dyDescent="0.25">
      <c r="A3954">
        <v>3952</v>
      </c>
      <c r="B3954" s="3" t="s">
        <v>3949</v>
      </c>
      <c r="C3954" s="3" t="s">
        <v>8059</v>
      </c>
      <c r="D3954" s="2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26" t="s">
        <v>8309</v>
      </c>
      <c r="P3954" t="s">
        <v>8311</v>
      </c>
      <c r="Q3954">
        <f t="shared" si="307"/>
        <v>0</v>
      </c>
      <c r="R3954">
        <f t="shared" si="308"/>
        <v>25</v>
      </c>
      <c r="S3954" s="11">
        <f t="shared" si="305"/>
        <v>42243.790393518517</v>
      </c>
      <c r="T3954" s="11">
        <f t="shared" si="306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2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26" t="s">
        <v>8309</v>
      </c>
      <c r="P3955" t="s">
        <v>8311</v>
      </c>
      <c r="Q3955">
        <f t="shared" si="307"/>
        <v>0</v>
      </c>
      <c r="R3955">
        <f t="shared" si="308"/>
        <v>0</v>
      </c>
      <c r="S3955" s="11">
        <f t="shared" si="305"/>
        <v>42550.048449074078</v>
      </c>
      <c r="T3955" s="11">
        <f t="shared" si="306"/>
        <v>42580.978472222225</v>
      </c>
      <c r="U3955">
        <f t="shared" si="309"/>
        <v>2016</v>
      </c>
    </row>
    <row r="3956" spans="1:21" ht="45" x14ac:dyDescent="0.25">
      <c r="A3956">
        <v>3954</v>
      </c>
      <c r="B3956" s="3" t="s">
        <v>3951</v>
      </c>
      <c r="C3956" s="3" t="s">
        <v>8061</v>
      </c>
      <c r="D3956" s="2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26" t="s">
        <v>8309</v>
      </c>
      <c r="P3956" t="s">
        <v>8311</v>
      </c>
      <c r="Q3956">
        <f t="shared" si="307"/>
        <v>0</v>
      </c>
      <c r="R3956">
        <f t="shared" si="308"/>
        <v>0</v>
      </c>
      <c r="S3956" s="11">
        <f t="shared" si="305"/>
        <v>41774.651203703703</v>
      </c>
      <c r="T3956" s="11">
        <f t="shared" si="306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2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26" t="s">
        <v>8309</v>
      </c>
      <c r="P3957" t="s">
        <v>8311</v>
      </c>
      <c r="Q3957">
        <f t="shared" si="307"/>
        <v>24</v>
      </c>
      <c r="R3957">
        <f t="shared" si="308"/>
        <v>53.13</v>
      </c>
      <c r="S3957" s="11">
        <f t="shared" si="305"/>
        <v>42306.848854166667</v>
      </c>
      <c r="T3957" s="11">
        <f t="shared" si="306"/>
        <v>42336.890520833331</v>
      </c>
      <c r="U3957">
        <f t="shared" si="309"/>
        <v>2015</v>
      </c>
    </row>
    <row r="3958" spans="1:21" ht="45" x14ac:dyDescent="0.25">
      <c r="A3958">
        <v>3956</v>
      </c>
      <c r="B3958" s="3" t="s">
        <v>3953</v>
      </c>
      <c r="C3958" s="3" t="s">
        <v>8063</v>
      </c>
      <c r="D3958" s="2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26" t="s">
        <v>8309</v>
      </c>
      <c r="P3958" t="s">
        <v>8311</v>
      </c>
      <c r="Q3958">
        <f t="shared" si="307"/>
        <v>0</v>
      </c>
      <c r="R3958">
        <f t="shared" si="308"/>
        <v>0</v>
      </c>
      <c r="S3958" s="11">
        <f t="shared" si="305"/>
        <v>42457.932025462964</v>
      </c>
      <c r="T3958" s="11">
        <f t="shared" si="306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2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26" t="s">
        <v>8309</v>
      </c>
      <c r="P3959" t="s">
        <v>8311</v>
      </c>
      <c r="Q3959">
        <f t="shared" si="307"/>
        <v>0</v>
      </c>
      <c r="R3959">
        <f t="shared" si="308"/>
        <v>7</v>
      </c>
      <c r="S3959" s="11">
        <f t="shared" si="305"/>
        <v>42513.976319444439</v>
      </c>
      <c r="T3959" s="11">
        <f t="shared" si="306"/>
        <v>42559.976319444439</v>
      </c>
      <c r="U3959">
        <f t="shared" si="309"/>
        <v>2016</v>
      </c>
    </row>
    <row r="3960" spans="1:21" ht="45" x14ac:dyDescent="0.25">
      <c r="A3960">
        <v>3958</v>
      </c>
      <c r="B3960" s="3" t="s">
        <v>3955</v>
      </c>
      <c r="C3960" s="3" t="s">
        <v>8065</v>
      </c>
      <c r="D3960" s="2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26" t="s">
        <v>8309</v>
      </c>
      <c r="P3960" t="s">
        <v>8311</v>
      </c>
      <c r="Q3960">
        <f t="shared" si="307"/>
        <v>32</v>
      </c>
      <c r="R3960">
        <f t="shared" si="308"/>
        <v>40.06</v>
      </c>
      <c r="S3960" s="11">
        <f t="shared" si="305"/>
        <v>41816.950370370374</v>
      </c>
      <c r="T3960" s="11">
        <f t="shared" si="306"/>
        <v>41853.583333333336</v>
      </c>
      <c r="U3960">
        <f t="shared" si="309"/>
        <v>2014</v>
      </c>
    </row>
    <row r="3961" spans="1:21" ht="45" x14ac:dyDescent="0.25">
      <c r="A3961">
        <v>3959</v>
      </c>
      <c r="B3961" s="3" t="s">
        <v>3956</v>
      </c>
      <c r="C3961" s="3" t="s">
        <v>8066</v>
      </c>
      <c r="D3961" s="2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26" t="s">
        <v>8309</v>
      </c>
      <c r="P3961" t="s">
        <v>8311</v>
      </c>
      <c r="Q3961">
        <f t="shared" si="307"/>
        <v>24</v>
      </c>
      <c r="R3961">
        <f t="shared" si="308"/>
        <v>24.33</v>
      </c>
      <c r="S3961" s="11">
        <f t="shared" si="305"/>
        <v>41880.788842592592</v>
      </c>
      <c r="T3961" s="11">
        <f t="shared" si="306"/>
        <v>41910.788842592592</v>
      </c>
      <c r="U3961">
        <f t="shared" si="309"/>
        <v>2014</v>
      </c>
    </row>
    <row r="3962" spans="1:21" ht="45" x14ac:dyDescent="0.25">
      <c r="A3962">
        <v>3960</v>
      </c>
      <c r="B3962" s="3" t="s">
        <v>3957</v>
      </c>
      <c r="C3962" s="3" t="s">
        <v>8067</v>
      </c>
      <c r="D3962" s="2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26" t="s">
        <v>8309</v>
      </c>
      <c r="P3962" t="s">
        <v>8311</v>
      </c>
      <c r="Q3962">
        <f t="shared" si="307"/>
        <v>2</v>
      </c>
      <c r="R3962">
        <f t="shared" si="308"/>
        <v>11.25</v>
      </c>
      <c r="S3962" s="11">
        <f t="shared" si="305"/>
        <v>42342.845555555556</v>
      </c>
      <c r="T3962" s="11">
        <f t="shared" si="306"/>
        <v>42372.845555555556</v>
      </c>
      <c r="U3962">
        <f t="shared" si="309"/>
        <v>2015</v>
      </c>
    </row>
    <row r="3963" spans="1:21" ht="45" x14ac:dyDescent="0.25">
      <c r="A3963">
        <v>3961</v>
      </c>
      <c r="B3963" s="3" t="s">
        <v>3958</v>
      </c>
      <c r="C3963" s="3" t="s">
        <v>8068</v>
      </c>
      <c r="D3963" s="2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26" t="s">
        <v>8309</v>
      </c>
      <c r="P3963" t="s">
        <v>8311</v>
      </c>
      <c r="Q3963">
        <f t="shared" si="307"/>
        <v>0</v>
      </c>
      <c r="R3963">
        <f t="shared" si="308"/>
        <v>10.5</v>
      </c>
      <c r="S3963" s="11">
        <f t="shared" si="305"/>
        <v>41745.891319444447</v>
      </c>
      <c r="T3963" s="11">
        <f t="shared" si="306"/>
        <v>41767.891319444447</v>
      </c>
      <c r="U3963">
        <f t="shared" si="309"/>
        <v>2014</v>
      </c>
    </row>
    <row r="3964" spans="1:21" ht="45" x14ac:dyDescent="0.25">
      <c r="A3964">
        <v>3962</v>
      </c>
      <c r="B3964" s="3" t="s">
        <v>3959</v>
      </c>
      <c r="C3964" s="3" t="s">
        <v>8069</v>
      </c>
      <c r="D3964" s="2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26" t="s">
        <v>8309</v>
      </c>
      <c r="P3964" t="s">
        <v>8311</v>
      </c>
      <c r="Q3964">
        <f t="shared" si="307"/>
        <v>3</v>
      </c>
      <c r="R3964">
        <f t="shared" si="308"/>
        <v>15</v>
      </c>
      <c r="S3964" s="11">
        <f t="shared" si="305"/>
        <v>42311.621458333335</v>
      </c>
      <c r="T3964" s="11">
        <f t="shared" si="306"/>
        <v>42336.621458333335</v>
      </c>
      <c r="U3964">
        <f t="shared" si="309"/>
        <v>2015</v>
      </c>
    </row>
    <row r="3965" spans="1:21" ht="45" x14ac:dyDescent="0.25">
      <c r="A3965">
        <v>3963</v>
      </c>
      <c r="B3965" s="3" t="s">
        <v>3960</v>
      </c>
      <c r="C3965" s="3" t="s">
        <v>8070</v>
      </c>
      <c r="D3965" s="2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26" t="s">
        <v>8309</v>
      </c>
      <c r="P3965" t="s">
        <v>8311</v>
      </c>
      <c r="Q3965">
        <f t="shared" si="307"/>
        <v>0</v>
      </c>
      <c r="R3965">
        <f t="shared" si="308"/>
        <v>0</v>
      </c>
      <c r="S3965" s="11">
        <f t="shared" si="305"/>
        <v>42296.154131944444</v>
      </c>
      <c r="T3965" s="11">
        <f t="shared" si="306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2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26" t="s">
        <v>8309</v>
      </c>
      <c r="P3966" t="s">
        <v>8311</v>
      </c>
      <c r="Q3966">
        <f t="shared" si="307"/>
        <v>6</v>
      </c>
      <c r="R3966">
        <f t="shared" si="308"/>
        <v>42</v>
      </c>
      <c r="S3966" s="11">
        <f t="shared" si="305"/>
        <v>42053.722060185188</v>
      </c>
      <c r="T3966" s="11">
        <f t="shared" si="306"/>
        <v>42113.680393518516</v>
      </c>
      <c r="U3966">
        <f t="shared" si="309"/>
        <v>2015</v>
      </c>
    </row>
    <row r="3967" spans="1:21" ht="45" x14ac:dyDescent="0.25">
      <c r="A3967">
        <v>3965</v>
      </c>
      <c r="B3967" s="3" t="s">
        <v>3962</v>
      </c>
      <c r="C3967" s="3" t="s">
        <v>8072</v>
      </c>
      <c r="D3967" s="2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26" t="s">
        <v>8309</v>
      </c>
      <c r="P3967" t="s">
        <v>8311</v>
      </c>
      <c r="Q3967">
        <f t="shared" si="307"/>
        <v>14</v>
      </c>
      <c r="R3967">
        <f t="shared" si="308"/>
        <v>71.25</v>
      </c>
      <c r="S3967" s="11">
        <f t="shared" si="305"/>
        <v>42414.235879629632</v>
      </c>
      <c r="T3967" s="11">
        <f t="shared" si="306"/>
        <v>42474.194212962961</v>
      </c>
      <c r="U3967">
        <f t="shared" si="309"/>
        <v>2016</v>
      </c>
    </row>
    <row r="3968" spans="1:21" ht="45" x14ac:dyDescent="0.25">
      <c r="A3968">
        <v>3966</v>
      </c>
      <c r="B3968" s="3" t="s">
        <v>3963</v>
      </c>
      <c r="C3968" s="3" t="s">
        <v>8073</v>
      </c>
      <c r="D3968" s="2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26" t="s">
        <v>8309</v>
      </c>
      <c r="P3968" t="s">
        <v>8311</v>
      </c>
      <c r="Q3968">
        <f t="shared" si="307"/>
        <v>1</v>
      </c>
      <c r="R3968">
        <f t="shared" si="308"/>
        <v>22.5</v>
      </c>
      <c r="S3968" s="11">
        <f t="shared" si="305"/>
        <v>41801.711550925924</v>
      </c>
      <c r="T3968" s="11">
        <f t="shared" si="306"/>
        <v>41844.124305555553</v>
      </c>
      <c r="U3968">
        <f t="shared" si="309"/>
        <v>2014</v>
      </c>
    </row>
    <row r="3969" spans="1:21" ht="45" x14ac:dyDescent="0.25">
      <c r="A3969">
        <v>3967</v>
      </c>
      <c r="B3969" s="3" t="s">
        <v>3964</v>
      </c>
      <c r="C3969" s="3" t="s">
        <v>8074</v>
      </c>
      <c r="D3969" s="2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26" t="s">
        <v>8309</v>
      </c>
      <c r="P3969" t="s">
        <v>8311</v>
      </c>
      <c r="Q3969">
        <f t="shared" si="307"/>
        <v>24</v>
      </c>
      <c r="R3969">
        <f t="shared" si="308"/>
        <v>41</v>
      </c>
      <c r="S3969" s="11">
        <f t="shared" si="305"/>
        <v>42770.290590277778</v>
      </c>
      <c r="T3969" s="11">
        <f t="shared" si="306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2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26" t="s">
        <v>8309</v>
      </c>
      <c r="P3970" t="s">
        <v>8311</v>
      </c>
      <c r="Q3970">
        <f t="shared" si="307"/>
        <v>11</v>
      </c>
      <c r="R3970">
        <f t="shared" si="308"/>
        <v>47.91</v>
      </c>
      <c r="S3970" s="11">
        <f t="shared" ref="S3970:S4033" si="310">(((J3970/60)/60)/24)+DATE(1970,1,1)</f>
        <v>42452.815659722226</v>
      </c>
      <c r="T3970" s="11">
        <f t="shared" ref="T3970:T4033" si="311">(((I3970/60)/60)/24)+DATE(1970,1,1)</f>
        <v>42512.815659722226</v>
      </c>
      <c r="U3970">
        <f t="shared" si="309"/>
        <v>2016</v>
      </c>
    </row>
    <row r="3971" spans="1:21" ht="45" x14ac:dyDescent="0.25">
      <c r="A3971">
        <v>3969</v>
      </c>
      <c r="B3971" s="3" t="s">
        <v>3966</v>
      </c>
      <c r="C3971" s="3" t="s">
        <v>8076</v>
      </c>
      <c r="D3971" s="2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26" t="s">
        <v>8309</v>
      </c>
      <c r="P3971" t="s">
        <v>8311</v>
      </c>
      <c r="Q3971">
        <f t="shared" ref="Q3971:Q4034" si="312">ROUND(E3971/D3971*100,0)</f>
        <v>7</v>
      </c>
      <c r="R3971">
        <f t="shared" ref="R3971:R4034" si="313">IFERROR(ROUND(E3971/L3971,2),0)</f>
        <v>35.17</v>
      </c>
      <c r="S3971" s="11">
        <f t="shared" si="310"/>
        <v>42601.854699074072</v>
      </c>
      <c r="T3971" s="11">
        <f t="shared" si="311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2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26" t="s">
        <v>8309</v>
      </c>
      <c r="P3972" t="s">
        <v>8311</v>
      </c>
      <c r="Q3972">
        <f t="shared" si="312"/>
        <v>0</v>
      </c>
      <c r="R3972">
        <f t="shared" si="313"/>
        <v>5.5</v>
      </c>
      <c r="S3972" s="11">
        <f t="shared" si="310"/>
        <v>42447.863553240735</v>
      </c>
      <c r="T3972" s="11">
        <f t="shared" si="311"/>
        <v>42477.863553240735</v>
      </c>
      <c r="U3972">
        <f t="shared" si="314"/>
        <v>2016</v>
      </c>
    </row>
    <row r="3973" spans="1:21" ht="45" x14ac:dyDescent="0.25">
      <c r="A3973">
        <v>3971</v>
      </c>
      <c r="B3973" s="3" t="s">
        <v>3968</v>
      </c>
      <c r="C3973" s="3" t="s">
        <v>8078</v>
      </c>
      <c r="D3973" s="2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26" t="s">
        <v>8309</v>
      </c>
      <c r="P3973" t="s">
        <v>8311</v>
      </c>
      <c r="Q3973">
        <f t="shared" si="312"/>
        <v>1</v>
      </c>
      <c r="R3973">
        <f t="shared" si="313"/>
        <v>22.67</v>
      </c>
      <c r="S3973" s="11">
        <f t="shared" si="310"/>
        <v>41811.536180555559</v>
      </c>
      <c r="T3973" s="11">
        <f t="shared" si="311"/>
        <v>41841.536180555559</v>
      </c>
      <c r="U3973">
        <f t="shared" si="314"/>
        <v>2014</v>
      </c>
    </row>
    <row r="3974" spans="1:21" ht="30" x14ac:dyDescent="0.25">
      <c r="A3974">
        <v>3972</v>
      </c>
      <c r="B3974" s="3" t="s">
        <v>3969</v>
      </c>
      <c r="C3974" s="3" t="s">
        <v>8079</v>
      </c>
      <c r="D3974" s="2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26" t="s">
        <v>8309</v>
      </c>
      <c r="P3974" t="s">
        <v>8311</v>
      </c>
      <c r="Q3974">
        <f t="shared" si="312"/>
        <v>21</v>
      </c>
      <c r="R3974">
        <f t="shared" si="313"/>
        <v>26.38</v>
      </c>
      <c r="S3974" s="11">
        <f t="shared" si="310"/>
        <v>41981.067523148144</v>
      </c>
      <c r="T3974" s="11">
        <f t="shared" si="311"/>
        <v>42041.067523148144</v>
      </c>
      <c r="U3974">
        <f t="shared" si="314"/>
        <v>2014</v>
      </c>
    </row>
    <row r="3975" spans="1:21" ht="45" x14ac:dyDescent="0.25">
      <c r="A3975">
        <v>3973</v>
      </c>
      <c r="B3975" s="3" t="s">
        <v>3970</v>
      </c>
      <c r="C3975" s="3" t="s">
        <v>8080</v>
      </c>
      <c r="D3975" s="2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26" t="s">
        <v>8309</v>
      </c>
      <c r="P3975" t="s">
        <v>8311</v>
      </c>
      <c r="Q3975">
        <f t="shared" si="312"/>
        <v>78</v>
      </c>
      <c r="R3975">
        <f t="shared" si="313"/>
        <v>105.54</v>
      </c>
      <c r="S3975" s="11">
        <f t="shared" si="310"/>
        <v>42469.68414351852</v>
      </c>
      <c r="T3975" s="11">
        <f t="shared" si="311"/>
        <v>42499.166666666672</v>
      </c>
      <c r="U3975">
        <f t="shared" si="314"/>
        <v>2016</v>
      </c>
    </row>
    <row r="3976" spans="1:21" ht="45" x14ac:dyDescent="0.25">
      <c r="A3976">
        <v>3974</v>
      </c>
      <c r="B3976" s="3" t="s">
        <v>3971</v>
      </c>
      <c r="C3976" s="3" t="s">
        <v>8081</v>
      </c>
      <c r="D3976" s="2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26" t="s">
        <v>8309</v>
      </c>
      <c r="P3976" t="s">
        <v>8311</v>
      </c>
      <c r="Q3976">
        <f t="shared" si="312"/>
        <v>32</v>
      </c>
      <c r="R3976">
        <f t="shared" si="313"/>
        <v>29.09</v>
      </c>
      <c r="S3976" s="11">
        <f t="shared" si="310"/>
        <v>42493.546851851846</v>
      </c>
      <c r="T3976" s="11">
        <f t="shared" si="311"/>
        <v>42523.546851851846</v>
      </c>
      <c r="U3976">
        <f t="shared" si="314"/>
        <v>2016</v>
      </c>
    </row>
    <row r="3977" spans="1:21" ht="45" x14ac:dyDescent="0.25">
      <c r="A3977">
        <v>3975</v>
      </c>
      <c r="B3977" s="3" t="s">
        <v>3972</v>
      </c>
      <c r="C3977" s="3" t="s">
        <v>8082</v>
      </c>
      <c r="D3977" s="2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26" t="s">
        <v>8309</v>
      </c>
      <c r="P3977" t="s">
        <v>8311</v>
      </c>
      <c r="Q3977">
        <f t="shared" si="312"/>
        <v>0</v>
      </c>
      <c r="R3977">
        <f t="shared" si="313"/>
        <v>0</v>
      </c>
      <c r="S3977" s="11">
        <f t="shared" si="310"/>
        <v>42534.866875</v>
      </c>
      <c r="T3977" s="11">
        <f t="shared" si="311"/>
        <v>42564.866875</v>
      </c>
      <c r="U3977">
        <f t="shared" si="314"/>
        <v>2016</v>
      </c>
    </row>
    <row r="3978" spans="1:21" ht="45" x14ac:dyDescent="0.25">
      <c r="A3978">
        <v>3976</v>
      </c>
      <c r="B3978" s="3" t="s">
        <v>3973</v>
      </c>
      <c r="C3978" s="3" t="s">
        <v>8083</v>
      </c>
      <c r="D3978" s="2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26" t="s">
        <v>8309</v>
      </c>
      <c r="P3978" t="s">
        <v>8311</v>
      </c>
      <c r="Q3978">
        <f t="shared" si="312"/>
        <v>48</v>
      </c>
      <c r="R3978">
        <f t="shared" si="313"/>
        <v>62</v>
      </c>
      <c r="S3978" s="11">
        <f t="shared" si="310"/>
        <v>41830.858344907407</v>
      </c>
      <c r="T3978" s="11">
        <f t="shared" si="311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3" t="s">
        <v>3974</v>
      </c>
      <c r="C3979" s="3" t="s">
        <v>8084</v>
      </c>
      <c r="D3979" s="2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26" t="s">
        <v>8309</v>
      </c>
      <c r="P3979" t="s">
        <v>8311</v>
      </c>
      <c r="Q3979">
        <f t="shared" si="312"/>
        <v>1</v>
      </c>
      <c r="R3979">
        <f t="shared" si="313"/>
        <v>217.5</v>
      </c>
      <c r="S3979" s="11">
        <f t="shared" si="310"/>
        <v>42543.788564814815</v>
      </c>
      <c r="T3979" s="11">
        <f t="shared" si="311"/>
        <v>42573.788564814815</v>
      </c>
      <c r="U3979">
        <f t="shared" si="314"/>
        <v>2016</v>
      </c>
    </row>
    <row r="3980" spans="1:21" ht="45" x14ac:dyDescent="0.25">
      <c r="A3980">
        <v>3978</v>
      </c>
      <c r="B3980" s="3" t="s">
        <v>3975</v>
      </c>
      <c r="C3980" s="3" t="s">
        <v>8085</v>
      </c>
      <c r="D3980" s="2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26" t="s">
        <v>8309</v>
      </c>
      <c r="P3980" t="s">
        <v>8311</v>
      </c>
      <c r="Q3980">
        <f t="shared" si="312"/>
        <v>11</v>
      </c>
      <c r="R3980">
        <f t="shared" si="313"/>
        <v>26.75</v>
      </c>
      <c r="S3980" s="11">
        <f t="shared" si="310"/>
        <v>41975.642974537041</v>
      </c>
      <c r="T3980" s="11">
        <f t="shared" si="311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3" t="s">
        <v>3976</v>
      </c>
      <c r="C3981" s="3" t="s">
        <v>8086</v>
      </c>
      <c r="D3981" s="2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26" t="s">
        <v>8309</v>
      </c>
      <c r="P3981" t="s">
        <v>8311</v>
      </c>
      <c r="Q3981">
        <f t="shared" si="312"/>
        <v>2</v>
      </c>
      <c r="R3981">
        <f t="shared" si="313"/>
        <v>18.329999999999998</v>
      </c>
      <c r="S3981" s="11">
        <f t="shared" si="310"/>
        <v>42069.903437500005</v>
      </c>
      <c r="T3981" s="11">
        <f t="shared" si="311"/>
        <v>42092.833333333328</v>
      </c>
      <c r="U3981">
        <f t="shared" si="314"/>
        <v>2015</v>
      </c>
    </row>
    <row r="3982" spans="1:21" ht="45" x14ac:dyDescent="0.25">
      <c r="A3982">
        <v>3980</v>
      </c>
      <c r="B3982" s="3" t="s">
        <v>3977</v>
      </c>
      <c r="C3982" s="3" t="s">
        <v>8087</v>
      </c>
      <c r="D3982" s="2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26" t="s">
        <v>8309</v>
      </c>
      <c r="P3982" t="s">
        <v>8311</v>
      </c>
      <c r="Q3982">
        <f t="shared" si="312"/>
        <v>18</v>
      </c>
      <c r="R3982">
        <f t="shared" si="313"/>
        <v>64.290000000000006</v>
      </c>
      <c r="S3982" s="11">
        <f t="shared" si="310"/>
        <v>41795.598923611113</v>
      </c>
      <c r="T3982" s="11">
        <f t="shared" si="311"/>
        <v>41825.598923611113</v>
      </c>
      <c r="U3982">
        <f t="shared" si="314"/>
        <v>2014</v>
      </c>
    </row>
    <row r="3983" spans="1:21" ht="30" x14ac:dyDescent="0.25">
      <c r="A3983">
        <v>3981</v>
      </c>
      <c r="B3983" s="3" t="s">
        <v>3358</v>
      </c>
      <c r="C3983" s="3" t="s">
        <v>7469</v>
      </c>
      <c r="D3983" s="2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26" t="s">
        <v>8309</v>
      </c>
      <c r="P3983" t="s">
        <v>8311</v>
      </c>
      <c r="Q3983">
        <f t="shared" si="312"/>
        <v>4</v>
      </c>
      <c r="R3983">
        <f t="shared" si="313"/>
        <v>175</v>
      </c>
      <c r="S3983" s="11">
        <f t="shared" si="310"/>
        <v>42508.179965277777</v>
      </c>
      <c r="T3983" s="11">
        <f t="shared" si="311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2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26" t="s">
        <v>8309</v>
      </c>
      <c r="P3984" t="s">
        <v>8311</v>
      </c>
      <c r="Q3984">
        <f t="shared" si="312"/>
        <v>20</v>
      </c>
      <c r="R3984">
        <f t="shared" si="313"/>
        <v>34</v>
      </c>
      <c r="S3984" s="11">
        <f t="shared" si="310"/>
        <v>42132.809953703705</v>
      </c>
      <c r="T3984" s="11">
        <f t="shared" si="311"/>
        <v>42192.809953703705</v>
      </c>
      <c r="U3984">
        <f t="shared" si="314"/>
        <v>2015</v>
      </c>
    </row>
    <row r="3985" spans="1:21" ht="45" x14ac:dyDescent="0.25">
      <c r="A3985">
        <v>3983</v>
      </c>
      <c r="B3985" s="3" t="s">
        <v>3979</v>
      </c>
      <c r="C3985" s="3" t="s">
        <v>8089</v>
      </c>
      <c r="D3985" s="2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26" t="s">
        <v>8309</v>
      </c>
      <c r="P3985" t="s">
        <v>8311</v>
      </c>
      <c r="Q3985">
        <f t="shared" si="312"/>
        <v>35</v>
      </c>
      <c r="R3985">
        <f t="shared" si="313"/>
        <v>84.28</v>
      </c>
      <c r="S3985" s="11">
        <f t="shared" si="310"/>
        <v>41747.86986111111</v>
      </c>
      <c r="T3985" s="11">
        <f t="shared" si="311"/>
        <v>41779.290972222225</v>
      </c>
      <c r="U3985">
        <f t="shared" si="314"/>
        <v>2014</v>
      </c>
    </row>
    <row r="3986" spans="1:21" ht="45" x14ac:dyDescent="0.25">
      <c r="A3986">
        <v>3984</v>
      </c>
      <c r="B3986" s="3" t="s">
        <v>3980</v>
      </c>
      <c r="C3986" s="3" t="s">
        <v>8090</v>
      </c>
      <c r="D3986" s="2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26" t="s">
        <v>8309</v>
      </c>
      <c r="P3986" t="s">
        <v>8311</v>
      </c>
      <c r="Q3986">
        <f t="shared" si="312"/>
        <v>6</v>
      </c>
      <c r="R3986">
        <f t="shared" si="313"/>
        <v>9.5</v>
      </c>
      <c r="S3986" s="11">
        <f t="shared" si="310"/>
        <v>41920.963472222218</v>
      </c>
      <c r="T3986" s="11">
        <f t="shared" si="311"/>
        <v>41951</v>
      </c>
      <c r="U3986">
        <f t="shared" si="314"/>
        <v>2014</v>
      </c>
    </row>
    <row r="3987" spans="1:21" ht="45" x14ac:dyDescent="0.25">
      <c r="A3987">
        <v>3985</v>
      </c>
      <c r="B3987" s="3" t="s">
        <v>3981</v>
      </c>
      <c r="C3987" s="3" t="s">
        <v>8091</v>
      </c>
      <c r="D3987" s="2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26" t="s">
        <v>8309</v>
      </c>
      <c r="P3987" t="s">
        <v>8311</v>
      </c>
      <c r="Q3987">
        <f t="shared" si="312"/>
        <v>32</v>
      </c>
      <c r="R3987">
        <f t="shared" si="313"/>
        <v>33.74</v>
      </c>
      <c r="S3987" s="11">
        <f t="shared" si="310"/>
        <v>42399.707407407404</v>
      </c>
      <c r="T3987" s="11">
        <f t="shared" si="311"/>
        <v>42420.878472222219</v>
      </c>
      <c r="U3987">
        <f t="shared" si="314"/>
        <v>2016</v>
      </c>
    </row>
    <row r="3988" spans="1:21" ht="45" x14ac:dyDescent="0.25">
      <c r="A3988">
        <v>3986</v>
      </c>
      <c r="B3988" s="3" t="s">
        <v>3982</v>
      </c>
      <c r="C3988" s="3" t="s">
        <v>8092</v>
      </c>
      <c r="D3988" s="2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26" t="s">
        <v>8309</v>
      </c>
      <c r="P3988" t="s">
        <v>8311</v>
      </c>
      <c r="Q3988">
        <f t="shared" si="312"/>
        <v>10</v>
      </c>
      <c r="R3988">
        <f t="shared" si="313"/>
        <v>37.54</v>
      </c>
      <c r="S3988" s="11">
        <f t="shared" si="310"/>
        <v>42467.548541666663</v>
      </c>
      <c r="T3988" s="11">
        <f t="shared" si="311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2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26" t="s">
        <v>8309</v>
      </c>
      <c r="P3989" t="s">
        <v>8311</v>
      </c>
      <c r="Q3989">
        <f t="shared" si="312"/>
        <v>38</v>
      </c>
      <c r="R3989">
        <f t="shared" si="313"/>
        <v>11.62</v>
      </c>
      <c r="S3989" s="11">
        <f t="shared" si="310"/>
        <v>41765.92465277778</v>
      </c>
      <c r="T3989" s="11">
        <f t="shared" si="311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2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26" t="s">
        <v>8309</v>
      </c>
      <c r="P3990" t="s">
        <v>8311</v>
      </c>
      <c r="Q3990">
        <f t="shared" si="312"/>
        <v>2</v>
      </c>
      <c r="R3990">
        <f t="shared" si="313"/>
        <v>8</v>
      </c>
      <c r="S3990" s="11">
        <f t="shared" si="310"/>
        <v>42230.08116898148</v>
      </c>
      <c r="T3990" s="11">
        <f t="shared" si="311"/>
        <v>42245.08116898148</v>
      </c>
      <c r="U3990">
        <f t="shared" si="314"/>
        <v>2015</v>
      </c>
    </row>
    <row r="3991" spans="1:21" ht="45" x14ac:dyDescent="0.25">
      <c r="A3991">
        <v>3989</v>
      </c>
      <c r="B3991" s="3" t="s">
        <v>3985</v>
      </c>
      <c r="C3991" s="3" t="s">
        <v>8095</v>
      </c>
      <c r="D3991" s="2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26" t="s">
        <v>8309</v>
      </c>
      <c r="P3991" t="s">
        <v>8311</v>
      </c>
      <c r="Q3991">
        <f t="shared" si="312"/>
        <v>0</v>
      </c>
      <c r="R3991">
        <f t="shared" si="313"/>
        <v>0</v>
      </c>
      <c r="S3991" s="11">
        <f t="shared" si="310"/>
        <v>42286.749780092592</v>
      </c>
      <c r="T3991" s="11">
        <f t="shared" si="311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2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26" t="s">
        <v>8309</v>
      </c>
      <c r="P3992" t="s">
        <v>8311</v>
      </c>
      <c r="Q3992">
        <f t="shared" si="312"/>
        <v>4</v>
      </c>
      <c r="R3992">
        <f t="shared" si="313"/>
        <v>23</v>
      </c>
      <c r="S3992" s="11">
        <f t="shared" si="310"/>
        <v>42401.672372685185</v>
      </c>
      <c r="T3992" s="11">
        <f t="shared" si="311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2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26" t="s">
        <v>8309</v>
      </c>
      <c r="P3993" t="s">
        <v>8311</v>
      </c>
      <c r="Q3993">
        <f t="shared" si="312"/>
        <v>20</v>
      </c>
      <c r="R3993">
        <f t="shared" si="313"/>
        <v>100</v>
      </c>
      <c r="S3993" s="11">
        <f t="shared" si="310"/>
        <v>42125.644467592589</v>
      </c>
      <c r="T3993" s="11">
        <f t="shared" si="311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2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26" t="s">
        <v>8309</v>
      </c>
      <c r="P3994" t="s">
        <v>8311</v>
      </c>
      <c r="Q3994">
        <f t="shared" si="312"/>
        <v>5</v>
      </c>
      <c r="R3994">
        <f t="shared" si="313"/>
        <v>60.11</v>
      </c>
      <c r="S3994" s="11">
        <f t="shared" si="310"/>
        <v>42289.94049768518</v>
      </c>
      <c r="T3994" s="11">
        <f t="shared" si="311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2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26" t="s">
        <v>8309</v>
      </c>
      <c r="P3995" t="s">
        <v>8311</v>
      </c>
      <c r="Q3995">
        <f t="shared" si="312"/>
        <v>0</v>
      </c>
      <c r="R3995">
        <f t="shared" si="313"/>
        <v>3</v>
      </c>
      <c r="S3995" s="11">
        <f t="shared" si="310"/>
        <v>42107.864722222221</v>
      </c>
      <c r="T3995" s="11">
        <f t="shared" si="311"/>
        <v>42137.864722222221</v>
      </c>
      <c r="U3995">
        <f t="shared" si="314"/>
        <v>2015</v>
      </c>
    </row>
    <row r="3996" spans="1:21" ht="30" x14ac:dyDescent="0.25">
      <c r="A3996">
        <v>3994</v>
      </c>
      <c r="B3996" s="3" t="s">
        <v>3990</v>
      </c>
      <c r="C3996" s="3" t="s">
        <v>8100</v>
      </c>
      <c r="D3996" s="2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26" t="s">
        <v>8309</v>
      </c>
      <c r="P3996" t="s">
        <v>8311</v>
      </c>
      <c r="Q3996">
        <f t="shared" si="312"/>
        <v>0</v>
      </c>
      <c r="R3996">
        <f t="shared" si="313"/>
        <v>5</v>
      </c>
      <c r="S3996" s="11">
        <f t="shared" si="310"/>
        <v>41809.389930555553</v>
      </c>
      <c r="T3996" s="11">
        <f t="shared" si="311"/>
        <v>41839.389930555553</v>
      </c>
      <c r="U3996">
        <f t="shared" si="314"/>
        <v>2014</v>
      </c>
    </row>
    <row r="3997" spans="1:21" ht="45" x14ac:dyDescent="0.25">
      <c r="A3997">
        <v>3995</v>
      </c>
      <c r="B3997" s="3" t="s">
        <v>3991</v>
      </c>
      <c r="C3997" s="3" t="s">
        <v>8101</v>
      </c>
      <c r="D3997" s="2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26" t="s">
        <v>8309</v>
      </c>
      <c r="P3997" t="s">
        <v>8311</v>
      </c>
      <c r="Q3997">
        <f t="shared" si="312"/>
        <v>35</v>
      </c>
      <c r="R3997">
        <f t="shared" si="313"/>
        <v>17.5</v>
      </c>
      <c r="S3997" s="11">
        <f t="shared" si="310"/>
        <v>42019.683761574073</v>
      </c>
      <c r="T3997" s="11">
        <f t="shared" si="311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2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26" t="s">
        <v>8309</v>
      </c>
      <c r="P3998" t="s">
        <v>8311</v>
      </c>
      <c r="Q3998">
        <f t="shared" si="312"/>
        <v>17</v>
      </c>
      <c r="R3998">
        <f t="shared" si="313"/>
        <v>29.24</v>
      </c>
      <c r="S3998" s="11">
        <f t="shared" si="310"/>
        <v>41950.26694444444</v>
      </c>
      <c r="T3998" s="11">
        <f t="shared" si="311"/>
        <v>41963.669444444444</v>
      </c>
      <c r="U3998">
        <f t="shared" si="314"/>
        <v>2014</v>
      </c>
    </row>
    <row r="3999" spans="1:21" ht="45" x14ac:dyDescent="0.25">
      <c r="A3999">
        <v>3997</v>
      </c>
      <c r="B3999" s="3" t="s">
        <v>3993</v>
      </c>
      <c r="C3999" s="3" t="s">
        <v>8103</v>
      </c>
      <c r="D3999" s="2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26" t="s">
        <v>8309</v>
      </c>
      <c r="P3999" t="s">
        <v>8311</v>
      </c>
      <c r="Q3999">
        <f t="shared" si="312"/>
        <v>0</v>
      </c>
      <c r="R3999">
        <f t="shared" si="313"/>
        <v>0</v>
      </c>
      <c r="S3999" s="11">
        <f t="shared" si="310"/>
        <v>42069.391446759255</v>
      </c>
      <c r="T3999" s="11">
        <f t="shared" si="311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2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26" t="s">
        <v>8309</v>
      </c>
      <c r="P4000" t="s">
        <v>8311</v>
      </c>
      <c r="Q4000">
        <f t="shared" si="312"/>
        <v>57</v>
      </c>
      <c r="R4000">
        <f t="shared" si="313"/>
        <v>59.58</v>
      </c>
      <c r="S4000" s="11">
        <f t="shared" si="310"/>
        <v>42061.963263888887</v>
      </c>
      <c r="T4000" s="11">
        <f t="shared" si="311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2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26" t="s">
        <v>8309</v>
      </c>
      <c r="P4001" t="s">
        <v>8311</v>
      </c>
      <c r="Q4001">
        <f t="shared" si="312"/>
        <v>17</v>
      </c>
      <c r="R4001">
        <f t="shared" si="313"/>
        <v>82.57</v>
      </c>
      <c r="S4001" s="11">
        <f t="shared" si="310"/>
        <v>41842.828680555554</v>
      </c>
      <c r="T4001" s="11">
        <f t="shared" si="311"/>
        <v>41882.827650462961</v>
      </c>
      <c r="U4001">
        <f t="shared" si="314"/>
        <v>2014</v>
      </c>
    </row>
    <row r="4002" spans="1:21" x14ac:dyDescent="0.25">
      <c r="A4002">
        <v>4000</v>
      </c>
      <c r="B4002" s="3" t="s">
        <v>3996</v>
      </c>
      <c r="C4002" s="3" t="s">
        <v>8106</v>
      </c>
      <c r="D4002" s="2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26" t="s">
        <v>8309</v>
      </c>
      <c r="P4002" t="s">
        <v>8311</v>
      </c>
      <c r="Q4002">
        <f t="shared" si="312"/>
        <v>0</v>
      </c>
      <c r="R4002">
        <f t="shared" si="313"/>
        <v>10</v>
      </c>
      <c r="S4002" s="11">
        <f t="shared" si="310"/>
        <v>42437.64534722222</v>
      </c>
      <c r="T4002" s="11">
        <f t="shared" si="311"/>
        <v>42497.603680555556</v>
      </c>
      <c r="U4002">
        <f t="shared" si="314"/>
        <v>2016</v>
      </c>
    </row>
    <row r="4003" spans="1:21" ht="45" x14ac:dyDescent="0.25">
      <c r="A4003">
        <v>4001</v>
      </c>
      <c r="B4003" s="3" t="s">
        <v>3997</v>
      </c>
      <c r="C4003" s="3" t="s">
        <v>8107</v>
      </c>
      <c r="D4003" s="2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26" t="s">
        <v>8309</v>
      </c>
      <c r="P4003" t="s">
        <v>8311</v>
      </c>
      <c r="Q4003">
        <f t="shared" si="312"/>
        <v>38</v>
      </c>
      <c r="R4003">
        <f t="shared" si="313"/>
        <v>32.36</v>
      </c>
      <c r="S4003" s="11">
        <f t="shared" si="310"/>
        <v>42775.964212962965</v>
      </c>
      <c r="T4003" s="11">
        <f t="shared" si="311"/>
        <v>42795.791666666672</v>
      </c>
      <c r="U4003">
        <f t="shared" si="314"/>
        <v>2017</v>
      </c>
    </row>
    <row r="4004" spans="1:21" ht="45" x14ac:dyDescent="0.25">
      <c r="A4004">
        <v>4002</v>
      </c>
      <c r="B4004" s="3" t="s">
        <v>3998</v>
      </c>
      <c r="C4004" s="3" t="s">
        <v>8108</v>
      </c>
      <c r="D4004" s="2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26" t="s">
        <v>8309</v>
      </c>
      <c r="P4004" t="s">
        <v>8311</v>
      </c>
      <c r="Q4004">
        <f t="shared" si="312"/>
        <v>2</v>
      </c>
      <c r="R4004">
        <f t="shared" si="313"/>
        <v>5.75</v>
      </c>
      <c r="S4004" s="11">
        <f t="shared" si="310"/>
        <v>41879.043530092589</v>
      </c>
      <c r="T4004" s="11">
        <f t="shared" si="311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2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26" t="s">
        <v>8309</v>
      </c>
      <c r="P4005" t="s">
        <v>8311</v>
      </c>
      <c r="Q4005">
        <f t="shared" si="312"/>
        <v>10</v>
      </c>
      <c r="R4005">
        <f t="shared" si="313"/>
        <v>100.5</v>
      </c>
      <c r="S4005" s="11">
        <f t="shared" si="310"/>
        <v>42020.587349537032</v>
      </c>
      <c r="T4005" s="11">
        <f t="shared" si="311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2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26" t="s">
        <v>8309</v>
      </c>
      <c r="P4006" t="s">
        <v>8311</v>
      </c>
      <c r="Q4006">
        <f t="shared" si="312"/>
        <v>0</v>
      </c>
      <c r="R4006">
        <f t="shared" si="313"/>
        <v>1</v>
      </c>
      <c r="S4006" s="11">
        <f t="shared" si="310"/>
        <v>41890.16269675926</v>
      </c>
      <c r="T4006" s="11">
        <f t="shared" si="311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2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26" t="s">
        <v>8309</v>
      </c>
      <c r="P4007" t="s">
        <v>8311</v>
      </c>
      <c r="Q4007">
        <f t="shared" si="312"/>
        <v>1</v>
      </c>
      <c r="R4007">
        <f t="shared" si="313"/>
        <v>20</v>
      </c>
      <c r="S4007" s="11">
        <f t="shared" si="310"/>
        <v>41872.807696759257</v>
      </c>
      <c r="T4007" s="11">
        <f t="shared" si="311"/>
        <v>41932.807696759257</v>
      </c>
      <c r="U4007">
        <f t="shared" si="314"/>
        <v>2014</v>
      </c>
    </row>
    <row r="4008" spans="1:21" ht="45" x14ac:dyDescent="0.25">
      <c r="A4008">
        <v>4006</v>
      </c>
      <c r="B4008" s="3" t="s">
        <v>4002</v>
      </c>
      <c r="C4008" s="3" t="s">
        <v>8111</v>
      </c>
      <c r="D4008" s="2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26" t="s">
        <v>8309</v>
      </c>
      <c r="P4008" t="s">
        <v>8311</v>
      </c>
      <c r="Q4008">
        <f t="shared" si="312"/>
        <v>0</v>
      </c>
      <c r="R4008">
        <f t="shared" si="313"/>
        <v>2</v>
      </c>
      <c r="S4008" s="11">
        <f t="shared" si="310"/>
        <v>42391.772997685184</v>
      </c>
      <c r="T4008" s="11">
        <f t="shared" si="311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2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26" t="s">
        <v>8309</v>
      </c>
      <c r="P4009" t="s">
        <v>8311</v>
      </c>
      <c r="Q4009">
        <f t="shared" si="312"/>
        <v>0</v>
      </c>
      <c r="R4009">
        <f t="shared" si="313"/>
        <v>5</v>
      </c>
      <c r="S4009" s="11">
        <f t="shared" si="310"/>
        <v>41848.772928240738</v>
      </c>
      <c r="T4009" s="11">
        <f t="shared" si="311"/>
        <v>41877.686111111114</v>
      </c>
      <c r="U4009">
        <f t="shared" si="314"/>
        <v>2014</v>
      </c>
    </row>
    <row r="4010" spans="1:21" ht="45" x14ac:dyDescent="0.25">
      <c r="A4010">
        <v>4008</v>
      </c>
      <c r="B4010" s="3" t="s">
        <v>4004</v>
      </c>
      <c r="C4010" s="3" t="s">
        <v>8113</v>
      </c>
      <c r="D4010" s="2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26" t="s">
        <v>8309</v>
      </c>
      <c r="P4010" t="s">
        <v>8311</v>
      </c>
      <c r="Q4010">
        <f t="shared" si="312"/>
        <v>6</v>
      </c>
      <c r="R4010">
        <f t="shared" si="313"/>
        <v>15</v>
      </c>
      <c r="S4010" s="11">
        <f t="shared" si="310"/>
        <v>42177.964201388888</v>
      </c>
      <c r="T4010" s="11">
        <f t="shared" si="311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2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26" t="s">
        <v>8309</v>
      </c>
      <c r="P4011" t="s">
        <v>8311</v>
      </c>
      <c r="Q4011">
        <f t="shared" si="312"/>
        <v>4</v>
      </c>
      <c r="R4011">
        <f t="shared" si="313"/>
        <v>25</v>
      </c>
      <c r="S4011" s="11">
        <f t="shared" si="310"/>
        <v>41851.700925925928</v>
      </c>
      <c r="T4011" s="11">
        <f t="shared" si="311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2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26" t="s">
        <v>8309</v>
      </c>
      <c r="P4012" t="s">
        <v>8311</v>
      </c>
      <c r="Q4012">
        <f t="shared" si="312"/>
        <v>24</v>
      </c>
      <c r="R4012">
        <f t="shared" si="313"/>
        <v>45.84</v>
      </c>
      <c r="S4012" s="11">
        <f t="shared" si="310"/>
        <v>41921.770439814813</v>
      </c>
      <c r="T4012" s="11">
        <f t="shared" si="311"/>
        <v>41938.770439814813</v>
      </c>
      <c r="U4012">
        <f t="shared" si="314"/>
        <v>2014</v>
      </c>
    </row>
    <row r="4013" spans="1:21" ht="45" x14ac:dyDescent="0.25">
      <c r="A4013">
        <v>4011</v>
      </c>
      <c r="B4013" s="3" t="s">
        <v>4007</v>
      </c>
      <c r="C4013" s="3" t="s">
        <v>8116</v>
      </c>
      <c r="D4013" s="2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26" t="s">
        <v>8309</v>
      </c>
      <c r="P4013" t="s">
        <v>8311</v>
      </c>
      <c r="Q4013">
        <f t="shared" si="312"/>
        <v>8</v>
      </c>
      <c r="R4013">
        <f t="shared" si="313"/>
        <v>4.75</v>
      </c>
      <c r="S4013" s="11">
        <f t="shared" si="310"/>
        <v>42002.54488425926</v>
      </c>
      <c r="T4013" s="11">
        <f t="shared" si="311"/>
        <v>42032.54488425926</v>
      </c>
      <c r="U4013">
        <f t="shared" si="314"/>
        <v>2014</v>
      </c>
    </row>
    <row r="4014" spans="1:21" ht="45" x14ac:dyDescent="0.25">
      <c r="A4014">
        <v>4012</v>
      </c>
      <c r="B4014" s="3" t="s">
        <v>4008</v>
      </c>
      <c r="C4014" s="3" t="s">
        <v>8117</v>
      </c>
      <c r="D4014" s="2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26" t="s">
        <v>8309</v>
      </c>
      <c r="P4014" t="s">
        <v>8311</v>
      </c>
      <c r="Q4014">
        <f t="shared" si="312"/>
        <v>0</v>
      </c>
      <c r="R4014">
        <f t="shared" si="313"/>
        <v>0</v>
      </c>
      <c r="S4014" s="11">
        <f t="shared" si="310"/>
        <v>42096.544548611113</v>
      </c>
      <c r="T4014" s="11">
        <f t="shared" si="311"/>
        <v>42126.544548611113</v>
      </c>
      <c r="U4014">
        <f t="shared" si="314"/>
        <v>2015</v>
      </c>
    </row>
    <row r="4015" spans="1:21" ht="45" x14ac:dyDescent="0.25">
      <c r="A4015">
        <v>4013</v>
      </c>
      <c r="B4015" s="3" t="s">
        <v>4009</v>
      </c>
      <c r="C4015" s="3" t="s">
        <v>8118</v>
      </c>
      <c r="D4015" s="2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26" t="s">
        <v>8309</v>
      </c>
      <c r="P4015" t="s">
        <v>8311</v>
      </c>
      <c r="Q4015">
        <f t="shared" si="312"/>
        <v>1</v>
      </c>
      <c r="R4015">
        <f t="shared" si="313"/>
        <v>13</v>
      </c>
      <c r="S4015" s="11">
        <f t="shared" si="310"/>
        <v>42021.301192129627</v>
      </c>
      <c r="T4015" s="11">
        <f t="shared" si="311"/>
        <v>42051.301192129627</v>
      </c>
      <c r="U4015">
        <f t="shared" si="314"/>
        <v>2015</v>
      </c>
    </row>
    <row r="4016" spans="1:21" ht="45" x14ac:dyDescent="0.25">
      <c r="A4016">
        <v>4014</v>
      </c>
      <c r="B4016" s="3" t="s">
        <v>4010</v>
      </c>
      <c r="C4016" s="3" t="s">
        <v>8119</v>
      </c>
      <c r="D4016" s="2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26" t="s">
        <v>8309</v>
      </c>
      <c r="P4016" t="s">
        <v>8311</v>
      </c>
      <c r="Q4016">
        <f t="shared" si="312"/>
        <v>0</v>
      </c>
      <c r="R4016">
        <f t="shared" si="313"/>
        <v>0</v>
      </c>
      <c r="S4016" s="11">
        <f t="shared" si="310"/>
        <v>42419.246168981481</v>
      </c>
      <c r="T4016" s="11">
        <f t="shared" si="311"/>
        <v>42434.246168981481</v>
      </c>
      <c r="U4016">
        <f t="shared" si="314"/>
        <v>2016</v>
      </c>
    </row>
    <row r="4017" spans="1:21" ht="45" x14ac:dyDescent="0.25">
      <c r="A4017">
        <v>4015</v>
      </c>
      <c r="B4017" s="3" t="s">
        <v>4011</v>
      </c>
      <c r="C4017" s="3" t="s">
        <v>8120</v>
      </c>
      <c r="D4017" s="2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26" t="s">
        <v>8309</v>
      </c>
      <c r="P4017" t="s">
        <v>8311</v>
      </c>
      <c r="Q4017">
        <f t="shared" si="312"/>
        <v>0</v>
      </c>
      <c r="R4017">
        <f t="shared" si="313"/>
        <v>1</v>
      </c>
      <c r="S4017" s="11">
        <f t="shared" si="310"/>
        <v>42174.780821759254</v>
      </c>
      <c r="T4017" s="11">
        <f t="shared" si="311"/>
        <v>42204.780821759254</v>
      </c>
      <c r="U4017">
        <f t="shared" si="314"/>
        <v>2015</v>
      </c>
    </row>
    <row r="4018" spans="1:21" ht="45" x14ac:dyDescent="0.25">
      <c r="A4018">
        <v>4016</v>
      </c>
      <c r="B4018" s="3" t="s">
        <v>4012</v>
      </c>
      <c r="C4018" s="3" t="s">
        <v>8121</v>
      </c>
      <c r="D4018" s="2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26" t="s">
        <v>8309</v>
      </c>
      <c r="P4018" t="s">
        <v>8311</v>
      </c>
      <c r="Q4018">
        <f t="shared" si="312"/>
        <v>14</v>
      </c>
      <c r="R4018">
        <f t="shared" si="313"/>
        <v>10</v>
      </c>
      <c r="S4018" s="11">
        <f t="shared" si="310"/>
        <v>41869.872685185182</v>
      </c>
      <c r="T4018" s="11">
        <f t="shared" si="311"/>
        <v>41899.872685185182</v>
      </c>
      <c r="U4018">
        <f t="shared" si="314"/>
        <v>2014</v>
      </c>
    </row>
    <row r="4019" spans="1:21" ht="45" x14ac:dyDescent="0.25">
      <c r="A4019">
        <v>4017</v>
      </c>
      <c r="B4019" s="3" t="s">
        <v>4013</v>
      </c>
      <c r="C4019" s="3" t="s">
        <v>8122</v>
      </c>
      <c r="D4019" s="2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26" t="s">
        <v>8309</v>
      </c>
      <c r="P4019" t="s">
        <v>8311</v>
      </c>
      <c r="Q4019">
        <f t="shared" si="312"/>
        <v>1</v>
      </c>
      <c r="R4019">
        <f t="shared" si="313"/>
        <v>52.5</v>
      </c>
      <c r="S4019" s="11">
        <f t="shared" si="310"/>
        <v>41856.672152777777</v>
      </c>
      <c r="T4019" s="11">
        <f t="shared" si="311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2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26" t="s">
        <v>8309</v>
      </c>
      <c r="P4020" t="s">
        <v>8311</v>
      </c>
      <c r="Q4020">
        <f t="shared" si="312"/>
        <v>9</v>
      </c>
      <c r="R4020">
        <f t="shared" si="313"/>
        <v>32.5</v>
      </c>
      <c r="S4020" s="11">
        <f t="shared" si="310"/>
        <v>42620.91097222222</v>
      </c>
      <c r="T4020" s="11">
        <f t="shared" si="311"/>
        <v>42650.91097222222</v>
      </c>
      <c r="U4020">
        <f t="shared" si="314"/>
        <v>2016</v>
      </c>
    </row>
    <row r="4021" spans="1:21" ht="45" x14ac:dyDescent="0.25">
      <c r="A4021">
        <v>4019</v>
      </c>
      <c r="B4021" s="3" t="s">
        <v>4015</v>
      </c>
      <c r="C4021" s="3" t="s">
        <v>8124</v>
      </c>
      <c r="D4021" s="2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26" t="s">
        <v>8309</v>
      </c>
      <c r="P4021" t="s">
        <v>8311</v>
      </c>
      <c r="Q4021">
        <f t="shared" si="312"/>
        <v>1</v>
      </c>
      <c r="R4021">
        <f t="shared" si="313"/>
        <v>7.25</v>
      </c>
      <c r="S4021" s="11">
        <f t="shared" si="310"/>
        <v>42417.675879629634</v>
      </c>
      <c r="T4021" s="11">
        <f t="shared" si="311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2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26" t="s">
        <v>8309</v>
      </c>
      <c r="P4022" t="s">
        <v>8311</v>
      </c>
      <c r="Q4022">
        <f t="shared" si="312"/>
        <v>17</v>
      </c>
      <c r="R4022">
        <f t="shared" si="313"/>
        <v>33.33</v>
      </c>
      <c r="S4022" s="11">
        <f t="shared" si="310"/>
        <v>42057.190960648149</v>
      </c>
      <c r="T4022" s="11">
        <f t="shared" si="311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2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26" t="s">
        <v>8309</v>
      </c>
      <c r="P4023" t="s">
        <v>8311</v>
      </c>
      <c r="Q4023">
        <f t="shared" si="312"/>
        <v>1</v>
      </c>
      <c r="R4023">
        <f t="shared" si="313"/>
        <v>62.5</v>
      </c>
      <c r="S4023" s="11">
        <f t="shared" si="310"/>
        <v>41878.911550925928</v>
      </c>
      <c r="T4023" s="11">
        <f t="shared" si="311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2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26" t="s">
        <v>8309</v>
      </c>
      <c r="P4024" t="s">
        <v>8311</v>
      </c>
      <c r="Q4024">
        <f t="shared" si="312"/>
        <v>70</v>
      </c>
      <c r="R4024">
        <f t="shared" si="313"/>
        <v>63.56</v>
      </c>
      <c r="S4024" s="11">
        <f t="shared" si="310"/>
        <v>41990.584108796291</v>
      </c>
      <c r="T4024" s="11">
        <f t="shared" si="311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2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26" t="s">
        <v>8309</v>
      </c>
      <c r="P4025" t="s">
        <v>8311</v>
      </c>
      <c r="Q4025">
        <f t="shared" si="312"/>
        <v>0</v>
      </c>
      <c r="R4025">
        <f t="shared" si="313"/>
        <v>0</v>
      </c>
      <c r="S4025" s="11">
        <f t="shared" si="310"/>
        <v>42408.999571759254</v>
      </c>
      <c r="T4025" s="11">
        <f t="shared" si="311"/>
        <v>42453.957905092597</v>
      </c>
      <c r="U4025">
        <f t="shared" si="314"/>
        <v>2016</v>
      </c>
    </row>
    <row r="4026" spans="1:21" ht="45" x14ac:dyDescent="0.25">
      <c r="A4026">
        <v>4024</v>
      </c>
      <c r="B4026" s="3" t="s">
        <v>4020</v>
      </c>
      <c r="C4026" s="3" t="s">
        <v>8129</v>
      </c>
      <c r="D4026" s="2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26" t="s">
        <v>8309</v>
      </c>
      <c r="P4026" t="s">
        <v>8311</v>
      </c>
      <c r="Q4026">
        <f t="shared" si="312"/>
        <v>1</v>
      </c>
      <c r="R4026">
        <f t="shared" si="313"/>
        <v>10</v>
      </c>
      <c r="S4026" s="11">
        <f t="shared" si="310"/>
        <v>42217.670104166667</v>
      </c>
      <c r="T4026" s="11">
        <f t="shared" si="311"/>
        <v>42247.670104166667</v>
      </c>
      <c r="U4026">
        <f t="shared" si="314"/>
        <v>2015</v>
      </c>
    </row>
    <row r="4027" spans="1:21" ht="45" x14ac:dyDescent="0.25">
      <c r="A4027">
        <v>4025</v>
      </c>
      <c r="B4027" s="3" t="s">
        <v>4021</v>
      </c>
      <c r="C4027" s="3" t="s">
        <v>8130</v>
      </c>
      <c r="D4027" s="2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26" t="s">
        <v>8309</v>
      </c>
      <c r="P4027" t="s">
        <v>8311</v>
      </c>
      <c r="Q4027">
        <f t="shared" si="312"/>
        <v>5</v>
      </c>
      <c r="R4027">
        <f t="shared" si="313"/>
        <v>62.5</v>
      </c>
      <c r="S4027" s="11">
        <f t="shared" si="310"/>
        <v>42151.237685185188</v>
      </c>
      <c r="T4027" s="11">
        <f t="shared" si="311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2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26" t="s">
        <v>8309</v>
      </c>
      <c r="P4028" t="s">
        <v>8311</v>
      </c>
      <c r="Q4028">
        <f t="shared" si="312"/>
        <v>0</v>
      </c>
      <c r="R4028">
        <f t="shared" si="313"/>
        <v>0</v>
      </c>
      <c r="S4028" s="11">
        <f t="shared" si="310"/>
        <v>42282.655543981484</v>
      </c>
      <c r="T4028" s="11">
        <f t="shared" si="311"/>
        <v>42342.697210648148</v>
      </c>
      <c r="U4028">
        <f t="shared" si="314"/>
        <v>2015</v>
      </c>
    </row>
    <row r="4029" spans="1:21" ht="45" x14ac:dyDescent="0.25">
      <c r="A4029">
        <v>4027</v>
      </c>
      <c r="B4029" s="3" t="s">
        <v>4023</v>
      </c>
      <c r="C4029" s="3" t="s">
        <v>8132</v>
      </c>
      <c r="D4029" s="2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26" t="s">
        <v>8309</v>
      </c>
      <c r="P4029" t="s">
        <v>8311</v>
      </c>
      <c r="Q4029">
        <f t="shared" si="312"/>
        <v>7</v>
      </c>
      <c r="R4029">
        <f t="shared" si="313"/>
        <v>30.71</v>
      </c>
      <c r="S4029" s="11">
        <f t="shared" si="310"/>
        <v>42768.97084490741</v>
      </c>
      <c r="T4029" s="11">
        <f t="shared" si="311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2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26" t="s">
        <v>8309</v>
      </c>
      <c r="P4030" t="s">
        <v>8311</v>
      </c>
      <c r="Q4030">
        <f t="shared" si="312"/>
        <v>28</v>
      </c>
      <c r="R4030">
        <f t="shared" si="313"/>
        <v>51</v>
      </c>
      <c r="S4030" s="11">
        <f t="shared" si="310"/>
        <v>41765.938657407409</v>
      </c>
      <c r="T4030" s="11">
        <f t="shared" si="311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2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26" t="s">
        <v>8309</v>
      </c>
      <c r="P4031" t="s">
        <v>8311</v>
      </c>
      <c r="Q4031">
        <f t="shared" si="312"/>
        <v>0</v>
      </c>
      <c r="R4031">
        <f t="shared" si="313"/>
        <v>0</v>
      </c>
      <c r="S4031" s="11">
        <f t="shared" si="310"/>
        <v>42322.025115740747</v>
      </c>
      <c r="T4031" s="11">
        <f t="shared" si="311"/>
        <v>42352.025115740747</v>
      </c>
      <c r="U4031">
        <f t="shared" si="314"/>
        <v>2015</v>
      </c>
    </row>
    <row r="4032" spans="1:21" ht="45" x14ac:dyDescent="0.25">
      <c r="A4032">
        <v>4030</v>
      </c>
      <c r="B4032" s="3" t="s">
        <v>4026</v>
      </c>
      <c r="C4032" s="3" t="s">
        <v>8135</v>
      </c>
      <c r="D4032" s="2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26" t="s">
        <v>8309</v>
      </c>
      <c r="P4032" t="s">
        <v>8311</v>
      </c>
      <c r="Q4032">
        <f t="shared" si="312"/>
        <v>16</v>
      </c>
      <c r="R4032">
        <f t="shared" si="313"/>
        <v>66.67</v>
      </c>
      <c r="S4032" s="11">
        <f t="shared" si="310"/>
        <v>42374.655081018514</v>
      </c>
      <c r="T4032" s="11">
        <f t="shared" si="311"/>
        <v>42403.784027777772</v>
      </c>
      <c r="U4032">
        <f t="shared" si="314"/>
        <v>2016</v>
      </c>
    </row>
    <row r="4033" spans="1:21" ht="45" x14ac:dyDescent="0.25">
      <c r="A4033">
        <v>4031</v>
      </c>
      <c r="B4033" s="3" t="s">
        <v>4027</v>
      </c>
      <c r="C4033" s="3" t="s">
        <v>8136</v>
      </c>
      <c r="D4033" s="2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26" t="s">
        <v>8309</v>
      </c>
      <c r="P4033" t="s">
        <v>8311</v>
      </c>
      <c r="Q4033">
        <f t="shared" si="312"/>
        <v>0</v>
      </c>
      <c r="R4033">
        <f t="shared" si="313"/>
        <v>0</v>
      </c>
      <c r="S4033" s="11">
        <f t="shared" si="310"/>
        <v>41941.585231481484</v>
      </c>
      <c r="T4033" s="11">
        <f t="shared" si="311"/>
        <v>41991.626898148148</v>
      </c>
      <c r="U4033">
        <f t="shared" si="314"/>
        <v>2014</v>
      </c>
    </row>
    <row r="4034" spans="1:21" ht="45" x14ac:dyDescent="0.25">
      <c r="A4034">
        <v>4032</v>
      </c>
      <c r="B4034" s="3" t="s">
        <v>4028</v>
      </c>
      <c r="C4034" s="3" t="s">
        <v>8137</v>
      </c>
      <c r="D4034" s="2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26" t="s">
        <v>8309</v>
      </c>
      <c r="P4034" t="s">
        <v>8311</v>
      </c>
      <c r="Q4034">
        <f t="shared" si="312"/>
        <v>7</v>
      </c>
      <c r="R4034">
        <f t="shared" si="313"/>
        <v>59</v>
      </c>
      <c r="S4034" s="11">
        <f t="shared" ref="S4034:S4097" si="315">(((J4034/60)/60)/24)+DATE(1970,1,1)</f>
        <v>42293.809212962966</v>
      </c>
      <c r="T4034" s="11">
        <f t="shared" ref="T4034:T4097" si="316">(((I4034/60)/60)/24)+DATE(1970,1,1)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2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26" t="s">
        <v>8309</v>
      </c>
      <c r="P4035" t="s">
        <v>8311</v>
      </c>
      <c r="Q4035">
        <f t="shared" ref="Q4035:Q4098" si="317">ROUND(E4035/D4035*100,0)</f>
        <v>26</v>
      </c>
      <c r="R4035">
        <f t="shared" ref="R4035:R4098" si="318">IFERROR(ROUND(E4035/L4035,2),0)</f>
        <v>65.34</v>
      </c>
      <c r="S4035" s="11">
        <f t="shared" si="315"/>
        <v>42614.268796296295</v>
      </c>
      <c r="T4035" s="11">
        <f t="shared" si="316"/>
        <v>42645.375</v>
      </c>
      <c r="U4035">
        <f t="shared" ref="U4035:U4098" si="319">YEAR(S4035)</f>
        <v>2016</v>
      </c>
    </row>
    <row r="4036" spans="1:21" ht="45" x14ac:dyDescent="0.25">
      <c r="A4036">
        <v>4034</v>
      </c>
      <c r="B4036" s="3" t="s">
        <v>4030</v>
      </c>
      <c r="C4036" s="3" t="s">
        <v>8139</v>
      </c>
      <c r="D4036" s="2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26" t="s">
        <v>8309</v>
      </c>
      <c r="P4036" t="s">
        <v>8311</v>
      </c>
      <c r="Q4036">
        <f t="shared" si="317"/>
        <v>1</v>
      </c>
      <c r="R4036">
        <f t="shared" si="318"/>
        <v>100</v>
      </c>
      <c r="S4036" s="11">
        <f t="shared" si="315"/>
        <v>42067.947337962964</v>
      </c>
      <c r="T4036" s="11">
        <f t="shared" si="316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2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26" t="s">
        <v>8309</v>
      </c>
      <c r="P4037" t="s">
        <v>8311</v>
      </c>
      <c r="Q4037">
        <f t="shared" si="317"/>
        <v>37</v>
      </c>
      <c r="R4037">
        <f t="shared" si="318"/>
        <v>147.4</v>
      </c>
      <c r="S4037" s="11">
        <f t="shared" si="315"/>
        <v>41903.882951388885</v>
      </c>
      <c r="T4037" s="11">
        <f t="shared" si="316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2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26" t="s">
        <v>8309</v>
      </c>
      <c r="P4038" t="s">
        <v>8311</v>
      </c>
      <c r="Q4038">
        <f t="shared" si="317"/>
        <v>47</v>
      </c>
      <c r="R4038">
        <f t="shared" si="318"/>
        <v>166.06</v>
      </c>
      <c r="S4038" s="11">
        <f t="shared" si="315"/>
        <v>41804.937083333331</v>
      </c>
      <c r="T4038" s="11">
        <f t="shared" si="316"/>
        <v>41821.9375</v>
      </c>
      <c r="U4038">
        <f t="shared" si="319"/>
        <v>2014</v>
      </c>
    </row>
    <row r="4039" spans="1:21" ht="45" x14ac:dyDescent="0.25">
      <c r="A4039">
        <v>4037</v>
      </c>
      <c r="B4039" s="3" t="s">
        <v>4033</v>
      </c>
      <c r="C4039" s="3" t="s">
        <v>8141</v>
      </c>
      <c r="D4039" s="2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26" t="s">
        <v>8309</v>
      </c>
      <c r="P4039" t="s">
        <v>8311</v>
      </c>
      <c r="Q4039">
        <f t="shared" si="317"/>
        <v>11</v>
      </c>
      <c r="R4039">
        <f t="shared" si="318"/>
        <v>40</v>
      </c>
      <c r="S4039" s="11">
        <f t="shared" si="315"/>
        <v>42497.070775462969</v>
      </c>
      <c r="T4039" s="11">
        <f t="shared" si="316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2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26" t="s">
        <v>8309</v>
      </c>
      <c r="P4040" t="s">
        <v>8311</v>
      </c>
      <c r="Q4040">
        <f t="shared" si="317"/>
        <v>12</v>
      </c>
      <c r="R4040">
        <f t="shared" si="318"/>
        <v>75.25</v>
      </c>
      <c r="S4040" s="11">
        <f t="shared" si="315"/>
        <v>41869.798726851855</v>
      </c>
      <c r="T4040" s="11">
        <f t="shared" si="316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2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26" t="s">
        <v>8309</v>
      </c>
      <c r="P4041" t="s">
        <v>8311</v>
      </c>
      <c r="Q4041">
        <f t="shared" si="317"/>
        <v>60</v>
      </c>
      <c r="R4041">
        <f t="shared" si="318"/>
        <v>60</v>
      </c>
      <c r="S4041" s="11">
        <f t="shared" si="315"/>
        <v>42305.670914351853</v>
      </c>
      <c r="T4041" s="11">
        <f t="shared" si="316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2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26" t="s">
        <v>8309</v>
      </c>
      <c r="P4042" t="s">
        <v>8311</v>
      </c>
      <c r="Q4042">
        <f t="shared" si="317"/>
        <v>31</v>
      </c>
      <c r="R4042">
        <f t="shared" si="318"/>
        <v>1250</v>
      </c>
      <c r="S4042" s="11">
        <f t="shared" si="315"/>
        <v>42144.231527777782</v>
      </c>
      <c r="T4042" s="11">
        <f t="shared" si="316"/>
        <v>42203.125</v>
      </c>
      <c r="U4042">
        <f t="shared" si="319"/>
        <v>2015</v>
      </c>
    </row>
    <row r="4043" spans="1:21" ht="30" x14ac:dyDescent="0.25">
      <c r="A4043">
        <v>4041</v>
      </c>
      <c r="B4043" s="3" t="s">
        <v>4037</v>
      </c>
      <c r="C4043" s="3" t="s">
        <v>8145</v>
      </c>
      <c r="D4043" s="2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26" t="s">
        <v>8309</v>
      </c>
      <c r="P4043" t="s">
        <v>8311</v>
      </c>
      <c r="Q4043">
        <f t="shared" si="317"/>
        <v>0</v>
      </c>
      <c r="R4043">
        <f t="shared" si="318"/>
        <v>10.5</v>
      </c>
      <c r="S4043" s="11">
        <f t="shared" si="315"/>
        <v>42559.474004629628</v>
      </c>
      <c r="T4043" s="11">
        <f t="shared" si="316"/>
        <v>42619.474004629628</v>
      </c>
      <c r="U4043">
        <f t="shared" si="319"/>
        <v>2016</v>
      </c>
    </row>
    <row r="4044" spans="1:21" ht="45" x14ac:dyDescent="0.25">
      <c r="A4044">
        <v>4042</v>
      </c>
      <c r="B4044" s="3" t="s">
        <v>4038</v>
      </c>
      <c r="C4044" s="3" t="s">
        <v>8146</v>
      </c>
      <c r="D4044" s="2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26" t="s">
        <v>8309</v>
      </c>
      <c r="P4044" t="s">
        <v>8311</v>
      </c>
      <c r="Q4044">
        <f t="shared" si="317"/>
        <v>0</v>
      </c>
      <c r="R4044">
        <f t="shared" si="318"/>
        <v>7</v>
      </c>
      <c r="S4044" s="11">
        <f t="shared" si="315"/>
        <v>41995.084074074075</v>
      </c>
      <c r="T4044" s="11">
        <f t="shared" si="316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2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26" t="s">
        <v>8309</v>
      </c>
      <c r="P4045" t="s">
        <v>8311</v>
      </c>
      <c r="Q4045">
        <f t="shared" si="317"/>
        <v>0</v>
      </c>
      <c r="R4045">
        <f t="shared" si="318"/>
        <v>0</v>
      </c>
      <c r="S4045" s="11">
        <f t="shared" si="315"/>
        <v>41948.957465277781</v>
      </c>
      <c r="T4045" s="11">
        <f t="shared" si="316"/>
        <v>41963.957465277781</v>
      </c>
      <c r="U4045">
        <f t="shared" si="319"/>
        <v>2014</v>
      </c>
    </row>
    <row r="4046" spans="1:21" ht="45" x14ac:dyDescent="0.25">
      <c r="A4046">
        <v>4044</v>
      </c>
      <c r="B4046" s="3" t="s">
        <v>4040</v>
      </c>
      <c r="C4046" s="3" t="s">
        <v>8148</v>
      </c>
      <c r="D4046" s="2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26" t="s">
        <v>8309</v>
      </c>
      <c r="P4046" t="s">
        <v>8311</v>
      </c>
      <c r="Q4046">
        <f t="shared" si="317"/>
        <v>38</v>
      </c>
      <c r="R4046">
        <f t="shared" si="318"/>
        <v>56.25</v>
      </c>
      <c r="S4046" s="11">
        <f t="shared" si="315"/>
        <v>42074.219699074078</v>
      </c>
      <c r="T4046" s="11">
        <f t="shared" si="316"/>
        <v>42104.208333333328</v>
      </c>
      <c r="U4046">
        <f t="shared" si="319"/>
        <v>2015</v>
      </c>
    </row>
    <row r="4047" spans="1:21" ht="45" x14ac:dyDescent="0.25">
      <c r="A4047">
        <v>4045</v>
      </c>
      <c r="B4047" s="3" t="s">
        <v>4041</v>
      </c>
      <c r="C4047" s="3" t="s">
        <v>8149</v>
      </c>
      <c r="D4047" s="2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26" t="s">
        <v>8309</v>
      </c>
      <c r="P4047" t="s">
        <v>8311</v>
      </c>
      <c r="Q4047">
        <f t="shared" si="317"/>
        <v>0</v>
      </c>
      <c r="R4047">
        <f t="shared" si="318"/>
        <v>1</v>
      </c>
      <c r="S4047" s="11">
        <f t="shared" si="315"/>
        <v>41842.201261574075</v>
      </c>
      <c r="T4047" s="11">
        <f t="shared" si="316"/>
        <v>41872.201261574075</v>
      </c>
      <c r="U4047">
        <f t="shared" si="319"/>
        <v>2014</v>
      </c>
    </row>
    <row r="4048" spans="1:21" ht="45" x14ac:dyDescent="0.25">
      <c r="A4048">
        <v>4046</v>
      </c>
      <c r="B4048" s="3" t="s">
        <v>4042</v>
      </c>
      <c r="C4048" s="3" t="s">
        <v>8150</v>
      </c>
      <c r="D4048" s="2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26" t="s">
        <v>8309</v>
      </c>
      <c r="P4048" t="s">
        <v>8311</v>
      </c>
      <c r="Q4048">
        <f t="shared" si="317"/>
        <v>8</v>
      </c>
      <c r="R4048">
        <f t="shared" si="318"/>
        <v>38.33</v>
      </c>
      <c r="S4048" s="11">
        <f t="shared" si="315"/>
        <v>41904.650578703702</v>
      </c>
      <c r="T4048" s="11">
        <f t="shared" si="316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2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26" t="s">
        <v>8309</v>
      </c>
      <c r="P4049" t="s">
        <v>8311</v>
      </c>
      <c r="Q4049">
        <f t="shared" si="317"/>
        <v>2</v>
      </c>
      <c r="R4049">
        <f t="shared" si="318"/>
        <v>27.5</v>
      </c>
      <c r="S4049" s="11">
        <f t="shared" si="315"/>
        <v>41991.022488425922</v>
      </c>
      <c r="T4049" s="11">
        <f t="shared" si="316"/>
        <v>42015.041666666672</v>
      </c>
      <c r="U4049">
        <f t="shared" si="319"/>
        <v>2014</v>
      </c>
    </row>
    <row r="4050" spans="1:21" ht="45" x14ac:dyDescent="0.25">
      <c r="A4050">
        <v>4048</v>
      </c>
      <c r="B4050" s="3" t="s">
        <v>4044</v>
      </c>
      <c r="C4050" s="3" t="s">
        <v>8152</v>
      </c>
      <c r="D4050" s="2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26" t="s">
        <v>8309</v>
      </c>
      <c r="P4050" t="s">
        <v>8311</v>
      </c>
      <c r="Q4050">
        <f t="shared" si="317"/>
        <v>18</v>
      </c>
      <c r="R4050">
        <f t="shared" si="318"/>
        <v>32.979999999999997</v>
      </c>
      <c r="S4050" s="11">
        <f t="shared" si="315"/>
        <v>42436.509108796294</v>
      </c>
      <c r="T4050" s="11">
        <f t="shared" si="316"/>
        <v>42471.467442129629</v>
      </c>
      <c r="U4050">
        <f t="shared" si="319"/>
        <v>2016</v>
      </c>
    </row>
    <row r="4051" spans="1:21" ht="45" x14ac:dyDescent="0.25">
      <c r="A4051">
        <v>4049</v>
      </c>
      <c r="B4051" s="3" t="s">
        <v>4045</v>
      </c>
      <c r="C4051" s="3" t="s">
        <v>8153</v>
      </c>
      <c r="D4051" s="2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26" t="s">
        <v>8309</v>
      </c>
      <c r="P4051" t="s">
        <v>8311</v>
      </c>
      <c r="Q4051">
        <f t="shared" si="317"/>
        <v>0</v>
      </c>
      <c r="R4051">
        <f t="shared" si="318"/>
        <v>16</v>
      </c>
      <c r="S4051" s="11">
        <f t="shared" si="315"/>
        <v>42169.958506944444</v>
      </c>
      <c r="T4051" s="11">
        <f t="shared" si="316"/>
        <v>42199.958506944444</v>
      </c>
      <c r="U4051">
        <f t="shared" si="319"/>
        <v>2015</v>
      </c>
    </row>
    <row r="4052" spans="1:21" ht="45" x14ac:dyDescent="0.25">
      <c r="A4052">
        <v>4050</v>
      </c>
      <c r="B4052" s="3" t="s">
        <v>4046</v>
      </c>
      <c r="C4052" s="3" t="s">
        <v>8154</v>
      </c>
      <c r="D4052" s="2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26" t="s">
        <v>8309</v>
      </c>
      <c r="P4052" t="s">
        <v>8311</v>
      </c>
      <c r="Q4052">
        <f t="shared" si="317"/>
        <v>0</v>
      </c>
      <c r="R4052">
        <f t="shared" si="318"/>
        <v>1</v>
      </c>
      <c r="S4052" s="11">
        <f t="shared" si="315"/>
        <v>41905.636469907404</v>
      </c>
      <c r="T4052" s="11">
        <f t="shared" si="316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2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26" t="s">
        <v>8309</v>
      </c>
      <c r="P4053" t="s">
        <v>8311</v>
      </c>
      <c r="Q4053">
        <f t="shared" si="317"/>
        <v>0</v>
      </c>
      <c r="R4053">
        <f t="shared" si="318"/>
        <v>0</v>
      </c>
      <c r="S4053" s="11">
        <f t="shared" si="315"/>
        <v>41761.810150462967</v>
      </c>
      <c r="T4053" s="11">
        <f t="shared" si="316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2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26" t="s">
        <v>8309</v>
      </c>
      <c r="P4054" t="s">
        <v>8311</v>
      </c>
      <c r="Q4054">
        <f t="shared" si="317"/>
        <v>38</v>
      </c>
      <c r="R4054">
        <f t="shared" si="318"/>
        <v>86.62</v>
      </c>
      <c r="S4054" s="11">
        <f t="shared" si="315"/>
        <v>41865.878657407404</v>
      </c>
      <c r="T4054" s="11">
        <f t="shared" si="316"/>
        <v>41925.878657407404</v>
      </c>
      <c r="U4054">
        <f t="shared" si="319"/>
        <v>2014</v>
      </c>
    </row>
    <row r="4055" spans="1:21" ht="45" x14ac:dyDescent="0.25">
      <c r="A4055">
        <v>4053</v>
      </c>
      <c r="B4055" s="3" t="s">
        <v>4049</v>
      </c>
      <c r="C4055" s="3" t="s">
        <v>8157</v>
      </c>
      <c r="D4055" s="2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26" t="s">
        <v>8309</v>
      </c>
      <c r="P4055" t="s">
        <v>8311</v>
      </c>
      <c r="Q4055">
        <f t="shared" si="317"/>
        <v>22</v>
      </c>
      <c r="R4055">
        <f t="shared" si="318"/>
        <v>55</v>
      </c>
      <c r="S4055" s="11">
        <f t="shared" si="315"/>
        <v>41928.690138888887</v>
      </c>
      <c r="T4055" s="11">
        <f t="shared" si="316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2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26" t="s">
        <v>8309</v>
      </c>
      <c r="P4056" t="s">
        <v>8311</v>
      </c>
      <c r="Q4056">
        <f t="shared" si="317"/>
        <v>0</v>
      </c>
      <c r="R4056">
        <f t="shared" si="318"/>
        <v>0</v>
      </c>
      <c r="S4056" s="11">
        <f t="shared" si="315"/>
        <v>42613.841261574074</v>
      </c>
      <c r="T4056" s="11">
        <f t="shared" si="316"/>
        <v>42644.166666666672</v>
      </c>
      <c r="U4056">
        <f t="shared" si="319"/>
        <v>2016</v>
      </c>
    </row>
    <row r="4057" spans="1:21" ht="45" x14ac:dyDescent="0.25">
      <c r="A4057">
        <v>4055</v>
      </c>
      <c r="B4057" s="3" t="s">
        <v>4051</v>
      </c>
      <c r="C4057" s="3" t="s">
        <v>8159</v>
      </c>
      <c r="D4057" s="2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26" t="s">
        <v>8309</v>
      </c>
      <c r="P4057" t="s">
        <v>8311</v>
      </c>
      <c r="Q4057">
        <f t="shared" si="317"/>
        <v>18</v>
      </c>
      <c r="R4057">
        <f t="shared" si="318"/>
        <v>41.95</v>
      </c>
      <c r="S4057" s="11">
        <f t="shared" si="315"/>
        <v>41779.648506944446</v>
      </c>
      <c r="T4057" s="11">
        <f t="shared" si="316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2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26" t="s">
        <v>8309</v>
      </c>
      <c r="P4058" t="s">
        <v>8311</v>
      </c>
      <c r="Q4058">
        <f t="shared" si="317"/>
        <v>53</v>
      </c>
      <c r="R4058">
        <f t="shared" si="318"/>
        <v>88.33</v>
      </c>
      <c r="S4058" s="11">
        <f t="shared" si="315"/>
        <v>42534.933321759265</v>
      </c>
      <c r="T4058" s="11">
        <f t="shared" si="316"/>
        <v>42554.832638888889</v>
      </c>
      <c r="U4058">
        <f t="shared" si="319"/>
        <v>2016</v>
      </c>
    </row>
    <row r="4059" spans="1:21" ht="45" x14ac:dyDescent="0.25">
      <c r="A4059">
        <v>4057</v>
      </c>
      <c r="B4059" s="3" t="s">
        <v>4053</v>
      </c>
      <c r="C4059" s="3" t="s">
        <v>8161</v>
      </c>
      <c r="D4059" s="2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26" t="s">
        <v>8309</v>
      </c>
      <c r="P4059" t="s">
        <v>8311</v>
      </c>
      <c r="Q4059">
        <f t="shared" si="317"/>
        <v>22</v>
      </c>
      <c r="R4059">
        <f t="shared" si="318"/>
        <v>129.16999999999999</v>
      </c>
      <c r="S4059" s="11">
        <f t="shared" si="315"/>
        <v>42310.968518518523</v>
      </c>
      <c r="T4059" s="11">
        <f t="shared" si="316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2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26" t="s">
        <v>8309</v>
      </c>
      <c r="P4060" t="s">
        <v>8311</v>
      </c>
      <c r="Q4060">
        <f t="shared" si="317"/>
        <v>3</v>
      </c>
      <c r="R4060">
        <f t="shared" si="318"/>
        <v>23.75</v>
      </c>
      <c r="S4060" s="11">
        <f t="shared" si="315"/>
        <v>42446.060694444444</v>
      </c>
      <c r="T4060" s="11">
        <f t="shared" si="316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2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26" t="s">
        <v>8309</v>
      </c>
      <c r="P4061" t="s">
        <v>8311</v>
      </c>
      <c r="Q4061">
        <f t="shared" si="317"/>
        <v>3</v>
      </c>
      <c r="R4061">
        <f t="shared" si="318"/>
        <v>35.71</v>
      </c>
      <c r="S4061" s="11">
        <f t="shared" si="315"/>
        <v>41866.640648148146</v>
      </c>
      <c r="T4061" s="11">
        <f t="shared" si="316"/>
        <v>41898.125</v>
      </c>
      <c r="U4061">
        <f t="shared" si="319"/>
        <v>2014</v>
      </c>
    </row>
    <row r="4062" spans="1:21" ht="45" x14ac:dyDescent="0.25">
      <c r="A4062">
        <v>4060</v>
      </c>
      <c r="B4062" s="3" t="s">
        <v>4056</v>
      </c>
      <c r="C4062" s="3" t="s">
        <v>8164</v>
      </c>
      <c r="D4062" s="2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26" t="s">
        <v>8309</v>
      </c>
      <c r="P4062" t="s">
        <v>8311</v>
      </c>
      <c r="Q4062">
        <f t="shared" si="317"/>
        <v>3</v>
      </c>
      <c r="R4062">
        <f t="shared" si="318"/>
        <v>57</v>
      </c>
      <c r="S4062" s="11">
        <f t="shared" si="315"/>
        <v>41779.695092592592</v>
      </c>
      <c r="T4062" s="11">
        <f t="shared" si="316"/>
        <v>41813.666666666664</v>
      </c>
      <c r="U4062">
        <f t="shared" si="319"/>
        <v>2014</v>
      </c>
    </row>
    <row r="4063" spans="1:21" ht="30" x14ac:dyDescent="0.25">
      <c r="A4063">
        <v>4061</v>
      </c>
      <c r="B4063" s="3" t="s">
        <v>4057</v>
      </c>
      <c r="C4063" s="3" t="s">
        <v>8165</v>
      </c>
      <c r="D4063" s="2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26" t="s">
        <v>8309</v>
      </c>
      <c r="P4063" t="s">
        <v>8311</v>
      </c>
      <c r="Q4063">
        <f t="shared" si="317"/>
        <v>0</v>
      </c>
      <c r="R4063">
        <f t="shared" si="318"/>
        <v>0</v>
      </c>
      <c r="S4063" s="11">
        <f t="shared" si="315"/>
        <v>42421.141469907408</v>
      </c>
      <c r="T4063" s="11">
        <f t="shared" si="316"/>
        <v>42481.099803240737</v>
      </c>
      <c r="U4063">
        <f t="shared" si="319"/>
        <v>2016</v>
      </c>
    </row>
    <row r="4064" spans="1:21" ht="45" x14ac:dyDescent="0.25">
      <c r="A4064">
        <v>4062</v>
      </c>
      <c r="B4064" s="3" t="s">
        <v>4058</v>
      </c>
      <c r="C4064" s="3" t="s">
        <v>8166</v>
      </c>
      <c r="D4064" s="2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26" t="s">
        <v>8309</v>
      </c>
      <c r="P4064" t="s">
        <v>8311</v>
      </c>
      <c r="Q4064">
        <f t="shared" si="317"/>
        <v>2</v>
      </c>
      <c r="R4064">
        <f t="shared" si="318"/>
        <v>163.33000000000001</v>
      </c>
      <c r="S4064" s="11">
        <f t="shared" si="315"/>
        <v>42523.739212962959</v>
      </c>
      <c r="T4064" s="11">
        <f t="shared" si="316"/>
        <v>42553.739212962959</v>
      </c>
      <c r="U4064">
        <f t="shared" si="319"/>
        <v>2016</v>
      </c>
    </row>
    <row r="4065" spans="1:21" ht="45" x14ac:dyDescent="0.25">
      <c r="A4065">
        <v>4063</v>
      </c>
      <c r="B4065" s="3" t="s">
        <v>4059</v>
      </c>
      <c r="C4065" s="3" t="s">
        <v>8167</v>
      </c>
      <c r="D4065" s="2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26" t="s">
        <v>8309</v>
      </c>
      <c r="P4065" t="s">
        <v>8311</v>
      </c>
      <c r="Q4065">
        <f t="shared" si="317"/>
        <v>1</v>
      </c>
      <c r="R4065">
        <f t="shared" si="318"/>
        <v>15</v>
      </c>
      <c r="S4065" s="11">
        <f t="shared" si="315"/>
        <v>41787.681527777779</v>
      </c>
      <c r="T4065" s="11">
        <f t="shared" si="316"/>
        <v>41817.681527777779</v>
      </c>
      <c r="U4065">
        <f t="shared" si="319"/>
        <v>2014</v>
      </c>
    </row>
    <row r="4066" spans="1:21" ht="45" x14ac:dyDescent="0.25">
      <c r="A4066">
        <v>4064</v>
      </c>
      <c r="B4066" s="3" t="s">
        <v>4060</v>
      </c>
      <c r="C4066" s="3" t="s">
        <v>8168</v>
      </c>
      <c r="D4066" s="2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26" t="s">
        <v>8309</v>
      </c>
      <c r="P4066" t="s">
        <v>8311</v>
      </c>
      <c r="Q4066">
        <f t="shared" si="317"/>
        <v>19</v>
      </c>
      <c r="R4066">
        <f t="shared" si="318"/>
        <v>64.17</v>
      </c>
      <c r="S4066" s="11">
        <f t="shared" si="315"/>
        <v>42093.588263888887</v>
      </c>
      <c r="T4066" s="11">
        <f t="shared" si="316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3" t="s">
        <v>4061</v>
      </c>
      <c r="C4067" s="3" t="s">
        <v>8169</v>
      </c>
      <c r="D4067" s="2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26" t="s">
        <v>8309</v>
      </c>
      <c r="P4067" t="s">
        <v>8311</v>
      </c>
      <c r="Q4067">
        <f t="shared" si="317"/>
        <v>1</v>
      </c>
      <c r="R4067">
        <f t="shared" si="318"/>
        <v>6.75</v>
      </c>
      <c r="S4067" s="11">
        <f t="shared" si="315"/>
        <v>41833.951516203706</v>
      </c>
      <c r="T4067" s="11">
        <f t="shared" si="316"/>
        <v>41863.951516203706</v>
      </c>
      <c r="U4067">
        <f t="shared" si="319"/>
        <v>2014</v>
      </c>
    </row>
    <row r="4068" spans="1:21" ht="45" x14ac:dyDescent="0.25">
      <c r="A4068">
        <v>4066</v>
      </c>
      <c r="B4068" s="3" t="s">
        <v>4062</v>
      </c>
      <c r="C4068" s="3" t="s">
        <v>8170</v>
      </c>
      <c r="D4068" s="2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26" t="s">
        <v>8309</v>
      </c>
      <c r="P4068" t="s">
        <v>8311</v>
      </c>
      <c r="Q4068">
        <f t="shared" si="317"/>
        <v>0</v>
      </c>
      <c r="R4068">
        <f t="shared" si="318"/>
        <v>25</v>
      </c>
      <c r="S4068" s="11">
        <f t="shared" si="315"/>
        <v>42479.039212962962</v>
      </c>
      <c r="T4068" s="11">
        <f t="shared" si="316"/>
        <v>42509.039212962962</v>
      </c>
      <c r="U4068">
        <f t="shared" si="319"/>
        <v>2016</v>
      </c>
    </row>
    <row r="4069" spans="1:21" ht="45" x14ac:dyDescent="0.25">
      <c r="A4069">
        <v>4067</v>
      </c>
      <c r="B4069" s="3" t="s">
        <v>4063</v>
      </c>
      <c r="C4069" s="3" t="s">
        <v>7998</v>
      </c>
      <c r="D4069" s="2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26" t="s">
        <v>8309</v>
      </c>
      <c r="P4069" t="s">
        <v>8311</v>
      </c>
      <c r="Q4069">
        <f t="shared" si="317"/>
        <v>61</v>
      </c>
      <c r="R4069">
        <f t="shared" si="318"/>
        <v>179.12</v>
      </c>
      <c r="S4069" s="11">
        <f t="shared" si="315"/>
        <v>42235.117476851854</v>
      </c>
      <c r="T4069" s="11">
        <f t="shared" si="316"/>
        <v>42275.117476851854</v>
      </c>
      <c r="U4069">
        <f t="shared" si="319"/>
        <v>2015</v>
      </c>
    </row>
    <row r="4070" spans="1:21" ht="30" x14ac:dyDescent="0.25">
      <c r="A4070">
        <v>4068</v>
      </c>
      <c r="B4070" s="3" t="s">
        <v>4064</v>
      </c>
      <c r="C4070" s="3" t="s">
        <v>8171</v>
      </c>
      <c r="D4070" s="2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26" t="s">
        <v>8309</v>
      </c>
      <c r="P4070" t="s">
        <v>8311</v>
      </c>
      <c r="Q4070">
        <f t="shared" si="317"/>
        <v>1</v>
      </c>
      <c r="R4070">
        <f t="shared" si="318"/>
        <v>34.950000000000003</v>
      </c>
      <c r="S4070" s="11">
        <f t="shared" si="315"/>
        <v>42718.963599537034</v>
      </c>
      <c r="T4070" s="11">
        <f t="shared" si="316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2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26" t="s">
        <v>8309</v>
      </c>
      <c r="P4071" t="s">
        <v>8311</v>
      </c>
      <c r="Q4071">
        <f t="shared" si="317"/>
        <v>34</v>
      </c>
      <c r="R4071">
        <f t="shared" si="318"/>
        <v>33.08</v>
      </c>
      <c r="S4071" s="11">
        <f t="shared" si="315"/>
        <v>42022.661527777775</v>
      </c>
      <c r="T4071" s="11">
        <f t="shared" si="316"/>
        <v>42063.5</v>
      </c>
      <c r="U4071">
        <f t="shared" si="319"/>
        <v>2015</v>
      </c>
    </row>
    <row r="4072" spans="1:21" ht="30" x14ac:dyDescent="0.25">
      <c r="A4072">
        <v>4070</v>
      </c>
      <c r="B4072" s="3" t="s">
        <v>4066</v>
      </c>
      <c r="C4072" s="3" t="s">
        <v>8173</v>
      </c>
      <c r="D4072" s="2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26" t="s">
        <v>8309</v>
      </c>
      <c r="P4072" t="s">
        <v>8311</v>
      </c>
      <c r="Q4072">
        <f t="shared" si="317"/>
        <v>17</v>
      </c>
      <c r="R4072">
        <f t="shared" si="318"/>
        <v>27.5</v>
      </c>
      <c r="S4072" s="11">
        <f t="shared" si="315"/>
        <v>42031.666898148149</v>
      </c>
      <c r="T4072" s="11">
        <f t="shared" si="316"/>
        <v>42064.125</v>
      </c>
      <c r="U4072">
        <f t="shared" si="319"/>
        <v>2015</v>
      </c>
    </row>
    <row r="4073" spans="1:21" ht="45" x14ac:dyDescent="0.25">
      <c r="A4073">
        <v>4071</v>
      </c>
      <c r="B4073" s="3" t="s">
        <v>4067</v>
      </c>
      <c r="C4073" s="3" t="s">
        <v>8174</v>
      </c>
      <c r="D4073" s="2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26" t="s">
        <v>8309</v>
      </c>
      <c r="P4073" t="s">
        <v>8311</v>
      </c>
      <c r="Q4073">
        <f t="shared" si="317"/>
        <v>0</v>
      </c>
      <c r="R4073">
        <f t="shared" si="318"/>
        <v>0</v>
      </c>
      <c r="S4073" s="11">
        <f t="shared" si="315"/>
        <v>42700.804756944446</v>
      </c>
      <c r="T4073" s="11">
        <f t="shared" si="316"/>
        <v>42730.804756944446</v>
      </c>
      <c r="U4073">
        <f t="shared" si="319"/>
        <v>2016</v>
      </c>
    </row>
    <row r="4074" spans="1:21" ht="45" x14ac:dyDescent="0.25">
      <c r="A4074">
        <v>4072</v>
      </c>
      <c r="B4074" s="3" t="s">
        <v>4068</v>
      </c>
      <c r="C4074" s="3" t="s">
        <v>8175</v>
      </c>
      <c r="D4074" s="2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26" t="s">
        <v>8309</v>
      </c>
      <c r="P4074" t="s">
        <v>8311</v>
      </c>
      <c r="Q4074">
        <f t="shared" si="317"/>
        <v>0</v>
      </c>
      <c r="R4074">
        <f t="shared" si="318"/>
        <v>2</v>
      </c>
      <c r="S4074" s="11">
        <f t="shared" si="315"/>
        <v>41812.77443287037</v>
      </c>
      <c r="T4074" s="11">
        <f t="shared" si="316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2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26" t="s">
        <v>8309</v>
      </c>
      <c r="P4075" t="s">
        <v>8311</v>
      </c>
      <c r="Q4075">
        <f t="shared" si="317"/>
        <v>1</v>
      </c>
      <c r="R4075">
        <f t="shared" si="318"/>
        <v>18.5</v>
      </c>
      <c r="S4075" s="11">
        <f t="shared" si="315"/>
        <v>42078.34520833334</v>
      </c>
      <c r="T4075" s="11">
        <f t="shared" si="316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3" t="s">
        <v>4070</v>
      </c>
      <c r="C4076" s="3" t="s">
        <v>8177</v>
      </c>
      <c r="D4076" s="2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26" t="s">
        <v>8309</v>
      </c>
      <c r="P4076" t="s">
        <v>8311</v>
      </c>
      <c r="Q4076">
        <f t="shared" si="317"/>
        <v>27</v>
      </c>
      <c r="R4076">
        <f t="shared" si="318"/>
        <v>35</v>
      </c>
      <c r="S4076" s="11">
        <f t="shared" si="315"/>
        <v>42283.552951388891</v>
      </c>
      <c r="T4076" s="11">
        <f t="shared" si="316"/>
        <v>42313.594618055555</v>
      </c>
      <c r="U4076">
        <f t="shared" si="319"/>
        <v>2015</v>
      </c>
    </row>
    <row r="4077" spans="1:21" ht="45" x14ac:dyDescent="0.25">
      <c r="A4077">
        <v>4075</v>
      </c>
      <c r="B4077" s="3" t="s">
        <v>4071</v>
      </c>
      <c r="C4077" s="3" t="s">
        <v>8178</v>
      </c>
      <c r="D4077" s="2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26" t="s">
        <v>8309</v>
      </c>
      <c r="P4077" t="s">
        <v>8311</v>
      </c>
      <c r="Q4077">
        <f t="shared" si="317"/>
        <v>29</v>
      </c>
      <c r="R4077">
        <f t="shared" si="318"/>
        <v>44.31</v>
      </c>
      <c r="S4077" s="11">
        <f t="shared" si="315"/>
        <v>41779.045937499999</v>
      </c>
      <c r="T4077" s="11">
        <f t="shared" si="316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2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26" t="s">
        <v>8309</v>
      </c>
      <c r="P4078" t="s">
        <v>8311</v>
      </c>
      <c r="Q4078">
        <f t="shared" si="317"/>
        <v>0</v>
      </c>
      <c r="R4078">
        <f t="shared" si="318"/>
        <v>0</v>
      </c>
      <c r="S4078" s="11">
        <f t="shared" si="315"/>
        <v>41905.795706018522</v>
      </c>
      <c r="T4078" s="11">
        <f t="shared" si="316"/>
        <v>41933.82708333333</v>
      </c>
      <c r="U4078">
        <f t="shared" si="319"/>
        <v>2014</v>
      </c>
    </row>
    <row r="4079" spans="1:21" ht="45" x14ac:dyDescent="0.25">
      <c r="A4079">
        <v>4077</v>
      </c>
      <c r="B4079" s="3" t="s">
        <v>4073</v>
      </c>
      <c r="C4079" s="3" t="s">
        <v>8180</v>
      </c>
      <c r="D4079" s="2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26" t="s">
        <v>8309</v>
      </c>
      <c r="P4079" t="s">
        <v>8311</v>
      </c>
      <c r="Q4079">
        <f t="shared" si="317"/>
        <v>9</v>
      </c>
      <c r="R4079">
        <f t="shared" si="318"/>
        <v>222.5</v>
      </c>
      <c r="S4079" s="11">
        <f t="shared" si="315"/>
        <v>42695.7105787037</v>
      </c>
      <c r="T4079" s="11">
        <f t="shared" si="316"/>
        <v>42725.7105787037</v>
      </c>
      <c r="U4079">
        <f t="shared" si="319"/>
        <v>2016</v>
      </c>
    </row>
    <row r="4080" spans="1:21" ht="45" x14ac:dyDescent="0.25">
      <c r="A4080">
        <v>4078</v>
      </c>
      <c r="B4080" s="3" t="s">
        <v>4074</v>
      </c>
      <c r="C4080" s="3" t="s">
        <v>8181</v>
      </c>
      <c r="D4080" s="2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26" t="s">
        <v>8309</v>
      </c>
      <c r="P4080" t="s">
        <v>8311</v>
      </c>
      <c r="Q4080">
        <f t="shared" si="317"/>
        <v>0</v>
      </c>
      <c r="R4080">
        <f t="shared" si="318"/>
        <v>0</v>
      </c>
      <c r="S4080" s="11">
        <f t="shared" si="315"/>
        <v>42732.787523148145</v>
      </c>
      <c r="T4080" s="11">
        <f t="shared" si="316"/>
        <v>42762.787523148145</v>
      </c>
      <c r="U4080">
        <f t="shared" si="319"/>
        <v>2016</v>
      </c>
    </row>
    <row r="4081" spans="1:21" ht="45" x14ac:dyDescent="0.25">
      <c r="A4081">
        <v>4079</v>
      </c>
      <c r="B4081" s="3" t="s">
        <v>4075</v>
      </c>
      <c r="C4081" s="3" t="s">
        <v>8182</v>
      </c>
      <c r="D4081" s="2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26" t="s">
        <v>8309</v>
      </c>
      <c r="P4081" t="s">
        <v>8311</v>
      </c>
      <c r="Q4081">
        <f t="shared" si="317"/>
        <v>0</v>
      </c>
      <c r="R4081">
        <f t="shared" si="318"/>
        <v>5</v>
      </c>
      <c r="S4081" s="11">
        <f t="shared" si="315"/>
        <v>42510.938900462963</v>
      </c>
      <c r="T4081" s="11">
        <f t="shared" si="316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 s="2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26" t="s">
        <v>8309</v>
      </c>
      <c r="P4082" t="s">
        <v>8311</v>
      </c>
      <c r="Q4082">
        <f t="shared" si="317"/>
        <v>0</v>
      </c>
      <c r="R4082">
        <f t="shared" si="318"/>
        <v>0</v>
      </c>
      <c r="S4082" s="11">
        <f t="shared" si="315"/>
        <v>42511.698101851856</v>
      </c>
      <c r="T4082" s="11">
        <f t="shared" si="316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2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26" t="s">
        <v>8309</v>
      </c>
      <c r="P4083" t="s">
        <v>8311</v>
      </c>
      <c r="Q4083">
        <f t="shared" si="317"/>
        <v>16</v>
      </c>
      <c r="R4083">
        <f t="shared" si="318"/>
        <v>29.17</v>
      </c>
      <c r="S4083" s="11">
        <f t="shared" si="315"/>
        <v>42041.581307870365</v>
      </c>
      <c r="T4083" s="11">
        <f t="shared" si="316"/>
        <v>42071.539641203708</v>
      </c>
      <c r="U4083">
        <f t="shared" si="319"/>
        <v>2015</v>
      </c>
    </row>
    <row r="4084" spans="1:21" ht="45" x14ac:dyDescent="0.25">
      <c r="A4084">
        <v>4082</v>
      </c>
      <c r="B4084" s="3" t="s">
        <v>4078</v>
      </c>
      <c r="C4084" s="3" t="s">
        <v>8185</v>
      </c>
      <c r="D4084" s="2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26" t="s">
        <v>8309</v>
      </c>
      <c r="P4084" t="s">
        <v>8311</v>
      </c>
      <c r="Q4084">
        <f t="shared" si="317"/>
        <v>2</v>
      </c>
      <c r="R4084">
        <f t="shared" si="318"/>
        <v>1.5</v>
      </c>
      <c r="S4084" s="11">
        <f t="shared" si="315"/>
        <v>42307.189270833333</v>
      </c>
      <c r="T4084" s="11">
        <f t="shared" si="316"/>
        <v>42322.958333333328</v>
      </c>
      <c r="U4084">
        <f t="shared" si="319"/>
        <v>2015</v>
      </c>
    </row>
    <row r="4085" spans="1:21" ht="45" x14ac:dyDescent="0.25">
      <c r="A4085">
        <v>4083</v>
      </c>
      <c r="B4085" s="3" t="s">
        <v>4079</v>
      </c>
      <c r="C4085" s="3" t="s">
        <v>8186</v>
      </c>
      <c r="D4085" s="2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26" t="s">
        <v>8309</v>
      </c>
      <c r="P4085" t="s">
        <v>8311</v>
      </c>
      <c r="Q4085">
        <f t="shared" si="317"/>
        <v>22</v>
      </c>
      <c r="R4085">
        <f t="shared" si="318"/>
        <v>126.5</v>
      </c>
      <c r="S4085" s="11">
        <f t="shared" si="315"/>
        <v>42353.761759259258</v>
      </c>
      <c r="T4085" s="11">
        <f t="shared" si="316"/>
        <v>42383.761759259258</v>
      </c>
      <c r="U4085">
        <f t="shared" si="319"/>
        <v>2015</v>
      </c>
    </row>
    <row r="4086" spans="1:21" ht="45" x14ac:dyDescent="0.25">
      <c r="A4086">
        <v>4084</v>
      </c>
      <c r="B4086" s="3" t="s">
        <v>4080</v>
      </c>
      <c r="C4086" s="3" t="s">
        <v>8187</v>
      </c>
      <c r="D4086" s="2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26" t="s">
        <v>8309</v>
      </c>
      <c r="P4086" t="s">
        <v>8311</v>
      </c>
      <c r="Q4086">
        <f t="shared" si="317"/>
        <v>0</v>
      </c>
      <c r="R4086">
        <f t="shared" si="318"/>
        <v>10</v>
      </c>
      <c r="S4086" s="11">
        <f t="shared" si="315"/>
        <v>42622.436412037037</v>
      </c>
      <c r="T4086" s="11">
        <f t="shared" si="316"/>
        <v>42652.436412037037</v>
      </c>
      <c r="U4086">
        <f t="shared" si="319"/>
        <v>2016</v>
      </c>
    </row>
    <row r="4087" spans="1:21" ht="45" x14ac:dyDescent="0.25">
      <c r="A4087">
        <v>4085</v>
      </c>
      <c r="B4087" s="3" t="s">
        <v>4081</v>
      </c>
      <c r="C4087" s="3" t="s">
        <v>8188</v>
      </c>
      <c r="D4087" s="2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26" t="s">
        <v>8309</v>
      </c>
      <c r="P4087" t="s">
        <v>8311</v>
      </c>
      <c r="Q4087">
        <f t="shared" si="317"/>
        <v>0</v>
      </c>
      <c r="R4087">
        <f t="shared" si="318"/>
        <v>10</v>
      </c>
      <c r="S4087" s="11">
        <f t="shared" si="315"/>
        <v>42058.603877314818</v>
      </c>
      <c r="T4087" s="11">
        <f t="shared" si="316"/>
        <v>42087.165972222225</v>
      </c>
      <c r="U4087">
        <f t="shared" si="319"/>
        <v>2015</v>
      </c>
    </row>
    <row r="4088" spans="1:21" ht="45" x14ac:dyDescent="0.25">
      <c r="A4088">
        <v>4086</v>
      </c>
      <c r="B4088" s="3" t="s">
        <v>4082</v>
      </c>
      <c r="C4088" s="3" t="s">
        <v>8189</v>
      </c>
      <c r="D4088" s="2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26" t="s">
        <v>8309</v>
      </c>
      <c r="P4088" t="s">
        <v>8311</v>
      </c>
      <c r="Q4088">
        <f t="shared" si="317"/>
        <v>5</v>
      </c>
      <c r="R4088">
        <f t="shared" si="318"/>
        <v>9.4</v>
      </c>
      <c r="S4088" s="11">
        <f t="shared" si="315"/>
        <v>42304.940960648149</v>
      </c>
      <c r="T4088" s="11">
        <f t="shared" si="316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2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26" t="s">
        <v>8309</v>
      </c>
      <c r="P4089" t="s">
        <v>8311</v>
      </c>
      <c r="Q4089">
        <f t="shared" si="317"/>
        <v>0</v>
      </c>
      <c r="R4089">
        <f t="shared" si="318"/>
        <v>0</v>
      </c>
      <c r="S4089" s="11">
        <f t="shared" si="315"/>
        <v>42538.742893518516</v>
      </c>
      <c r="T4089" s="11">
        <f t="shared" si="316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2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26" t="s">
        <v>8309</v>
      </c>
      <c r="P4090" t="s">
        <v>8311</v>
      </c>
      <c r="Q4090">
        <f t="shared" si="317"/>
        <v>11</v>
      </c>
      <c r="R4090">
        <f t="shared" si="318"/>
        <v>72</v>
      </c>
      <c r="S4090" s="11">
        <f t="shared" si="315"/>
        <v>41990.612546296295</v>
      </c>
      <c r="T4090" s="11">
        <f t="shared" si="316"/>
        <v>42020.434722222228</v>
      </c>
      <c r="U4090">
        <f t="shared" si="319"/>
        <v>2014</v>
      </c>
    </row>
    <row r="4091" spans="1:21" ht="45" x14ac:dyDescent="0.25">
      <c r="A4091">
        <v>4089</v>
      </c>
      <c r="B4091" s="3" t="s">
        <v>4085</v>
      </c>
      <c r="C4091" s="3" t="s">
        <v>8192</v>
      </c>
      <c r="D4091" s="2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26" t="s">
        <v>8309</v>
      </c>
      <c r="P4091" t="s">
        <v>8311</v>
      </c>
      <c r="Q4091">
        <f t="shared" si="317"/>
        <v>5</v>
      </c>
      <c r="R4091">
        <f t="shared" si="318"/>
        <v>30</v>
      </c>
      <c r="S4091" s="11">
        <f t="shared" si="315"/>
        <v>42122.732499999998</v>
      </c>
      <c r="T4091" s="11">
        <f t="shared" si="316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2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26" t="s">
        <v>8309</v>
      </c>
      <c r="P4092" t="s">
        <v>8311</v>
      </c>
      <c r="Q4092">
        <f t="shared" si="317"/>
        <v>3</v>
      </c>
      <c r="R4092">
        <f t="shared" si="318"/>
        <v>10.67</v>
      </c>
      <c r="S4092" s="11">
        <f t="shared" si="315"/>
        <v>42209.67288194444</v>
      </c>
      <c r="T4092" s="11">
        <f t="shared" si="316"/>
        <v>42223.625</v>
      </c>
      <c r="U4092">
        <f t="shared" si="319"/>
        <v>2015</v>
      </c>
    </row>
    <row r="4093" spans="1:21" ht="45" x14ac:dyDescent="0.25">
      <c r="A4093">
        <v>4091</v>
      </c>
      <c r="B4093" s="3" t="s">
        <v>4087</v>
      </c>
      <c r="C4093" s="3" t="s">
        <v>8194</v>
      </c>
      <c r="D4093" s="2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26" t="s">
        <v>8309</v>
      </c>
      <c r="P4093" t="s">
        <v>8311</v>
      </c>
      <c r="Q4093">
        <f t="shared" si="317"/>
        <v>13</v>
      </c>
      <c r="R4093">
        <f t="shared" si="318"/>
        <v>25.5</v>
      </c>
      <c r="S4093" s="11">
        <f t="shared" si="315"/>
        <v>41990.506377314814</v>
      </c>
      <c r="T4093" s="11">
        <f t="shared" si="316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2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26" t="s">
        <v>8309</v>
      </c>
      <c r="P4094" t="s">
        <v>8311</v>
      </c>
      <c r="Q4094">
        <f t="shared" si="317"/>
        <v>0</v>
      </c>
      <c r="R4094">
        <f t="shared" si="318"/>
        <v>20</v>
      </c>
      <c r="S4094" s="11">
        <f t="shared" si="315"/>
        <v>42039.194988425923</v>
      </c>
      <c r="T4094" s="11">
        <f t="shared" si="316"/>
        <v>42099.153321759266</v>
      </c>
      <c r="U4094">
        <f t="shared" si="319"/>
        <v>2015</v>
      </c>
    </row>
    <row r="4095" spans="1:21" ht="45" x14ac:dyDescent="0.25">
      <c r="A4095">
        <v>4093</v>
      </c>
      <c r="B4095" s="3" t="s">
        <v>4089</v>
      </c>
      <c r="C4095" s="3" t="s">
        <v>8196</v>
      </c>
      <c r="D4095" s="2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26" t="s">
        <v>8309</v>
      </c>
      <c r="P4095" t="s">
        <v>8311</v>
      </c>
      <c r="Q4095">
        <f t="shared" si="317"/>
        <v>2</v>
      </c>
      <c r="R4095">
        <f t="shared" si="318"/>
        <v>15</v>
      </c>
      <c r="S4095" s="11">
        <f t="shared" si="315"/>
        <v>42178.815891203703</v>
      </c>
      <c r="T4095" s="11">
        <f t="shared" si="316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2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26" t="s">
        <v>8309</v>
      </c>
      <c r="P4096" t="s">
        <v>8311</v>
      </c>
      <c r="Q4096">
        <f t="shared" si="317"/>
        <v>37</v>
      </c>
      <c r="R4096">
        <f t="shared" si="318"/>
        <v>91.25</v>
      </c>
      <c r="S4096" s="11">
        <f t="shared" si="315"/>
        <v>41890.086805555555</v>
      </c>
      <c r="T4096" s="11">
        <f t="shared" si="316"/>
        <v>41934.207638888889</v>
      </c>
      <c r="U4096">
        <f t="shared" si="319"/>
        <v>2014</v>
      </c>
    </row>
    <row r="4097" spans="1:21" ht="30" x14ac:dyDescent="0.25">
      <c r="A4097">
        <v>4095</v>
      </c>
      <c r="B4097" s="3" t="s">
        <v>4091</v>
      </c>
      <c r="C4097" s="3" t="s">
        <v>8198</v>
      </c>
      <c r="D4097" s="2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26" t="s">
        <v>8309</v>
      </c>
      <c r="P4097" t="s">
        <v>8311</v>
      </c>
      <c r="Q4097">
        <f t="shared" si="317"/>
        <v>3</v>
      </c>
      <c r="R4097">
        <f t="shared" si="318"/>
        <v>800</v>
      </c>
      <c r="S4097" s="11">
        <f t="shared" si="315"/>
        <v>42693.031828703708</v>
      </c>
      <c r="T4097" s="11">
        <f t="shared" si="316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2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26" t="s">
        <v>8309</v>
      </c>
      <c r="P4098" t="s">
        <v>8311</v>
      </c>
      <c r="Q4098">
        <f t="shared" si="317"/>
        <v>11</v>
      </c>
      <c r="R4098">
        <f t="shared" si="318"/>
        <v>80</v>
      </c>
      <c r="S4098" s="11">
        <f t="shared" ref="S4098:S4115" si="320">(((J4098/60)/60)/24)+DATE(1970,1,1)</f>
        <v>42750.530312499999</v>
      </c>
      <c r="T4098" s="11">
        <f t="shared" ref="T4098:T4115" si="321">(((I4098/60)/60)/24)+DATE(1970,1,1)</f>
        <v>42794.368749999994</v>
      </c>
      <c r="U4098">
        <f t="shared" si="319"/>
        <v>2017</v>
      </c>
    </row>
    <row r="4099" spans="1:21" ht="45" x14ac:dyDescent="0.25">
      <c r="A4099">
        <v>4097</v>
      </c>
      <c r="B4099" s="3" t="s">
        <v>4093</v>
      </c>
      <c r="C4099" s="3" t="s">
        <v>8200</v>
      </c>
      <c r="D4099" s="2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26" t="s">
        <v>8309</v>
      </c>
      <c r="P4099" t="s">
        <v>8311</v>
      </c>
      <c r="Q4099">
        <f t="shared" ref="Q4099:Q4115" si="322">ROUND(E4099/D4099*100,0)</f>
        <v>0</v>
      </c>
      <c r="R4099">
        <f t="shared" ref="R4099:R4115" si="323">IFERROR(ROUND(E4099/L4099,2),0)</f>
        <v>0</v>
      </c>
      <c r="S4099" s="11">
        <f t="shared" si="320"/>
        <v>42344.824502314819</v>
      </c>
      <c r="T4099" s="11">
        <f t="shared" si="321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2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26" t="s">
        <v>8309</v>
      </c>
      <c r="P4100" t="s">
        <v>8311</v>
      </c>
      <c r="Q4100">
        <f t="shared" si="322"/>
        <v>0</v>
      </c>
      <c r="R4100">
        <f t="shared" si="323"/>
        <v>0</v>
      </c>
      <c r="S4100" s="11">
        <f t="shared" si="320"/>
        <v>42495.722187499996</v>
      </c>
      <c r="T4100" s="11">
        <f t="shared" si="321"/>
        <v>42525.722187499996</v>
      </c>
      <c r="U4100">
        <f t="shared" si="324"/>
        <v>2016</v>
      </c>
    </row>
    <row r="4101" spans="1:21" ht="45" x14ac:dyDescent="0.25">
      <c r="A4101">
        <v>4099</v>
      </c>
      <c r="B4101" s="3" t="s">
        <v>4095</v>
      </c>
      <c r="C4101" s="3" t="s">
        <v>8202</v>
      </c>
      <c r="D4101" s="2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26" t="s">
        <v>8309</v>
      </c>
      <c r="P4101" t="s">
        <v>8311</v>
      </c>
      <c r="Q4101">
        <f t="shared" si="322"/>
        <v>1</v>
      </c>
      <c r="R4101">
        <f t="shared" si="323"/>
        <v>50</v>
      </c>
      <c r="S4101" s="11">
        <f t="shared" si="320"/>
        <v>42570.850381944445</v>
      </c>
      <c r="T4101" s="11">
        <f t="shared" si="321"/>
        <v>42615.850381944445</v>
      </c>
      <c r="U4101">
        <f t="shared" si="324"/>
        <v>2016</v>
      </c>
    </row>
    <row r="4102" spans="1:21" ht="30" x14ac:dyDescent="0.25">
      <c r="A4102">
        <v>4100</v>
      </c>
      <c r="B4102" s="3" t="s">
        <v>4096</v>
      </c>
      <c r="C4102" s="3" t="s">
        <v>8203</v>
      </c>
      <c r="D4102" s="2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26" t="s">
        <v>8309</v>
      </c>
      <c r="P4102" t="s">
        <v>8311</v>
      </c>
      <c r="Q4102">
        <f t="shared" si="322"/>
        <v>0</v>
      </c>
      <c r="R4102">
        <f t="shared" si="323"/>
        <v>0</v>
      </c>
      <c r="S4102" s="11">
        <f t="shared" si="320"/>
        <v>41927.124884259261</v>
      </c>
      <c r="T4102" s="11">
        <f t="shared" si="321"/>
        <v>41937.124884259261</v>
      </c>
      <c r="U4102">
        <f t="shared" si="324"/>
        <v>2014</v>
      </c>
    </row>
    <row r="4103" spans="1:21" ht="45" x14ac:dyDescent="0.25">
      <c r="A4103">
        <v>4101</v>
      </c>
      <c r="B4103" s="3" t="s">
        <v>4097</v>
      </c>
      <c r="C4103" s="3" t="s">
        <v>8204</v>
      </c>
      <c r="D4103" s="2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26" t="s">
        <v>8309</v>
      </c>
      <c r="P4103" t="s">
        <v>8311</v>
      </c>
      <c r="Q4103">
        <f t="shared" si="322"/>
        <v>0</v>
      </c>
      <c r="R4103">
        <f t="shared" si="323"/>
        <v>0</v>
      </c>
      <c r="S4103" s="11">
        <f t="shared" si="320"/>
        <v>42730.903726851851</v>
      </c>
      <c r="T4103" s="11">
        <f t="shared" si="321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2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26" t="s">
        <v>8309</v>
      </c>
      <c r="P4104" t="s">
        <v>8311</v>
      </c>
      <c r="Q4104">
        <f t="shared" si="322"/>
        <v>27</v>
      </c>
      <c r="R4104">
        <f t="shared" si="323"/>
        <v>22.83</v>
      </c>
      <c r="S4104" s="11">
        <f t="shared" si="320"/>
        <v>42475.848067129627</v>
      </c>
      <c r="T4104" s="11">
        <f t="shared" si="321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2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26" t="s">
        <v>8309</v>
      </c>
      <c r="P4105" t="s">
        <v>8311</v>
      </c>
      <c r="Q4105">
        <f t="shared" si="322"/>
        <v>10</v>
      </c>
      <c r="R4105">
        <f t="shared" si="323"/>
        <v>16.670000000000002</v>
      </c>
      <c r="S4105" s="11">
        <f t="shared" si="320"/>
        <v>42188.83293981482</v>
      </c>
      <c r="T4105" s="11">
        <f t="shared" si="321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2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26" t="s">
        <v>8309</v>
      </c>
      <c r="P4106" t="s">
        <v>8311</v>
      </c>
      <c r="Q4106">
        <f t="shared" si="322"/>
        <v>21</v>
      </c>
      <c r="R4106">
        <f t="shared" si="323"/>
        <v>45.79</v>
      </c>
      <c r="S4106" s="11">
        <f t="shared" si="320"/>
        <v>42640.278171296297</v>
      </c>
      <c r="T4106" s="11">
        <f t="shared" si="321"/>
        <v>42670.278171296297</v>
      </c>
      <c r="U4106">
        <f t="shared" si="324"/>
        <v>2016</v>
      </c>
    </row>
    <row r="4107" spans="1:21" ht="45" x14ac:dyDescent="0.25">
      <c r="A4107">
        <v>4105</v>
      </c>
      <c r="B4107" s="3" t="s">
        <v>4101</v>
      </c>
      <c r="C4107" s="3" t="s">
        <v>8208</v>
      </c>
      <c r="D4107" s="2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26" t="s">
        <v>8309</v>
      </c>
      <c r="P4107" t="s">
        <v>8311</v>
      </c>
      <c r="Q4107">
        <f t="shared" si="322"/>
        <v>7</v>
      </c>
      <c r="R4107">
        <f t="shared" si="323"/>
        <v>383.33</v>
      </c>
      <c r="S4107" s="11">
        <f t="shared" si="320"/>
        <v>42697.010520833333</v>
      </c>
      <c r="T4107" s="11">
        <f t="shared" si="321"/>
        <v>42730.010520833333</v>
      </c>
      <c r="U4107">
        <f t="shared" si="324"/>
        <v>2016</v>
      </c>
    </row>
    <row r="4108" spans="1:21" ht="45" x14ac:dyDescent="0.25">
      <c r="A4108">
        <v>4106</v>
      </c>
      <c r="B4108" s="3" t="s">
        <v>4102</v>
      </c>
      <c r="C4108" s="3" t="s">
        <v>8209</v>
      </c>
      <c r="D4108" s="2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26" t="s">
        <v>8309</v>
      </c>
      <c r="P4108" t="s">
        <v>8311</v>
      </c>
      <c r="Q4108">
        <f t="shared" si="322"/>
        <v>71</v>
      </c>
      <c r="R4108">
        <f t="shared" si="323"/>
        <v>106.97</v>
      </c>
      <c r="S4108" s="11">
        <f t="shared" si="320"/>
        <v>42053.049375000002</v>
      </c>
      <c r="T4108" s="11">
        <f t="shared" si="321"/>
        <v>42096.041666666672</v>
      </c>
      <c r="U4108">
        <f t="shared" si="324"/>
        <v>2015</v>
      </c>
    </row>
    <row r="4109" spans="1:21" ht="45" x14ac:dyDescent="0.25">
      <c r="A4109">
        <v>4107</v>
      </c>
      <c r="B4109" s="3" t="s">
        <v>4103</v>
      </c>
      <c r="C4109" s="3" t="s">
        <v>8210</v>
      </c>
      <c r="D4109" s="2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26" t="s">
        <v>8309</v>
      </c>
      <c r="P4109" t="s">
        <v>8311</v>
      </c>
      <c r="Q4109">
        <f t="shared" si="322"/>
        <v>2</v>
      </c>
      <c r="R4109">
        <f t="shared" si="323"/>
        <v>10.25</v>
      </c>
      <c r="S4109" s="11">
        <f t="shared" si="320"/>
        <v>41883.916678240741</v>
      </c>
      <c r="T4109" s="11">
        <f t="shared" si="321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2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26" t="s">
        <v>8309</v>
      </c>
      <c r="P4110" t="s">
        <v>8311</v>
      </c>
      <c r="Q4110">
        <f t="shared" si="322"/>
        <v>2</v>
      </c>
      <c r="R4110">
        <f t="shared" si="323"/>
        <v>59</v>
      </c>
      <c r="S4110" s="11">
        <f t="shared" si="320"/>
        <v>42767.031678240746</v>
      </c>
      <c r="T4110" s="11">
        <f t="shared" si="321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2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26" t="s">
        <v>8309</v>
      </c>
      <c r="P4111" t="s">
        <v>8311</v>
      </c>
      <c r="Q4111">
        <f t="shared" si="322"/>
        <v>0</v>
      </c>
      <c r="R4111">
        <f t="shared" si="323"/>
        <v>0</v>
      </c>
      <c r="S4111" s="11">
        <f t="shared" si="320"/>
        <v>42307.539398148147</v>
      </c>
      <c r="T4111" s="11">
        <f t="shared" si="321"/>
        <v>42337.581064814818</v>
      </c>
      <c r="U4111">
        <f t="shared" si="324"/>
        <v>2015</v>
      </c>
    </row>
    <row r="4112" spans="1:21" ht="45" x14ac:dyDescent="0.25">
      <c r="A4112">
        <v>4110</v>
      </c>
      <c r="B4112" s="3" t="s">
        <v>4106</v>
      </c>
      <c r="C4112" s="3" t="s">
        <v>8213</v>
      </c>
      <c r="D4112" s="2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26" t="s">
        <v>8309</v>
      </c>
      <c r="P4112" t="s">
        <v>8311</v>
      </c>
      <c r="Q4112">
        <f t="shared" si="322"/>
        <v>29</v>
      </c>
      <c r="R4112">
        <f t="shared" si="323"/>
        <v>14.33</v>
      </c>
      <c r="S4112" s="11">
        <f t="shared" si="320"/>
        <v>42512.626747685179</v>
      </c>
      <c r="T4112" s="11">
        <f t="shared" si="321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2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26" t="s">
        <v>8309</v>
      </c>
      <c r="P4113" t="s">
        <v>8311</v>
      </c>
      <c r="Q4113">
        <f t="shared" si="322"/>
        <v>3</v>
      </c>
      <c r="R4113">
        <f t="shared" si="323"/>
        <v>15.67</v>
      </c>
      <c r="S4113" s="11">
        <f t="shared" si="320"/>
        <v>42029.135879629626</v>
      </c>
      <c r="T4113" s="11">
        <f t="shared" si="321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 s="2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26" t="s">
        <v>8309</v>
      </c>
      <c r="P4114" t="s">
        <v>8311</v>
      </c>
      <c r="Q4114">
        <f t="shared" si="322"/>
        <v>0</v>
      </c>
      <c r="R4114">
        <f t="shared" si="323"/>
        <v>1</v>
      </c>
      <c r="S4114" s="11">
        <f t="shared" si="320"/>
        <v>42400.946597222224</v>
      </c>
      <c r="T4114" s="11">
        <f t="shared" si="321"/>
        <v>42428</v>
      </c>
      <c r="U4114">
        <f t="shared" si="324"/>
        <v>2016</v>
      </c>
    </row>
    <row r="4115" spans="1:21" ht="45" x14ac:dyDescent="0.25">
      <c r="A4115">
        <v>4113</v>
      </c>
      <c r="B4115" s="3" t="s">
        <v>4109</v>
      </c>
      <c r="C4115" s="3" t="s">
        <v>8215</v>
      </c>
      <c r="D4115" s="2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26" t="s">
        <v>8309</v>
      </c>
      <c r="P4115" t="s">
        <v>8311</v>
      </c>
      <c r="Q4115">
        <f t="shared" si="322"/>
        <v>0</v>
      </c>
      <c r="R4115">
        <f t="shared" si="323"/>
        <v>1</v>
      </c>
      <c r="S4115" s="11">
        <f t="shared" si="320"/>
        <v>42358.573182870372</v>
      </c>
      <c r="T4115" s="11">
        <f t="shared" si="321"/>
        <v>42377.273611111115</v>
      </c>
      <c r="U4115">
        <f t="shared" si="324"/>
        <v>2015</v>
      </c>
    </row>
    <row r="1048576" spans="5:5" x14ac:dyDescent="0.25">
      <c r="E1048576" s="5">
        <f>SUM(E2:E1048575)</f>
        <v>46173741.659999967</v>
      </c>
    </row>
  </sheetData>
  <autoFilter ref="A1:U4115" xr:uid="{AD64EBCE-1474-4B6C-AB71-AE766DBFBAB6}"/>
  <sortState xmlns:xlrd2="http://schemas.microsoft.com/office/spreadsheetml/2017/richdata2" ref="A2:A4116">
    <sortCondition ref="A1"/>
  </sortState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6" operator="equal">
      <formula>"failed"</formula>
    </cfRule>
    <cfRule type="cellIs" dxfId="7" priority="7" operator="equal">
      <formula>"failed"</formula>
    </cfRule>
    <cfRule type="cellIs" dxfId="6" priority="9" operator="equal">
      <formula>"failed"</formula>
    </cfRule>
    <cfRule type="cellIs" dxfId="5" priority="10" operator="equal">
      <formula>"failed"</formula>
    </cfRule>
    <cfRule type="cellIs" dxfId="4" priority="11" operator="equal">
      <formula>"canceled"</formula>
    </cfRule>
    <cfRule type="cellIs" dxfId="3" priority="12" operator="equal">
      <formula>"failed"</formula>
    </cfRule>
    <cfRule type="cellIs" dxfId="2" priority="13" operator="equal">
      <formula>"successful"</formula>
    </cfRule>
    <cfRule type="cellIs" dxfId="1" priority="14" operator="equal">
      <formula>"live"</formula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704">
    <cfRule type="cellIs" dxfId="0" priority="8" operator="equal">
      <formula>"failed"</formula>
    </cfRule>
  </conditionalFormatting>
  <conditionalFormatting sqref="Q2:Q4115">
    <cfRule type="colorScale" priority="5">
      <colorScale>
        <cfvo type="min"/>
        <cfvo type="max"/>
        <color rgb="FFFF5050"/>
        <color theme="4" tint="0.39997558519241921"/>
      </colorScale>
    </cfRule>
  </conditionalFormatting>
  <conditionalFormatting sqref="Q1:Q1048576">
    <cfRule type="colorScale" priority="1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421DD-9FAC-4FDD-BC2A-53D0F9BD0787}">
  <dimension ref="A1:E18"/>
  <sheetViews>
    <sheetView topLeftCell="A4" zoomScaleNormal="100" workbookViewId="0">
      <selection activeCell="G21" sqref="G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8363</v>
      </c>
      <c r="B1" t="s">
        <v>8309</v>
      </c>
    </row>
    <row r="2" spans="1:5" x14ac:dyDescent="0.25">
      <c r="A2" s="8" t="s">
        <v>8365</v>
      </c>
      <c r="B2" t="s">
        <v>8361</v>
      </c>
    </row>
    <row r="4" spans="1:5" x14ac:dyDescent="0.25">
      <c r="A4" s="8" t="s">
        <v>8362</v>
      </c>
      <c r="B4" s="8" t="s">
        <v>8358</v>
      </c>
    </row>
    <row r="5" spans="1:5" x14ac:dyDescent="0.25">
      <c r="A5" s="8" t="s">
        <v>8360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25">
      <c r="A6" s="19" t="s">
        <v>8366</v>
      </c>
      <c r="B6" s="6">
        <v>7</v>
      </c>
      <c r="C6" s="6">
        <v>33</v>
      </c>
      <c r="D6" s="6">
        <v>56</v>
      </c>
      <c r="E6" s="6">
        <v>96</v>
      </c>
    </row>
    <row r="7" spans="1:5" x14ac:dyDescent="0.25">
      <c r="A7" s="19" t="s">
        <v>8367</v>
      </c>
      <c r="B7" s="6">
        <v>3</v>
      </c>
      <c r="C7" s="6">
        <v>39</v>
      </c>
      <c r="D7" s="6">
        <v>71</v>
      </c>
      <c r="E7" s="6">
        <v>113</v>
      </c>
    </row>
    <row r="8" spans="1:5" x14ac:dyDescent="0.25">
      <c r="A8" s="19" t="s">
        <v>8368</v>
      </c>
      <c r="B8" s="6">
        <v>3</v>
      </c>
      <c r="C8" s="6">
        <v>33</v>
      </c>
      <c r="D8" s="6">
        <v>56</v>
      </c>
      <c r="E8" s="6">
        <v>92</v>
      </c>
    </row>
    <row r="9" spans="1:5" x14ac:dyDescent="0.25">
      <c r="A9" s="19" t="s">
        <v>8369</v>
      </c>
      <c r="B9" s="6">
        <v>2</v>
      </c>
      <c r="C9" s="6">
        <v>40</v>
      </c>
      <c r="D9" s="6">
        <v>71</v>
      </c>
      <c r="E9" s="6">
        <v>113</v>
      </c>
    </row>
    <row r="10" spans="1:5" x14ac:dyDescent="0.25">
      <c r="A10" s="19" t="s">
        <v>8370</v>
      </c>
      <c r="B10" s="6">
        <v>3</v>
      </c>
      <c r="C10" s="6">
        <v>52</v>
      </c>
      <c r="D10" s="6">
        <v>111</v>
      </c>
      <c r="E10" s="6">
        <v>166</v>
      </c>
    </row>
    <row r="11" spans="1:5" x14ac:dyDescent="0.25">
      <c r="A11" s="19" t="s">
        <v>8371</v>
      </c>
      <c r="B11" s="6">
        <v>4</v>
      </c>
      <c r="C11" s="6">
        <v>49</v>
      </c>
      <c r="D11" s="6">
        <v>100</v>
      </c>
      <c r="E11" s="6">
        <v>153</v>
      </c>
    </row>
    <row r="12" spans="1:5" x14ac:dyDescent="0.25">
      <c r="A12" s="19" t="s">
        <v>8372</v>
      </c>
      <c r="B12" s="6">
        <v>1</v>
      </c>
      <c r="C12" s="6">
        <v>50</v>
      </c>
      <c r="D12" s="6">
        <v>87</v>
      </c>
      <c r="E12" s="6">
        <v>138</v>
      </c>
    </row>
    <row r="13" spans="1:5" x14ac:dyDescent="0.25">
      <c r="A13" s="19" t="s">
        <v>8373</v>
      </c>
      <c r="B13" s="6">
        <v>4</v>
      </c>
      <c r="C13" s="6">
        <v>47</v>
      </c>
      <c r="D13" s="6">
        <v>72</v>
      </c>
      <c r="E13" s="6">
        <v>123</v>
      </c>
    </row>
    <row r="14" spans="1:5" x14ac:dyDescent="0.25">
      <c r="A14" s="19" t="s">
        <v>8374</v>
      </c>
      <c r="B14" s="6">
        <v>4</v>
      </c>
      <c r="C14" s="6">
        <v>34</v>
      </c>
      <c r="D14" s="6">
        <v>59</v>
      </c>
      <c r="E14" s="6">
        <v>97</v>
      </c>
    </row>
    <row r="15" spans="1:5" x14ac:dyDescent="0.25">
      <c r="A15" s="19" t="s">
        <v>8375</v>
      </c>
      <c r="B15" s="6"/>
      <c r="C15" s="6">
        <v>50</v>
      </c>
      <c r="D15" s="6">
        <v>65</v>
      </c>
      <c r="E15" s="6">
        <v>115</v>
      </c>
    </row>
    <row r="16" spans="1:5" x14ac:dyDescent="0.25">
      <c r="A16" s="19" t="s">
        <v>8376</v>
      </c>
      <c r="B16" s="6">
        <v>3</v>
      </c>
      <c r="C16" s="6">
        <v>31</v>
      </c>
      <c r="D16" s="6">
        <v>54</v>
      </c>
      <c r="E16" s="6">
        <v>88</v>
      </c>
    </row>
    <row r="17" spans="1:5" x14ac:dyDescent="0.25">
      <c r="A17" s="19" t="s">
        <v>8377</v>
      </c>
      <c r="B17" s="6">
        <v>3</v>
      </c>
      <c r="C17" s="6">
        <v>35</v>
      </c>
      <c r="D17" s="6">
        <v>37</v>
      </c>
      <c r="E17" s="6">
        <v>75</v>
      </c>
    </row>
    <row r="18" spans="1:5" x14ac:dyDescent="0.25">
      <c r="A18" s="19" t="s">
        <v>8359</v>
      </c>
      <c r="B18" s="6">
        <v>37</v>
      </c>
      <c r="C18" s="6">
        <v>493</v>
      </c>
      <c r="D18" s="6">
        <v>839</v>
      </c>
      <c r="E18" s="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A6CDA-DCA8-4E6C-8EEF-CA9AF319CA44}">
  <dimension ref="A1:I20"/>
  <sheetViews>
    <sheetView workbookViewId="0">
      <selection activeCell="C17" sqref="C17"/>
    </sheetView>
  </sheetViews>
  <sheetFormatPr defaultRowHeight="15" x14ac:dyDescent="0.25"/>
  <cols>
    <col min="1" max="1" width="17.85546875" bestFit="1" customWidth="1"/>
    <col min="2" max="2" width="17" bestFit="1" customWidth="1"/>
    <col min="3" max="3" width="14.28515625" bestFit="1" customWidth="1"/>
    <col min="4" max="4" width="18.140625" bestFit="1" customWidth="1"/>
    <col min="5" max="5" width="13.140625" bestFit="1" customWidth="1"/>
    <col min="6" max="6" width="20" bestFit="1" customWidth="1"/>
    <col min="7" max="7" width="16.7109375" bestFit="1" customWidth="1"/>
    <col min="8" max="8" width="19.85546875" bestFit="1" customWidth="1"/>
    <col min="9" max="9" width="19.140625" customWidth="1"/>
  </cols>
  <sheetData>
    <row r="1" spans="1:9" x14ac:dyDescent="0.25">
      <c r="A1" s="1" t="s">
        <v>8380</v>
      </c>
      <c r="B1" s="1" t="s">
        <v>8403</v>
      </c>
      <c r="C1" s="1" t="s">
        <v>8402</v>
      </c>
      <c r="D1" s="1" t="s">
        <v>8401</v>
      </c>
      <c r="E1" s="1" t="s">
        <v>8404</v>
      </c>
      <c r="F1" s="1" t="s">
        <v>8405</v>
      </c>
      <c r="G1" s="1" t="s">
        <v>8427</v>
      </c>
      <c r="H1" s="1" t="s">
        <v>8406</v>
      </c>
      <c r="I1" s="1" t="s">
        <v>8420</v>
      </c>
    </row>
    <row r="2" spans="1:9" x14ac:dyDescent="0.25">
      <c r="A2" t="s">
        <v>8407</v>
      </c>
      <c r="B2" s="6">
        <f>COUNTIFS(Kickstarter!$F:$F,"=canceled",Kickstarter!$D:$D,"&lt;1000",Kickstarter!P:P,"plays")</f>
        <v>0</v>
      </c>
      <c r="C2" s="6">
        <f>COUNTIFS(Kickstarter!$F:$F,"=failed",Kickstarter!$D:$D,"&lt;1000",Kickstarter!P:P,"plays")</f>
        <v>45</v>
      </c>
      <c r="D2" s="6">
        <f>COUNTIFS(Kickstarter!$F:$F,"=successful",Kickstarter!$D:$D,"&lt;1000",Kickstarter!P:P,"plays")</f>
        <v>141</v>
      </c>
      <c r="E2">
        <f>SUM(B2:D2)</f>
        <v>186</v>
      </c>
      <c r="F2" s="21">
        <f t="shared" ref="F2:F13" si="0" xml:space="preserve"> D2/ E2</f>
        <v>0.75806451612903225</v>
      </c>
      <c r="G2" s="20">
        <f t="shared" ref="G2:G13" si="1" xml:space="preserve"> C2/E2</f>
        <v>0.24193548387096775</v>
      </c>
      <c r="H2" s="20">
        <f t="shared" ref="H2:H13" si="2">B2/E2</f>
        <v>0</v>
      </c>
      <c r="I2" s="22">
        <f>SUM(F2:H2)</f>
        <v>1</v>
      </c>
    </row>
    <row r="3" spans="1:9" x14ac:dyDescent="0.25">
      <c r="A3" t="s">
        <v>8408</v>
      </c>
      <c r="B3" s="6">
        <f>COUNTIFS(Kickstarter!$F:$F,"=canceled",Kickstarter!$D:$D,"&gt;=1000", Kickstarter!$D:$D,"&lt;5000",Kickstarter!P:P,"plays")</f>
        <v>0</v>
      </c>
      <c r="C3" s="6">
        <f>COUNTIFS(Kickstarter!$F:$F,"=failed",Kickstarter!$D:$D,"&gt;=1000", Kickstarter!$D:$D,"&lt;5000",Kickstarter!P:P,"plays")</f>
        <v>146</v>
      </c>
      <c r="D3" s="6">
        <f>COUNTIFS(Kickstarter!$F:$F,"=successful",Kickstarter!$D:$D,"&gt;=1000", Kickstarter!$D:$D,"&lt;5000",Kickstarter!P:P,"plays")</f>
        <v>388</v>
      </c>
      <c r="E3">
        <f t="shared" ref="E3:E13" si="3">SUM(B3:D3)</f>
        <v>534</v>
      </c>
      <c r="F3" s="21">
        <f t="shared" si="0"/>
        <v>0.72659176029962547</v>
      </c>
      <c r="G3" s="20">
        <f t="shared" si="1"/>
        <v>0.27340823970037453</v>
      </c>
      <c r="H3" s="20">
        <f t="shared" si="2"/>
        <v>0</v>
      </c>
      <c r="I3" s="22">
        <f t="shared" ref="I3:I13" si="4">SUM(F3:H3)</f>
        <v>1</v>
      </c>
    </row>
    <row r="4" spans="1:9" x14ac:dyDescent="0.25">
      <c r="A4" t="s">
        <v>8409</v>
      </c>
      <c r="B4" s="6">
        <f>COUNTIFS(Kickstarter!$F:$F,"=canceled",Kickstarter!$D:$D,"&gt;=5000", Kickstarter!$D:$D,"&lt;10000",Kickstarter!P:P,"plays")</f>
        <v>0</v>
      </c>
      <c r="C4" s="6">
        <f>COUNTIFS(Kickstarter!$F:$F,"=failed",Kickstarter!$D:$D,"&gt;=5000", Kickstarter!$D:$D,"&lt;10000",Kickstarter!P:P,"plays")</f>
        <v>76</v>
      </c>
      <c r="D4" s="6">
        <f>COUNTIFS(Kickstarter!$F:$F,"=successful",Kickstarter!$D:$D,"&gt;=5000", Kickstarter!$D:$D,"&lt;10000",Kickstarter!P:P,"plays")</f>
        <v>93</v>
      </c>
      <c r="E4">
        <f t="shared" si="3"/>
        <v>169</v>
      </c>
      <c r="F4" s="21">
        <f t="shared" si="0"/>
        <v>0.55029585798816572</v>
      </c>
      <c r="G4" s="20">
        <f t="shared" si="1"/>
        <v>0.44970414201183434</v>
      </c>
      <c r="H4" s="20">
        <f t="shared" si="2"/>
        <v>0</v>
      </c>
      <c r="I4" s="22">
        <f t="shared" si="4"/>
        <v>1</v>
      </c>
    </row>
    <row r="5" spans="1:9" x14ac:dyDescent="0.25">
      <c r="A5" t="s">
        <v>8410</v>
      </c>
      <c r="B5" s="6">
        <f>COUNTIFS(Kickstarter!$F:$F,"=canceled",Kickstarter!$D:$D,"&gt;=10000", Kickstarter!$D:$D,"&lt;15000",Kickstarter!P:P,"plays")</f>
        <v>0</v>
      </c>
      <c r="C5" s="6">
        <f>COUNTIFS(Kickstarter!$F:$F,"=failed",Kickstarter!$D:$D,"&gt;=10000", Kickstarter!$D:$D,"&lt;15000",Kickstarter!P:P,"plays")</f>
        <v>33</v>
      </c>
      <c r="D5" s="6">
        <f>COUNTIFS(Kickstarter!$F:$F,"=successful",Kickstarter!$D:$D,"&gt;=10000", Kickstarter!$D:$D,"&lt;15000",Kickstarter!P:P,"plays")</f>
        <v>39</v>
      </c>
      <c r="E5">
        <f t="shared" si="3"/>
        <v>72</v>
      </c>
      <c r="F5" s="21">
        <f t="shared" si="0"/>
        <v>0.54166666666666663</v>
      </c>
      <c r="G5" s="20">
        <f t="shared" si="1"/>
        <v>0.45833333333333331</v>
      </c>
      <c r="H5" s="20">
        <f t="shared" si="2"/>
        <v>0</v>
      </c>
      <c r="I5" s="22">
        <f t="shared" si="4"/>
        <v>1</v>
      </c>
    </row>
    <row r="6" spans="1:9" x14ac:dyDescent="0.25">
      <c r="A6" t="s">
        <v>8411</v>
      </c>
      <c r="B6" s="6">
        <f>COUNTIFS(Kickstarter!$F:$F,"=canceled",Kickstarter!$D:$D,"&gt;=15000", Kickstarter!$D:$D,"&lt;20000",Kickstarter!P:P,"plays")</f>
        <v>0</v>
      </c>
      <c r="C6" s="6">
        <f>COUNTIFS(Kickstarter!$F:$F,"=failed",Kickstarter!$D:$D,"&gt;=15000", Kickstarter!$D:$D,"&lt;20000",Kickstarter!P:P,"plays")</f>
        <v>12</v>
      </c>
      <c r="D6" s="6">
        <f>COUNTIFS(Kickstarter!$F:$F,"=successful",Kickstarter!$D:$D,"&gt;=15000", Kickstarter!$D:$D,"&lt;20000",Kickstarter!P:P,"plays")</f>
        <v>12</v>
      </c>
      <c r="E6">
        <f t="shared" si="3"/>
        <v>24</v>
      </c>
      <c r="F6" s="21">
        <f t="shared" si="0"/>
        <v>0.5</v>
      </c>
      <c r="G6" s="20">
        <f t="shared" si="1"/>
        <v>0.5</v>
      </c>
      <c r="H6" s="20">
        <f t="shared" si="2"/>
        <v>0</v>
      </c>
      <c r="I6" s="22">
        <f t="shared" si="4"/>
        <v>1</v>
      </c>
    </row>
    <row r="7" spans="1:9" x14ac:dyDescent="0.25">
      <c r="A7" t="s">
        <v>8412</v>
      </c>
      <c r="B7" s="6">
        <f>COUNTIFS(Kickstarter!$F:$F,"=canceled",Kickstarter!$D:$D,"&gt;=20000", Kickstarter!$D:$D,"&lt;25000",Kickstarter!P:P,"plays")</f>
        <v>0</v>
      </c>
      <c r="C7" s="6">
        <f>COUNTIFS(Kickstarter!$F:$F,"=failed",Kickstarter!$D:$D,"&gt;=20000", Kickstarter!$D:$D,"&lt;25000",Kickstarter!P:P,"plays")</f>
        <v>11</v>
      </c>
      <c r="D7" s="6">
        <f>COUNTIFS(Kickstarter!$F:$F,"=successful",Kickstarter!$D:$D,"&gt;=20000", Kickstarter!$D:$D,"&lt;25000",Kickstarter!P:P,"plays")</f>
        <v>9</v>
      </c>
      <c r="E7">
        <f t="shared" si="3"/>
        <v>20</v>
      </c>
      <c r="F7" s="21">
        <f t="shared" si="0"/>
        <v>0.45</v>
      </c>
      <c r="G7" s="20">
        <f t="shared" si="1"/>
        <v>0.55000000000000004</v>
      </c>
      <c r="H7" s="20">
        <f t="shared" si="2"/>
        <v>0</v>
      </c>
      <c r="I7" s="22">
        <f t="shared" si="4"/>
        <v>1</v>
      </c>
    </row>
    <row r="8" spans="1:9" x14ac:dyDescent="0.25">
      <c r="A8" t="s">
        <v>8413</v>
      </c>
      <c r="B8" s="6">
        <f>COUNTIFS(Kickstarter!$F:$F,"=canceled",Kickstarter!$D:$D,"&gt;=25000", Kickstarter!$D:$D,"&lt;30000",Kickstarter!P:P,"plays")</f>
        <v>0</v>
      </c>
      <c r="C8" s="6">
        <f>COUNTIFS(Kickstarter!$F:$F,"=failed",Kickstarter!$D:$D,"&gt;=25000", Kickstarter!$D:$D,"&lt;30000",Kickstarter!P:P,"plays")</f>
        <v>4</v>
      </c>
      <c r="D8" s="6">
        <f>COUNTIFS(Kickstarter!$F:$F,"=successful",Kickstarter!$D:$D,"&gt;=25000", Kickstarter!$D:$D,"&lt;30000",Kickstarter!P:P,"plays")</f>
        <v>1</v>
      </c>
      <c r="E8">
        <f t="shared" si="3"/>
        <v>5</v>
      </c>
      <c r="F8" s="21">
        <f t="shared" si="0"/>
        <v>0.2</v>
      </c>
      <c r="G8" s="20">
        <f t="shared" si="1"/>
        <v>0.8</v>
      </c>
      <c r="H8" s="20">
        <f t="shared" si="2"/>
        <v>0</v>
      </c>
      <c r="I8" s="22">
        <f t="shared" si="4"/>
        <v>1</v>
      </c>
    </row>
    <row r="9" spans="1:9" x14ac:dyDescent="0.25">
      <c r="A9" t="s">
        <v>8414</v>
      </c>
      <c r="B9" s="6">
        <f>COUNTIFS(Kickstarter!$F:$F,"=canceled",Kickstarter!$D:$D,"&gt;=30000", Kickstarter!$D:$D,"&lt;35000",Kickstarter!P:P,"plays")</f>
        <v>0</v>
      </c>
      <c r="C9" s="6">
        <f>COUNTIFS(Kickstarter!$F:$F,"=failed",Kickstarter!$D:$D,"&gt;=30000", Kickstarter!$D:$D,"&lt;35000",Kickstarter!P:P,"plays")</f>
        <v>8</v>
      </c>
      <c r="D9" s="6">
        <f>COUNTIFS(Kickstarter!$F:$F,"=successful",Kickstarter!$D:$D,"&gt;=30000", Kickstarter!$D:$D,"&lt;35000",Kickstarter!P:P,"plays")</f>
        <v>3</v>
      </c>
      <c r="E9">
        <f t="shared" si="3"/>
        <v>11</v>
      </c>
      <c r="F9" s="21">
        <f t="shared" si="0"/>
        <v>0.27272727272727271</v>
      </c>
      <c r="G9" s="20">
        <f t="shared" si="1"/>
        <v>0.72727272727272729</v>
      </c>
      <c r="H9" s="20">
        <f t="shared" si="2"/>
        <v>0</v>
      </c>
      <c r="I9" s="22">
        <f t="shared" si="4"/>
        <v>1</v>
      </c>
    </row>
    <row r="10" spans="1:9" x14ac:dyDescent="0.25">
      <c r="A10" t="s">
        <v>8415</v>
      </c>
      <c r="B10" s="6">
        <f>COUNTIFS(Kickstarter!$F:$F,"=canceled",Kickstarter!$D:$D,"&gt;=35000", Kickstarter!$D:$D,"&lt;40000",Kickstarter!P:P,"plays")</f>
        <v>0</v>
      </c>
      <c r="C10" s="6">
        <f>COUNTIFS(Kickstarter!$F:$F,"=failed",Kickstarter!$D:$D,"&gt;=35000", Kickstarter!$D:$D,"&lt;40000",Kickstarter!P:P,"plays")</f>
        <v>2</v>
      </c>
      <c r="D10" s="6">
        <f>COUNTIFS(Kickstarter!$F:$F,"=successful",Kickstarter!$D:$D,"&gt;=35000", Kickstarter!$D:$D,"&lt;40000",Kickstarter!P:P,"plays")</f>
        <v>4</v>
      </c>
      <c r="E10">
        <f t="shared" si="3"/>
        <v>6</v>
      </c>
      <c r="F10" s="21">
        <f t="shared" si="0"/>
        <v>0.66666666666666663</v>
      </c>
      <c r="G10" s="20">
        <f t="shared" si="1"/>
        <v>0.33333333333333331</v>
      </c>
      <c r="H10" s="20">
        <f t="shared" si="2"/>
        <v>0</v>
      </c>
      <c r="I10" s="22">
        <f t="shared" si="4"/>
        <v>1</v>
      </c>
    </row>
    <row r="11" spans="1:9" x14ac:dyDescent="0.25">
      <c r="A11" t="s">
        <v>8416</v>
      </c>
      <c r="B11" s="6">
        <f>COUNTIFS(Kickstarter!$F:$F,"=canceled",Kickstarter!$D:$D,"&gt;=40000", Kickstarter!$D:$D,"&lt;45000",Kickstarter!P:P,"plays")</f>
        <v>0</v>
      </c>
      <c r="C11" s="6">
        <f>COUNTIFS(Kickstarter!$F:$F,"=failed",Kickstarter!$D:$D,"&gt;=40000", Kickstarter!$D:$D,"&lt;45000",Kickstarter!P:P,"plays")</f>
        <v>1</v>
      </c>
      <c r="D11" s="6">
        <f>COUNTIFS(Kickstarter!$F:$F,"=successful",Kickstarter!$D:$D,"&gt;=40000", Kickstarter!$D:$D,"&lt;45000",Kickstarter!P:P,"plays")</f>
        <v>2</v>
      </c>
      <c r="E11">
        <f t="shared" si="3"/>
        <v>3</v>
      </c>
      <c r="F11" s="21">
        <f t="shared" si="0"/>
        <v>0.66666666666666663</v>
      </c>
      <c r="G11" s="20">
        <f t="shared" si="1"/>
        <v>0.33333333333333331</v>
      </c>
      <c r="H11" s="20">
        <f t="shared" si="2"/>
        <v>0</v>
      </c>
      <c r="I11" s="22">
        <f t="shared" si="4"/>
        <v>1</v>
      </c>
    </row>
    <row r="12" spans="1:9" x14ac:dyDescent="0.25">
      <c r="A12" t="s">
        <v>8417</v>
      </c>
      <c r="B12" s="6">
        <f>COUNTIFS(Kickstarter!$F:$F,"=canceled",Kickstarter!$D:$D,"&gt;=45000", Kickstarter!$D:$D,"&lt;50000",Kickstarter!P:P,"plays")</f>
        <v>0</v>
      </c>
      <c r="C12" s="6">
        <f>COUNTIFS(Kickstarter!$F:$F,"=failed",Kickstarter!$D:$D,"&gt;=45000", Kickstarter!$D:$D,"&lt;50000",Kickstarter!P:P,"plays")</f>
        <v>1</v>
      </c>
      <c r="D12" s="6">
        <f>COUNTIFS(Kickstarter!$F:$F,"=successful",Kickstarter!$D:$D,"&gt;=45000", Kickstarter!$D:$D,"&lt;50000",Kickstarter!P:P,"plays")</f>
        <v>0</v>
      </c>
      <c r="E12">
        <f t="shared" si="3"/>
        <v>1</v>
      </c>
      <c r="F12" s="21">
        <f t="shared" si="0"/>
        <v>0</v>
      </c>
      <c r="G12" s="20">
        <f t="shared" si="1"/>
        <v>1</v>
      </c>
      <c r="H12" s="20">
        <f t="shared" si="2"/>
        <v>0</v>
      </c>
      <c r="I12" s="22">
        <f t="shared" si="4"/>
        <v>1</v>
      </c>
    </row>
    <row r="13" spans="1:9" x14ac:dyDescent="0.25">
      <c r="A13" t="s">
        <v>8418</v>
      </c>
      <c r="B13" s="6">
        <f>COUNTIFS(Kickstarter!$F:$F,"=canceled",Kickstarter!$D:$D,"&gt;=50000",Kickstarter!P:P,"plays")</f>
        <v>0</v>
      </c>
      <c r="C13" s="6">
        <f>COUNTIFS(Kickstarter!$F:$F,"=failed",Kickstarter!$D:$D,"&gt;=50000",Kickstarter!P:P,"plays")</f>
        <v>14</v>
      </c>
      <c r="D13" s="6">
        <f>COUNTIFS(Kickstarter!$F:$F,"=successful",Kickstarter!$D:$D,"&gt;=50000",Kickstarter!P:P,"plays")</f>
        <v>2</v>
      </c>
      <c r="E13">
        <f t="shared" si="3"/>
        <v>16</v>
      </c>
      <c r="F13" s="21">
        <f t="shared" si="0"/>
        <v>0.125</v>
      </c>
      <c r="G13" s="20">
        <f t="shared" si="1"/>
        <v>0.875</v>
      </c>
      <c r="H13" s="20">
        <f t="shared" si="2"/>
        <v>0</v>
      </c>
      <c r="I13" s="22">
        <f t="shared" si="4"/>
        <v>1</v>
      </c>
    </row>
    <row r="15" spans="1:9" x14ac:dyDescent="0.25">
      <c r="A15" s="7" t="s">
        <v>8419</v>
      </c>
      <c r="B15">
        <f>SUM(B2:B13)</f>
        <v>0</v>
      </c>
      <c r="C15">
        <f>SUM(C2:C13)</f>
        <v>353</v>
      </c>
      <c r="D15">
        <f>SUM(D2:D13)</f>
        <v>694</v>
      </c>
      <c r="E15">
        <f t="shared" ref="E15" si="5">SUM(E2:E13)</f>
        <v>1047</v>
      </c>
    </row>
    <row r="18" spans="1:4" x14ac:dyDescent="0.25">
      <c r="A18" t="s">
        <v>8425</v>
      </c>
      <c r="B18">
        <f>_xlfn.STDEV.P(B2:B13)</f>
        <v>0</v>
      </c>
      <c r="C18">
        <f>_xlfn.STDEV.P(C2:C13)</f>
        <v>41.199632549601972</v>
      </c>
      <c r="D18">
        <f>_xlfn.STDEV.P(D2:D13)</f>
        <v>108.28883701574333</v>
      </c>
    </row>
    <row r="19" spans="1:4" x14ac:dyDescent="0.25">
      <c r="A19" t="s">
        <v>8424</v>
      </c>
      <c r="B19">
        <f>AVERAGE(B2:B13)</f>
        <v>0</v>
      </c>
      <c r="C19">
        <f>AVERAGE(C2:C13)</f>
        <v>29.416666666666668</v>
      </c>
      <c r="D19">
        <f>AVERAGE(D2:D13)</f>
        <v>57.833333333333336</v>
      </c>
    </row>
    <row r="20" spans="1:4" x14ac:dyDescent="0.25">
      <c r="A20" t="s">
        <v>8426</v>
      </c>
      <c r="B20">
        <f>MEDIAN(B2:B13)</f>
        <v>0</v>
      </c>
      <c r="C20">
        <f>MEDIAN(C2:C13)</f>
        <v>11.5</v>
      </c>
      <c r="D20">
        <f>MEDIAN(D2:D13)</f>
        <v>6.5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C2F39-EB3E-4CDA-A0DB-96482F8C6996}">
  <dimension ref="A1:K14"/>
  <sheetViews>
    <sheetView workbookViewId="0">
      <selection activeCell="E1" sqref="E1"/>
    </sheetView>
  </sheetViews>
  <sheetFormatPr defaultRowHeight="15" x14ac:dyDescent="0.25"/>
  <cols>
    <col min="1" max="1" width="24.7109375" style="15" bestFit="1" customWidth="1"/>
    <col min="2" max="2" width="14.28515625" style="15" bestFit="1" customWidth="1"/>
    <col min="3" max="3" width="11.140625" style="15" bestFit="1" customWidth="1"/>
    <col min="4" max="4" width="9.140625" style="15"/>
    <col min="5" max="5" width="15.7109375" style="15" bestFit="1" customWidth="1"/>
    <col min="6" max="7" width="16.42578125" style="15" bestFit="1" customWidth="1"/>
    <col min="8" max="8" width="9.140625" style="15"/>
    <col min="9" max="9" width="15.7109375" style="15" bestFit="1" customWidth="1"/>
    <col min="10" max="11" width="16.42578125" style="15" bestFit="1" customWidth="1"/>
    <col min="12" max="16384" width="9.140625" style="15"/>
  </cols>
  <sheetData>
    <row r="1" spans="1:11" s="17" customFormat="1" x14ac:dyDescent="0.25">
      <c r="A1" s="14" t="s">
        <v>8400</v>
      </c>
      <c r="B1" s="14" t="s">
        <v>8383</v>
      </c>
      <c r="C1" s="14" t="s">
        <v>8384</v>
      </c>
      <c r="D1" s="16"/>
      <c r="E1" s="14" t="s">
        <v>8390</v>
      </c>
      <c r="F1" s="14" t="s">
        <v>8383</v>
      </c>
      <c r="G1" s="14" t="s">
        <v>8384</v>
      </c>
      <c r="H1" s="16"/>
      <c r="I1" s="14" t="s">
        <v>8391</v>
      </c>
      <c r="J1" s="14" t="s">
        <v>8383</v>
      </c>
      <c r="K1" s="14" t="s">
        <v>8384</v>
      </c>
    </row>
    <row r="2" spans="1:11" x14ac:dyDescent="0.25">
      <c r="A2" s="14" t="s">
        <v>8385</v>
      </c>
      <c r="B2" s="13" t="e">
        <f>AVERAGE(#REF!)</f>
        <v>#REF!</v>
      </c>
      <c r="C2" s="13" t="e">
        <f>AVERAGE(#REF!)</f>
        <v>#REF!</v>
      </c>
      <c r="D2" s="18"/>
      <c r="E2" s="14" t="s">
        <v>8385</v>
      </c>
      <c r="F2" s="13" t="e">
        <f>AVERAGE(#REF!)</f>
        <v>#REF!</v>
      </c>
      <c r="G2" s="13" t="e">
        <f>AVERAGE(#REF!)</f>
        <v>#REF!</v>
      </c>
      <c r="H2" s="18"/>
      <c r="I2" s="14" t="s">
        <v>8385</v>
      </c>
      <c r="J2" s="13" t="e">
        <f>AVERAGE(#REF!)</f>
        <v>#REF!</v>
      </c>
      <c r="K2" s="13" t="e">
        <f>AVERAGE(#REF!)</f>
        <v>#REF!</v>
      </c>
    </row>
    <row r="3" spans="1:11" x14ac:dyDescent="0.25">
      <c r="A3" s="14" t="s">
        <v>8386</v>
      </c>
      <c r="B3" s="13" t="e">
        <f>MEDIAN(#REF!)</f>
        <v>#REF!</v>
      </c>
      <c r="C3" s="13" t="e">
        <f>MEDIAN(#REF!)</f>
        <v>#REF!</v>
      </c>
      <c r="D3" s="18" t="s">
        <v>8389</v>
      </c>
      <c r="E3" s="14" t="s">
        <v>8386</v>
      </c>
      <c r="F3" s="13" t="e">
        <f>MEDIAN(#REF!)</f>
        <v>#REF!</v>
      </c>
      <c r="G3" s="13" t="e">
        <f>MEDIAN(#REF!)</f>
        <v>#REF!</v>
      </c>
      <c r="H3" s="18"/>
      <c r="I3" s="14" t="s">
        <v>8386</v>
      </c>
      <c r="J3" s="13" t="e">
        <f>MEDIAN(#REF!)</f>
        <v>#REF!</v>
      </c>
      <c r="K3" s="13" t="e">
        <f>MEDIAN(#REF!)</f>
        <v>#REF!</v>
      </c>
    </row>
    <row r="4" spans="1:11" x14ac:dyDescent="0.25">
      <c r="A4" s="14" t="s">
        <v>8392</v>
      </c>
      <c r="B4" s="13" t="e">
        <f>_xlfn.STDEV.P(#REF!)</f>
        <v>#REF!</v>
      </c>
      <c r="C4" s="13" t="e">
        <f>_xlfn.STDEV.P(#REF!)</f>
        <v>#REF!</v>
      </c>
      <c r="D4" s="18"/>
      <c r="E4" s="14"/>
      <c r="F4" s="13"/>
      <c r="G4" s="13"/>
      <c r="H4" s="18"/>
      <c r="I4" s="14"/>
      <c r="J4" s="13"/>
      <c r="K4" s="13"/>
    </row>
    <row r="5" spans="1:11" ht="17.25" customHeight="1" x14ac:dyDescent="0.25">
      <c r="A5" s="14" t="s">
        <v>8393</v>
      </c>
      <c r="B5" s="13" t="e">
        <f>_xlfn.QUARTILE.EXC(#REF!, 3)</f>
        <v>#REF!</v>
      </c>
      <c r="C5" s="13" t="e">
        <f>_xlfn.QUARTILE.EXC(#REF!,3)</f>
        <v>#REF!</v>
      </c>
      <c r="D5" s="18"/>
      <c r="E5" s="14" t="s">
        <v>8387</v>
      </c>
      <c r="F5" s="13" t="e">
        <f>AVERAGE(#REF!)</f>
        <v>#REF!</v>
      </c>
      <c r="G5" s="13" t="e">
        <f>AVERAGE(#REF!)</f>
        <v>#REF!</v>
      </c>
      <c r="H5" s="18"/>
      <c r="I5" s="14" t="s">
        <v>8387</v>
      </c>
      <c r="J5" s="13" t="e">
        <f>AVERAGE(#REF!)</f>
        <v>#REF!</v>
      </c>
      <c r="K5" s="13" t="e">
        <f>AVERAGE(#REF!)</f>
        <v>#REF!</v>
      </c>
    </row>
    <row r="6" spans="1:11" x14ac:dyDescent="0.25">
      <c r="A6" s="14" t="s">
        <v>8394</v>
      </c>
      <c r="B6" s="13" t="e">
        <f>_xlfn.QUARTILE.EXC(#REF!, 1)</f>
        <v>#REF!</v>
      </c>
      <c r="C6" s="13" t="e">
        <f>_xlfn.QUARTILE.EXC(#REF!,1)</f>
        <v>#REF!</v>
      </c>
      <c r="D6" s="18"/>
      <c r="E6" s="14" t="s">
        <v>8388</v>
      </c>
      <c r="F6" s="13" t="e">
        <f>MEDIAN(#REF!)</f>
        <v>#REF!</v>
      </c>
      <c r="G6" s="13" t="e">
        <f>MEDIAN(#REF!)</f>
        <v>#REF!</v>
      </c>
      <c r="H6" s="18"/>
      <c r="I6" s="14" t="s">
        <v>8388</v>
      </c>
      <c r="J6" s="13" t="e">
        <f>MEDIAN(#REF!)</f>
        <v>#REF!</v>
      </c>
      <c r="K6" s="13" t="e">
        <f>MEDIAN(#REF!)</f>
        <v>#REF!</v>
      </c>
    </row>
    <row r="7" spans="1:11" x14ac:dyDescent="0.25">
      <c r="A7" s="14" t="s">
        <v>8395</v>
      </c>
      <c r="B7" s="13" t="e">
        <f>B5-B6</f>
        <v>#REF!</v>
      </c>
      <c r="C7" s="13" t="e">
        <f>C5-C6</f>
        <v>#REF!</v>
      </c>
      <c r="D7" s="18"/>
    </row>
    <row r="8" spans="1:11" x14ac:dyDescent="0.25">
      <c r="B8" s="13"/>
      <c r="C8" s="13"/>
      <c r="D8" s="18"/>
    </row>
    <row r="9" spans="1:11" x14ac:dyDescent="0.25">
      <c r="A9" s="14" t="s">
        <v>8387</v>
      </c>
      <c r="B9" s="13" t="e">
        <f>AVERAGE(#REF!)</f>
        <v>#REF!</v>
      </c>
      <c r="C9" s="13" t="e">
        <f>AVERAGE(#REF!)</f>
        <v>#REF!</v>
      </c>
      <c r="D9" s="18"/>
    </row>
    <row r="10" spans="1:11" x14ac:dyDescent="0.25">
      <c r="A10" s="14" t="s">
        <v>8388</v>
      </c>
      <c r="B10" s="13" t="e">
        <f>MEDIAN(#REF!)</f>
        <v>#REF!</v>
      </c>
      <c r="C10" s="13" t="e">
        <f>MEDIAN(#REF!)</f>
        <v>#REF!</v>
      </c>
      <c r="D10" s="18"/>
    </row>
    <row r="11" spans="1:11" x14ac:dyDescent="0.25">
      <c r="A11" s="14" t="s">
        <v>8396</v>
      </c>
      <c r="B11" s="13" t="e">
        <f>_xlfn.STDEV.P(#REF!)</f>
        <v>#REF!</v>
      </c>
      <c r="C11" s="13" t="e">
        <f>_xlfn.STDEV.P(#REF!)</f>
        <v>#REF!</v>
      </c>
      <c r="D11" s="18"/>
    </row>
    <row r="12" spans="1:11" x14ac:dyDescent="0.25">
      <c r="A12" s="14" t="s">
        <v>8397</v>
      </c>
      <c r="B12" s="13" t="e">
        <f>_xlfn.QUARTILE.EXC(#REF!, 3)</f>
        <v>#REF!</v>
      </c>
      <c r="C12" s="13" t="e">
        <f>_xlfn.QUARTILE.EXC(#REF!,3)</f>
        <v>#REF!</v>
      </c>
      <c r="D12" s="18"/>
    </row>
    <row r="13" spans="1:11" x14ac:dyDescent="0.25">
      <c r="A13" s="14" t="s">
        <v>8398</v>
      </c>
      <c r="B13" s="13" t="e">
        <f>_xlfn.QUARTILE.EXC(#REF!, 1)</f>
        <v>#REF!</v>
      </c>
      <c r="C13" s="13" t="e">
        <f>_xlfn.QUARTILE.EXC(#REF!,1)</f>
        <v>#REF!</v>
      </c>
      <c r="D13" s="18"/>
    </row>
    <row r="14" spans="1:11" x14ac:dyDescent="0.25">
      <c r="A14" s="14" t="s">
        <v>8399</v>
      </c>
      <c r="B14" s="13" t="e">
        <f>B12-B13</f>
        <v>#REF!</v>
      </c>
      <c r="C14" s="13" t="e">
        <f>C12-C13</f>
        <v>#REF!</v>
      </c>
      <c r="D14" s="18"/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FBFD0-9C82-4A21-A6BA-77D15E0D819E}">
  <dimension ref="A1:F6"/>
  <sheetViews>
    <sheetView workbookViewId="0">
      <selection activeCell="E13" sqref="E13"/>
    </sheetView>
  </sheetViews>
  <sheetFormatPr defaultRowHeight="15" x14ac:dyDescent="0.25"/>
  <cols>
    <col min="1" max="1" width="33.5703125" bestFit="1" customWidth="1"/>
    <col min="2" max="2" width="140.42578125" bestFit="1" customWidth="1"/>
    <col min="3" max="3" width="9.140625" bestFit="1" customWidth="1"/>
    <col min="4" max="4" width="9.140625" style="15" bestFit="1" customWidth="1"/>
    <col min="5" max="5" width="17" bestFit="1" customWidth="1"/>
    <col min="6" max="6" width="7.7109375" bestFit="1" customWidth="1"/>
  </cols>
  <sheetData>
    <row r="1" spans="1:6" x14ac:dyDescent="0.25">
      <c r="A1" s="1" t="s">
        <v>8378</v>
      </c>
      <c r="B1" s="1" t="s">
        <v>8379</v>
      </c>
      <c r="C1" s="1" t="s">
        <v>8380</v>
      </c>
      <c r="D1" s="14" t="s">
        <v>8381</v>
      </c>
      <c r="E1" s="1" t="s">
        <v>8306</v>
      </c>
      <c r="F1" s="1" t="s">
        <v>8382</v>
      </c>
    </row>
    <row r="2" spans="1:6" x14ac:dyDescent="0.25">
      <c r="A2" t="s">
        <v>3473</v>
      </c>
      <c r="B2" s="12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13">
        <f>VLOOKUP(A2, Kickstarter!B:E, 4, FALSE)</f>
        <v>2020</v>
      </c>
      <c r="E2" s="5">
        <f>VLOOKUP(A2, Kickstarter!B:R, 17, FALSE)</f>
        <v>51.79</v>
      </c>
      <c r="F2">
        <f>VLOOKUP(A2, Kickstarter!B:R, 11, FALSE)</f>
        <v>39</v>
      </c>
    </row>
    <row r="3" spans="1:6" x14ac:dyDescent="0.25">
      <c r="A3" t="s">
        <v>3616</v>
      </c>
      <c r="B3" s="12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13">
        <f>VLOOKUP(A3, Kickstarter!B:E, 4, FALSE)</f>
        <v>2020</v>
      </c>
      <c r="E3" s="5">
        <f>VLOOKUP(A3, Kickstarter!B:R, 17, FALSE)</f>
        <v>36.07</v>
      </c>
      <c r="F3">
        <f>VLOOKUP(A3, Kickstarter!B:R, 11, FALSE)</f>
        <v>56</v>
      </c>
    </row>
    <row r="4" spans="1:6" x14ac:dyDescent="0.25">
      <c r="A4" t="s">
        <v>3178</v>
      </c>
      <c r="B4" s="12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13">
        <f>VLOOKUP(A4, Kickstarter!B:E, 4, FALSE)</f>
        <v>2576</v>
      </c>
      <c r="E4" s="5">
        <f>VLOOKUP(A4, Kickstarter!B:R, 17, FALSE)</f>
        <v>33.03</v>
      </c>
      <c r="F4">
        <f>VLOOKUP(A4, Kickstarter!B:R, 11, FALSE)</f>
        <v>78</v>
      </c>
    </row>
    <row r="5" spans="1:6" x14ac:dyDescent="0.25">
      <c r="A5" t="s">
        <v>3329</v>
      </c>
      <c r="B5" s="12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13">
        <f>VLOOKUP(A5, Kickstarter!B:E, 4, FALSE)</f>
        <v>1168</v>
      </c>
      <c r="E5" s="5">
        <f>VLOOKUP(A5, Kickstarter!B:R, 17, FALSE)</f>
        <v>44.92</v>
      </c>
      <c r="F5">
        <f>VLOOKUP(A5, Kickstarter!B:R, 11, FALSE)</f>
        <v>26</v>
      </c>
    </row>
    <row r="6" spans="1:6" x14ac:dyDescent="0.25">
      <c r="A6" t="s">
        <v>3221</v>
      </c>
      <c r="B6" s="12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13">
        <f>VLOOKUP(A6, Kickstarter!B:E, 4, FALSE)</f>
        <v>4137</v>
      </c>
      <c r="E6" s="5">
        <f>VLOOKUP(A6, Kickstarter!B:R, 17, FALSE)</f>
        <v>36.61</v>
      </c>
      <c r="F6">
        <f>VLOOKUP(A6, Kickstarter!B:R,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16100-915E-48DC-9BD3-14094E30FF24}">
  <dimension ref="A1:F14"/>
  <sheetViews>
    <sheetView workbookViewId="0">
      <selection activeCell="M24" sqref="M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8222</v>
      </c>
      <c r="B1" t="s">
        <v>8223</v>
      </c>
    </row>
    <row r="3" spans="1:6" x14ac:dyDescent="0.25">
      <c r="A3" s="8" t="s">
        <v>8362</v>
      </c>
      <c r="B3" s="8" t="s">
        <v>8358</v>
      </c>
    </row>
    <row r="4" spans="1:6" x14ac:dyDescent="0.25">
      <c r="A4" s="8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9" t="s">
        <v>8307</v>
      </c>
      <c r="B5" s="6">
        <v>31</v>
      </c>
      <c r="C5" s="6">
        <v>130</v>
      </c>
      <c r="D5" s="6"/>
      <c r="E5" s="6">
        <v>261</v>
      </c>
      <c r="F5" s="6">
        <v>422</v>
      </c>
    </row>
    <row r="6" spans="1:6" x14ac:dyDescent="0.25">
      <c r="A6" s="9" t="s">
        <v>8348</v>
      </c>
      <c r="B6" s="6">
        <v>15</v>
      </c>
      <c r="C6" s="6">
        <v>115</v>
      </c>
      <c r="D6" s="6">
        <v>4</v>
      </c>
      <c r="E6" s="6">
        <v>34</v>
      </c>
      <c r="F6" s="6">
        <v>168</v>
      </c>
    </row>
    <row r="7" spans="1:6" x14ac:dyDescent="0.25">
      <c r="A7" s="9" t="s">
        <v>8344</v>
      </c>
      <c r="B7" s="6"/>
      <c r="C7" s="6">
        <v>96</v>
      </c>
      <c r="D7" s="6"/>
      <c r="E7" s="6">
        <v>52</v>
      </c>
      <c r="F7" s="6">
        <v>148</v>
      </c>
    </row>
    <row r="8" spans="1:6" x14ac:dyDescent="0.25">
      <c r="A8" s="9" t="s">
        <v>8342</v>
      </c>
      <c r="B8" s="6">
        <v>23</v>
      </c>
      <c r="C8" s="6"/>
      <c r="D8" s="6"/>
      <c r="E8" s="6"/>
      <c r="F8" s="6">
        <v>23</v>
      </c>
    </row>
    <row r="9" spans="1:6" x14ac:dyDescent="0.25">
      <c r="A9" s="9" t="s">
        <v>8332</v>
      </c>
      <c r="B9" s="6">
        <v>19</v>
      </c>
      <c r="C9" s="6">
        <v>110</v>
      </c>
      <c r="D9" s="6">
        <v>17</v>
      </c>
      <c r="E9" s="6">
        <v>490</v>
      </c>
      <c r="F9" s="6">
        <v>636</v>
      </c>
    </row>
    <row r="10" spans="1:6" x14ac:dyDescent="0.25">
      <c r="A10" s="9" t="s">
        <v>8327</v>
      </c>
      <c r="B10" s="6"/>
      <c r="C10" s="6">
        <v>72</v>
      </c>
      <c r="D10" s="6"/>
      <c r="E10" s="6">
        <v>62</v>
      </c>
      <c r="F10" s="6">
        <v>134</v>
      </c>
    </row>
    <row r="11" spans="1:6" x14ac:dyDescent="0.25">
      <c r="A11" s="9" t="s">
        <v>8320</v>
      </c>
      <c r="B11" s="6">
        <v>22</v>
      </c>
      <c r="C11" s="6">
        <v>87</v>
      </c>
      <c r="D11" s="6"/>
      <c r="E11" s="6">
        <v>69</v>
      </c>
      <c r="F11" s="6">
        <v>178</v>
      </c>
    </row>
    <row r="12" spans="1:6" x14ac:dyDescent="0.25">
      <c r="A12" s="9" t="s">
        <v>8313</v>
      </c>
      <c r="B12" s="6">
        <v>121</v>
      </c>
      <c r="C12" s="6">
        <v>138</v>
      </c>
      <c r="D12" s="6"/>
      <c r="E12" s="6">
        <v>158</v>
      </c>
      <c r="F12" s="6">
        <v>417</v>
      </c>
    </row>
    <row r="13" spans="1:6" x14ac:dyDescent="0.25">
      <c r="A13" s="9" t="s">
        <v>8309</v>
      </c>
      <c r="B13" s="6">
        <v>26</v>
      </c>
      <c r="C13" s="6">
        <v>349</v>
      </c>
      <c r="D13" s="6">
        <v>12</v>
      </c>
      <c r="E13" s="6">
        <v>525</v>
      </c>
      <c r="F13" s="6">
        <v>912</v>
      </c>
    </row>
    <row r="14" spans="1:6" x14ac:dyDescent="0.25">
      <c r="A14" s="9" t="s">
        <v>8359</v>
      </c>
      <c r="B14" s="6">
        <v>257</v>
      </c>
      <c r="C14" s="6">
        <v>1097</v>
      </c>
      <c r="D14" s="6">
        <v>33</v>
      </c>
      <c r="E14" s="6">
        <v>1651</v>
      </c>
      <c r="F14" s="6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B1E3B-663F-4269-B19F-D1029307F329}">
  <dimension ref="A1:F43"/>
  <sheetViews>
    <sheetView topLeftCell="A7" workbookViewId="0">
      <selection activeCell="J46" sqref="J46:J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8" t="s">
        <v>8222</v>
      </c>
      <c r="B1" t="s">
        <v>8224</v>
      </c>
    </row>
    <row r="2" spans="1:6" x14ac:dyDescent="0.25">
      <c r="A2" s="8" t="s">
        <v>8363</v>
      </c>
      <c r="B2" t="s">
        <v>8361</v>
      </c>
    </row>
    <row r="4" spans="1:6" x14ac:dyDescent="0.25">
      <c r="A4" s="8" t="s">
        <v>8362</v>
      </c>
      <c r="B4" s="8" t="s">
        <v>8358</v>
      </c>
    </row>
    <row r="5" spans="1:6" x14ac:dyDescent="0.25">
      <c r="A5" s="8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9" t="s">
        <v>8356</v>
      </c>
      <c r="B6" s="6"/>
      <c r="C6" s="6">
        <v>14</v>
      </c>
      <c r="D6" s="6"/>
      <c r="E6" s="6"/>
      <c r="F6" s="6">
        <v>14</v>
      </c>
    </row>
    <row r="7" spans="1:6" x14ac:dyDescent="0.25">
      <c r="A7" s="9" t="s">
        <v>8326</v>
      </c>
      <c r="B7" s="6">
        <v>3</v>
      </c>
      <c r="C7" s="6"/>
      <c r="D7" s="6"/>
      <c r="E7" s="6"/>
      <c r="F7" s="6">
        <v>3</v>
      </c>
    </row>
    <row r="8" spans="1:6" x14ac:dyDescent="0.25">
      <c r="A8" s="9" t="s">
        <v>8325</v>
      </c>
      <c r="B8" s="6"/>
      <c r="C8" s="6">
        <v>2</v>
      </c>
      <c r="D8" s="6"/>
      <c r="E8" s="6"/>
      <c r="F8" s="6">
        <v>2</v>
      </c>
    </row>
    <row r="9" spans="1:6" x14ac:dyDescent="0.25">
      <c r="A9" s="9" t="s">
        <v>8341</v>
      </c>
      <c r="B9" s="6"/>
      <c r="C9" s="6"/>
      <c r="D9" s="6"/>
      <c r="E9" s="6">
        <v>5</v>
      </c>
      <c r="F9" s="6">
        <v>5</v>
      </c>
    </row>
    <row r="10" spans="1:6" x14ac:dyDescent="0.25">
      <c r="A10" s="9" t="s">
        <v>8308</v>
      </c>
      <c r="B10" s="6"/>
      <c r="C10" s="6"/>
      <c r="D10" s="6"/>
      <c r="E10" s="6">
        <v>8</v>
      </c>
      <c r="F10" s="6">
        <v>8</v>
      </c>
    </row>
    <row r="11" spans="1:6" x14ac:dyDescent="0.25">
      <c r="A11" s="9" t="s">
        <v>8355</v>
      </c>
      <c r="B11" s="6"/>
      <c r="C11" s="6">
        <v>16</v>
      </c>
      <c r="D11" s="6"/>
      <c r="E11" s="6"/>
      <c r="F11" s="6">
        <v>16</v>
      </c>
    </row>
    <row r="12" spans="1:6" x14ac:dyDescent="0.25">
      <c r="A12" s="9" t="s">
        <v>8340</v>
      </c>
      <c r="B12" s="6"/>
      <c r="C12" s="6"/>
      <c r="D12" s="6"/>
      <c r="E12" s="6">
        <v>6</v>
      </c>
      <c r="F12" s="6">
        <v>6</v>
      </c>
    </row>
    <row r="13" spans="1:6" x14ac:dyDescent="0.25">
      <c r="A13" s="9" t="s">
        <v>8339</v>
      </c>
      <c r="B13" s="6"/>
      <c r="C13" s="6">
        <v>1</v>
      </c>
      <c r="D13" s="6">
        <v>1</v>
      </c>
      <c r="E13" s="6"/>
      <c r="F13" s="6">
        <v>2</v>
      </c>
    </row>
    <row r="14" spans="1:6" x14ac:dyDescent="0.25">
      <c r="A14" s="9" t="s">
        <v>8324</v>
      </c>
      <c r="B14" s="6"/>
      <c r="C14" s="6">
        <v>2</v>
      </c>
      <c r="D14" s="6"/>
      <c r="E14" s="6"/>
      <c r="F14" s="6">
        <v>2</v>
      </c>
    </row>
    <row r="15" spans="1:6" x14ac:dyDescent="0.25">
      <c r="A15" s="9" t="s">
        <v>8351</v>
      </c>
      <c r="B15" s="6">
        <v>1</v>
      </c>
      <c r="C15" s="6">
        <v>5</v>
      </c>
      <c r="D15" s="6"/>
      <c r="E15" s="6"/>
      <c r="F15" s="6">
        <v>6</v>
      </c>
    </row>
    <row r="16" spans="1:6" x14ac:dyDescent="0.25">
      <c r="A16" s="9" t="s">
        <v>8319</v>
      </c>
      <c r="B16" s="6"/>
      <c r="C16" s="6">
        <v>3</v>
      </c>
      <c r="D16" s="6"/>
      <c r="E16" s="6"/>
      <c r="F16" s="6">
        <v>3</v>
      </c>
    </row>
    <row r="17" spans="1:6" x14ac:dyDescent="0.25">
      <c r="A17" s="9" t="s">
        <v>8318</v>
      </c>
      <c r="B17" s="6"/>
      <c r="C17" s="6"/>
      <c r="D17" s="6"/>
      <c r="E17" s="6">
        <v>19</v>
      </c>
      <c r="F17" s="6">
        <v>19</v>
      </c>
    </row>
    <row r="18" spans="1:6" x14ac:dyDescent="0.25">
      <c r="A18" s="9" t="s">
        <v>8337</v>
      </c>
      <c r="B18" s="6"/>
      <c r="C18" s="6">
        <v>6</v>
      </c>
      <c r="D18" s="6"/>
      <c r="E18" s="6"/>
      <c r="F18" s="6">
        <v>6</v>
      </c>
    </row>
    <row r="19" spans="1:6" x14ac:dyDescent="0.25">
      <c r="A19" s="9" t="s">
        <v>8336</v>
      </c>
      <c r="B19" s="6"/>
      <c r="C19" s="6"/>
      <c r="D19" s="6"/>
      <c r="E19" s="6">
        <v>2</v>
      </c>
      <c r="F19" s="6">
        <v>2</v>
      </c>
    </row>
    <row r="20" spans="1:6" x14ac:dyDescent="0.25">
      <c r="A20" s="9" t="s">
        <v>8347</v>
      </c>
      <c r="B20" s="6"/>
      <c r="C20" s="6">
        <v>7</v>
      </c>
      <c r="D20" s="6"/>
      <c r="E20" s="6"/>
      <c r="F20" s="6">
        <v>7</v>
      </c>
    </row>
    <row r="21" spans="1:6" x14ac:dyDescent="0.25">
      <c r="A21" s="9" t="s">
        <v>8312</v>
      </c>
      <c r="B21" s="6"/>
      <c r="C21" s="6">
        <v>4</v>
      </c>
      <c r="D21" s="6"/>
      <c r="E21" s="6">
        <v>45</v>
      </c>
      <c r="F21" s="6">
        <v>49</v>
      </c>
    </row>
    <row r="22" spans="1:6" x14ac:dyDescent="0.25">
      <c r="A22" s="9" t="s">
        <v>8331</v>
      </c>
      <c r="B22" s="6"/>
      <c r="C22" s="6">
        <v>3</v>
      </c>
      <c r="D22" s="6"/>
      <c r="E22" s="6"/>
      <c r="F22" s="6">
        <v>3</v>
      </c>
    </row>
    <row r="23" spans="1:6" x14ac:dyDescent="0.25">
      <c r="A23" s="9" t="s">
        <v>8323</v>
      </c>
      <c r="B23" s="6"/>
      <c r="C23" s="6"/>
      <c r="D23" s="6"/>
      <c r="E23" s="6">
        <v>6</v>
      </c>
      <c r="F23" s="6">
        <v>6</v>
      </c>
    </row>
    <row r="24" spans="1:6" x14ac:dyDescent="0.25">
      <c r="A24" s="9" t="s">
        <v>8330</v>
      </c>
      <c r="B24" s="6"/>
      <c r="C24" s="6">
        <v>5</v>
      </c>
      <c r="D24" s="6"/>
      <c r="E24" s="6"/>
      <c r="F24" s="6">
        <v>5</v>
      </c>
    </row>
    <row r="25" spans="1:6" x14ac:dyDescent="0.25">
      <c r="A25" s="9" t="s">
        <v>8329</v>
      </c>
      <c r="B25" s="6"/>
      <c r="C25" s="6">
        <v>14</v>
      </c>
      <c r="D25" s="6"/>
      <c r="E25" s="6">
        <v>18</v>
      </c>
      <c r="F25" s="6">
        <v>32</v>
      </c>
    </row>
    <row r="26" spans="1:6" x14ac:dyDescent="0.25">
      <c r="A26" s="9" t="s">
        <v>8328</v>
      </c>
      <c r="B26" s="6"/>
      <c r="C26" s="6">
        <v>5</v>
      </c>
      <c r="D26" s="6"/>
      <c r="E26" s="6"/>
      <c r="F26" s="6">
        <v>5</v>
      </c>
    </row>
    <row r="27" spans="1:6" x14ac:dyDescent="0.25">
      <c r="A27" s="9" t="s">
        <v>8311</v>
      </c>
      <c r="B27" s="6">
        <v>6</v>
      </c>
      <c r="C27" s="6">
        <v>47</v>
      </c>
      <c r="D27" s="6">
        <v>6</v>
      </c>
      <c r="E27" s="6">
        <v>213</v>
      </c>
      <c r="F27" s="6">
        <v>272</v>
      </c>
    </row>
    <row r="28" spans="1:6" x14ac:dyDescent="0.25">
      <c r="A28" s="9" t="s">
        <v>8335</v>
      </c>
      <c r="B28" s="6"/>
      <c r="C28" s="6"/>
      <c r="D28" s="6"/>
      <c r="E28" s="6">
        <v>2</v>
      </c>
      <c r="F28" s="6">
        <v>2</v>
      </c>
    </row>
    <row r="29" spans="1:6" x14ac:dyDescent="0.25">
      <c r="A29" s="9" t="s">
        <v>8350</v>
      </c>
      <c r="B29" s="6"/>
      <c r="C29" s="6">
        <v>3</v>
      </c>
      <c r="D29" s="6"/>
      <c r="E29" s="6"/>
      <c r="F29" s="6">
        <v>3</v>
      </c>
    </row>
    <row r="30" spans="1:6" x14ac:dyDescent="0.25">
      <c r="A30" s="9" t="s">
        <v>8334</v>
      </c>
      <c r="B30" s="6"/>
      <c r="C30" s="6"/>
      <c r="D30" s="6"/>
      <c r="E30" s="6">
        <v>10</v>
      </c>
      <c r="F30" s="6">
        <v>10</v>
      </c>
    </row>
    <row r="31" spans="1:6" x14ac:dyDescent="0.25">
      <c r="A31" s="9" t="s">
        <v>8354</v>
      </c>
      <c r="B31" s="6">
        <v>2</v>
      </c>
      <c r="C31" s="6"/>
      <c r="D31" s="6"/>
      <c r="E31" s="6"/>
      <c r="F31" s="6">
        <v>2</v>
      </c>
    </row>
    <row r="32" spans="1:6" x14ac:dyDescent="0.25">
      <c r="A32" s="9" t="s">
        <v>8353</v>
      </c>
      <c r="B32" s="6"/>
      <c r="C32" s="6"/>
      <c r="D32" s="6"/>
      <c r="E32" s="6">
        <v>6</v>
      </c>
      <c r="F32" s="6">
        <v>6</v>
      </c>
    </row>
    <row r="33" spans="1:6" x14ac:dyDescent="0.25">
      <c r="A33" s="9" t="s">
        <v>8349</v>
      </c>
      <c r="B33" s="6"/>
      <c r="C33" s="6"/>
      <c r="D33" s="6">
        <v>1</v>
      </c>
      <c r="E33" s="6"/>
      <c r="F33" s="6">
        <v>1</v>
      </c>
    </row>
    <row r="34" spans="1:6" x14ac:dyDescent="0.25">
      <c r="A34" s="9" t="s">
        <v>8316</v>
      </c>
      <c r="B34" s="6"/>
      <c r="C34" s="6"/>
      <c r="D34" s="6"/>
      <c r="E34" s="6">
        <v>3</v>
      </c>
      <c r="F34" s="6">
        <v>3</v>
      </c>
    </row>
    <row r="35" spans="1:6" x14ac:dyDescent="0.25">
      <c r="A35" s="9" t="s">
        <v>8310</v>
      </c>
      <c r="B35" s="6"/>
      <c r="C35" s="6">
        <v>38</v>
      </c>
      <c r="D35" s="6"/>
      <c r="E35" s="6"/>
      <c r="F35" s="6">
        <v>38</v>
      </c>
    </row>
    <row r="36" spans="1:6" x14ac:dyDescent="0.25">
      <c r="A36" s="9" t="s">
        <v>8346</v>
      </c>
      <c r="B36" s="6"/>
      <c r="C36" s="6"/>
      <c r="D36" s="6"/>
      <c r="E36" s="6">
        <v>16</v>
      </c>
      <c r="F36" s="6">
        <v>16</v>
      </c>
    </row>
    <row r="37" spans="1:6" x14ac:dyDescent="0.25">
      <c r="A37" s="9" t="s">
        <v>8352</v>
      </c>
      <c r="B37" s="6"/>
      <c r="C37" s="6"/>
      <c r="D37" s="6"/>
      <c r="E37" s="6">
        <v>7</v>
      </c>
      <c r="F37" s="6">
        <v>7</v>
      </c>
    </row>
    <row r="38" spans="1:6" x14ac:dyDescent="0.25">
      <c r="A38" s="9" t="s">
        <v>8321</v>
      </c>
      <c r="B38" s="6"/>
      <c r="C38" s="6">
        <v>4</v>
      </c>
      <c r="D38" s="6"/>
      <c r="E38" s="6"/>
      <c r="F38" s="6">
        <v>4</v>
      </c>
    </row>
    <row r="39" spans="1:6" x14ac:dyDescent="0.25">
      <c r="A39" s="9" t="s">
        <v>8345</v>
      </c>
      <c r="B39" s="6"/>
      <c r="C39" s="6">
        <v>10</v>
      </c>
      <c r="D39" s="6"/>
      <c r="E39" s="6"/>
      <c r="F39" s="6">
        <v>10</v>
      </c>
    </row>
    <row r="40" spans="1:6" x14ac:dyDescent="0.25">
      <c r="A40" s="9" t="s">
        <v>8315</v>
      </c>
      <c r="B40" s="6">
        <v>5</v>
      </c>
      <c r="C40" s="6">
        <v>6</v>
      </c>
      <c r="D40" s="6"/>
      <c r="E40" s="6"/>
      <c r="F40" s="6">
        <v>11</v>
      </c>
    </row>
    <row r="41" spans="1:6" x14ac:dyDescent="0.25">
      <c r="A41" s="9" t="s">
        <v>8314</v>
      </c>
      <c r="B41" s="6">
        <v>7</v>
      </c>
      <c r="C41" s="6">
        <v>10</v>
      </c>
      <c r="D41" s="6"/>
      <c r="E41" s="6"/>
      <c r="F41" s="6">
        <v>17</v>
      </c>
    </row>
    <row r="42" spans="1:6" x14ac:dyDescent="0.25">
      <c r="A42" s="9" t="s">
        <v>8333</v>
      </c>
      <c r="B42" s="6">
        <v>1</v>
      </c>
      <c r="C42" s="6"/>
      <c r="D42" s="6"/>
      <c r="E42" s="6"/>
      <c r="F42" s="6">
        <v>1</v>
      </c>
    </row>
    <row r="43" spans="1:6" x14ac:dyDescent="0.25">
      <c r="A43" s="9" t="s">
        <v>8359</v>
      </c>
      <c r="B43" s="6">
        <v>25</v>
      </c>
      <c r="C43" s="6">
        <v>205</v>
      </c>
      <c r="D43" s="6">
        <v>8</v>
      </c>
      <c r="E43" s="6">
        <v>366</v>
      </c>
      <c r="F43" s="6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Launch Date</vt:lpstr>
      <vt:lpstr>Outcomes Based on Goals</vt:lpstr>
      <vt:lpstr>Descriptive Statistics</vt:lpstr>
      <vt:lpstr>Edinburgh Research</vt:lpstr>
      <vt:lpstr>Pivot Parent</vt:lpstr>
      <vt:lpstr>Pivot Sub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Amir Eltabakh</cp:lastModifiedBy>
  <dcterms:created xsi:type="dcterms:W3CDTF">2017-04-20T15:17:24Z</dcterms:created>
  <dcterms:modified xsi:type="dcterms:W3CDTF">2020-07-27T03:03:07Z</dcterms:modified>
</cp:coreProperties>
</file>