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H107" i="14" l="1"/>
  <c r="H104" i="14"/>
  <c r="H102" i="14"/>
  <c r="H98" i="14"/>
  <c r="H94" i="14"/>
  <c r="H90" i="14"/>
  <c r="H78" i="14"/>
  <c r="J61" i="14" l="1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Q58" i="14"/>
  <c r="R58" i="14"/>
  <c r="L58" i="14"/>
  <c r="M58" i="14"/>
  <c r="K60" i="14" l="1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Q69" i="14"/>
  <c r="M89" i="14"/>
  <c r="L109" i="14"/>
  <c r="R63" i="14"/>
  <c r="L82" i="14"/>
  <c r="L64" i="14"/>
  <c r="L102" i="14"/>
  <c r="M71" i="14"/>
  <c r="R62" i="14"/>
  <c r="L113" i="14"/>
  <c r="R90" i="14"/>
  <c r="L111" i="14"/>
  <c r="Q88" i="14"/>
  <c r="R65" i="14"/>
  <c r="M98" i="14"/>
  <c r="M94" i="14"/>
  <c r="R111" i="14"/>
  <c r="L90" i="14"/>
  <c r="Q83" i="14"/>
  <c r="L62" i="14"/>
  <c r="L61" i="14"/>
  <c r="Q110" i="14"/>
  <c r="M68" i="14"/>
  <c r="Q76" i="14"/>
  <c r="L76" i="14"/>
  <c r="L86" i="14"/>
  <c r="Q112" i="14"/>
  <c r="M73" i="14"/>
  <c r="Q77" i="14"/>
  <c r="R76" i="14"/>
  <c r="Q60" i="14"/>
  <c r="Q87" i="14"/>
  <c r="L78" i="14"/>
  <c r="Q68" i="14"/>
  <c r="R85" i="14"/>
  <c r="R97" i="14"/>
  <c r="R70" i="14"/>
  <c r="L79" i="14"/>
  <c r="Q98" i="14"/>
  <c r="Q86" i="14"/>
  <c r="L84" i="14"/>
  <c r="M62" i="14"/>
  <c r="M65" i="14"/>
  <c r="L103" i="14"/>
  <c r="Q71" i="14"/>
  <c r="Q96" i="14"/>
  <c r="Q64" i="14"/>
  <c r="Q89" i="14"/>
  <c r="Q106" i="14"/>
  <c r="L65" i="14"/>
  <c r="L70" i="14"/>
  <c r="R112" i="14"/>
  <c r="R74" i="14"/>
  <c r="M81" i="14"/>
  <c r="Q100" i="14"/>
  <c r="R91" i="14"/>
  <c r="L96" i="14"/>
  <c r="L110" i="14"/>
  <c r="R101" i="14"/>
  <c r="L105" i="14"/>
  <c r="L74" i="14"/>
  <c r="Q81" i="14"/>
  <c r="R93" i="14"/>
  <c r="R92" i="14"/>
  <c r="R66" i="14"/>
  <c r="R103" i="14"/>
  <c r="R113" i="14"/>
  <c r="M90" i="14"/>
  <c r="Q93" i="14"/>
  <c r="M84" i="14"/>
  <c r="M97" i="14"/>
  <c r="M60" i="14"/>
  <c r="R102" i="14"/>
  <c r="R109" i="14"/>
  <c r="R72" i="14"/>
  <c r="M87" i="14"/>
  <c r="L69" i="14"/>
  <c r="L68" i="14"/>
  <c r="L94" i="14"/>
  <c r="R73" i="14"/>
  <c r="M106" i="14"/>
  <c r="M72" i="14"/>
  <c r="M69" i="14"/>
  <c r="L89" i="14"/>
  <c r="Q109" i="14"/>
  <c r="Q63" i="14"/>
  <c r="M107" i="14"/>
  <c r="R104" i="14"/>
  <c r="Q62" i="14"/>
  <c r="M66" i="14"/>
  <c r="Q79" i="14"/>
  <c r="R100" i="14"/>
  <c r="M113" i="14"/>
  <c r="L98" i="14"/>
  <c r="R69" i="14"/>
  <c r="Q73" i="14"/>
  <c r="Q105" i="14"/>
  <c r="R67" i="14"/>
  <c r="L73" i="14"/>
  <c r="M76" i="14"/>
  <c r="R84" i="14"/>
  <c r="M80" i="14"/>
  <c r="Q85" i="14"/>
  <c r="Q92" i="14"/>
  <c r="R83" i="14"/>
  <c r="M88" i="14"/>
  <c r="L60" i="14"/>
  <c r="M109" i="14"/>
  <c r="L87" i="14"/>
  <c r="M95" i="14"/>
  <c r="M93" i="14"/>
  <c r="M82" i="14"/>
  <c r="M64" i="14"/>
  <c r="M102" i="14"/>
  <c r="L100" i="14"/>
  <c r="Q91" i="14"/>
  <c r="M96" i="14"/>
  <c r="Q90" i="14"/>
  <c r="M83" i="14"/>
  <c r="R108" i="14"/>
  <c r="L93" i="14"/>
  <c r="M85" i="14"/>
  <c r="L83" i="14"/>
  <c r="Q111" i="14"/>
  <c r="M100" i="14"/>
  <c r="M99" i="14"/>
  <c r="R77" i="14"/>
  <c r="M91" i="14"/>
  <c r="R99" i="14"/>
  <c r="R61" i="14"/>
  <c r="L71" i="14"/>
  <c r="Q70" i="14"/>
  <c r="R107" i="14"/>
  <c r="Q80" i="14"/>
  <c r="M108" i="14"/>
  <c r="Q107" i="14"/>
  <c r="L85" i="14"/>
  <c r="M101" i="14"/>
  <c r="R95" i="14"/>
  <c r="M112" i="14"/>
  <c r="L77" i="14"/>
  <c r="M75" i="14"/>
  <c r="R94" i="14"/>
  <c r="Q97" i="14"/>
  <c r="R71" i="14"/>
  <c r="L66" i="14"/>
  <c r="R82" i="14"/>
  <c r="Q102" i="14"/>
  <c r="Q72" i="14"/>
  <c r="L95" i="14"/>
  <c r="R96" i="14"/>
  <c r="M111" i="14"/>
  <c r="L81" i="14"/>
  <c r="Q104" i="14"/>
  <c r="M86" i="14"/>
  <c r="Q113" i="14"/>
  <c r="M63" i="14"/>
  <c r="Q78" i="14"/>
  <c r="Q75" i="14"/>
  <c r="R60" i="14"/>
  <c r="L106" i="14"/>
  <c r="R98" i="14"/>
  <c r="L107" i="14"/>
  <c r="R79" i="14"/>
  <c r="R110" i="14"/>
  <c r="M77" i="14"/>
  <c r="Q74" i="14"/>
  <c r="M110" i="14"/>
  <c r="Q95" i="14"/>
  <c r="M103" i="14"/>
  <c r="R80" i="14"/>
  <c r="R106" i="14"/>
  <c r="L80" i="14"/>
  <c r="R87" i="14"/>
  <c r="L72" i="14"/>
  <c r="R88" i="14"/>
  <c r="Q94" i="14"/>
  <c r="M104" i="14"/>
  <c r="Q101" i="14"/>
  <c r="L101" i="14"/>
  <c r="R86" i="14"/>
  <c r="Q108" i="14"/>
  <c r="Q103" i="14"/>
  <c r="Q99" i="14"/>
  <c r="Q65" i="14"/>
  <c r="L91" i="14"/>
  <c r="R105" i="14"/>
  <c r="L112" i="14"/>
  <c r="L75" i="14"/>
  <c r="L99" i="14"/>
  <c r="R68" i="14"/>
  <c r="Q61" i="14"/>
  <c r="Q82" i="14"/>
  <c r="M67" i="14"/>
  <c r="Q66" i="14"/>
  <c r="L92" i="14"/>
  <c r="R78" i="14"/>
  <c r="M61" i="14"/>
  <c r="L104" i="14"/>
  <c r="Q67" i="14"/>
  <c r="L108" i="14"/>
  <c r="L63" i="14"/>
  <c r="M78" i="14"/>
  <c r="R81" i="14"/>
  <c r="L88" i="14"/>
  <c r="M105" i="14"/>
  <c r="Q84" i="14"/>
  <c r="R64" i="14"/>
  <c r="M92" i="14"/>
  <c r="M79" i="14"/>
  <c r="M70" i="14"/>
  <c r="L97" i="14"/>
  <c r="M74" i="14"/>
  <c r="R75" i="14"/>
  <c r="R89" i="14"/>
  <c r="L67" i="14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G10" i="16"/>
  <c r="D46" i="1" l="1"/>
  <c r="I31" i="1"/>
  <c r="D31" i="1"/>
  <c r="I16" i="1"/>
  <c r="D16" i="1"/>
  <c r="J56" i="14" l="1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Q56" i="14"/>
  <c r="J57" i="17"/>
  <c r="M56" i="14"/>
  <c r="R56" i="14"/>
  <c r="L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S20" i="15"/>
  <c r="O46" i="16"/>
  <c r="O48" i="17"/>
  <c r="N65" i="18"/>
  <c r="O49" i="17"/>
  <c r="O73" i="15"/>
  <c r="H3" i="14"/>
  <c r="N71" i="18"/>
  <c r="N25" i="18"/>
  <c r="T60" i="18"/>
  <c r="N17" i="18"/>
  <c r="N75" i="18"/>
  <c r="N65" i="15"/>
  <c r="N31" i="18"/>
  <c r="O31" i="16"/>
  <c r="Q27" i="14"/>
  <c r="T19" i="15"/>
  <c r="N30" i="16"/>
  <c r="T66" i="18"/>
  <c r="S54" i="16"/>
  <c r="O6" i="16"/>
  <c r="L31" i="14"/>
  <c r="O14" i="18"/>
  <c r="Q24" i="14"/>
  <c r="J7" i="15"/>
  <c r="O72" i="15"/>
  <c r="J22" i="16"/>
  <c r="T28" i="18"/>
  <c r="S46" i="16"/>
  <c r="O4" i="18"/>
  <c r="T87" i="15"/>
  <c r="T46" i="15"/>
  <c r="N77" i="15"/>
  <c r="J19" i="16"/>
  <c r="O26" i="18"/>
  <c r="T5" i="18"/>
  <c r="T57" i="16"/>
  <c r="S49" i="17"/>
  <c r="O3" i="18"/>
  <c r="J15" i="16"/>
  <c r="T47" i="15"/>
  <c r="T46" i="16"/>
  <c r="N3" i="18"/>
  <c r="O67" i="15"/>
  <c r="J18" i="16"/>
  <c r="N49" i="16"/>
  <c r="T5" i="16"/>
  <c r="O52" i="17"/>
  <c r="O63" i="18"/>
  <c r="S18" i="15"/>
  <c r="T51" i="16"/>
  <c r="N29" i="18"/>
  <c r="L34" i="14"/>
  <c r="S58" i="18"/>
  <c r="S79" i="15"/>
  <c r="N4" i="15"/>
  <c r="T61" i="18"/>
  <c r="S88" i="15"/>
  <c r="S13" i="18"/>
  <c r="S77" i="18"/>
  <c r="N59" i="18"/>
  <c r="O59" i="16"/>
  <c r="O83" i="15"/>
  <c r="J8" i="18"/>
  <c r="G11" i="16"/>
  <c r="O18" i="15"/>
  <c r="S28" i="16"/>
  <c r="N68" i="18"/>
  <c r="T3" i="18"/>
  <c r="R27" i="14"/>
  <c r="N79" i="15"/>
  <c r="N60" i="15"/>
  <c r="S85" i="15"/>
  <c r="T56" i="16"/>
  <c r="O86" i="15"/>
  <c r="S3" i="18"/>
  <c r="O64" i="15"/>
  <c r="J9" i="16"/>
  <c r="S59" i="15"/>
  <c r="N26" i="16"/>
  <c r="J16" i="16"/>
  <c r="S60" i="15"/>
  <c r="O14" i="15"/>
  <c r="R30" i="14"/>
  <c r="L39" i="14"/>
  <c r="S21" i="17"/>
  <c r="N4" i="18"/>
  <c r="O47" i="17"/>
  <c r="N61" i="18"/>
  <c r="T70" i="15"/>
  <c r="T67" i="15"/>
  <c r="S56" i="16"/>
  <c r="T49" i="17"/>
  <c r="O62" i="15"/>
  <c r="J18" i="18"/>
  <c r="N57" i="16"/>
  <c r="S87" i="15"/>
  <c r="N11" i="15"/>
  <c r="T88" i="15"/>
  <c r="T3" i="17"/>
  <c r="N54" i="16"/>
  <c r="O52" i="16"/>
  <c r="O23" i="16"/>
  <c r="O29" i="16"/>
  <c r="N44" i="16"/>
  <c r="J17" i="16"/>
  <c r="N13" i="15"/>
  <c r="R22" i="14"/>
  <c r="S51" i="16"/>
  <c r="O71" i="18"/>
  <c r="O46" i="15"/>
  <c r="T6" i="16"/>
  <c r="O4" i="16"/>
  <c r="O87" i="15"/>
  <c r="T21" i="15"/>
  <c r="N87" i="15"/>
  <c r="S52" i="17"/>
  <c r="O21" i="15"/>
  <c r="O57" i="15"/>
  <c r="O51" i="16"/>
  <c r="M34" i="14"/>
  <c r="O63" i="15"/>
  <c r="N29" i="16"/>
  <c r="T47" i="17"/>
  <c r="L35" i="14"/>
  <c r="O44" i="17"/>
  <c r="O13" i="15"/>
  <c r="O10" i="15"/>
  <c r="J8" i="15"/>
  <c r="N85" i="15"/>
  <c r="T15" i="15"/>
  <c r="M27" i="14"/>
  <c r="S70" i="15"/>
  <c r="O28" i="18"/>
  <c r="S43" i="18"/>
  <c r="T74" i="15"/>
  <c r="N69" i="18"/>
  <c r="S61" i="18"/>
  <c r="N20" i="17"/>
  <c r="O27" i="16"/>
  <c r="N27" i="16"/>
  <c r="O20" i="15"/>
  <c r="S30" i="16"/>
  <c r="O65" i="15"/>
  <c r="N12" i="15"/>
  <c r="T75" i="18"/>
  <c r="N58" i="18"/>
  <c r="T4" i="16"/>
  <c r="T69" i="18"/>
  <c r="T75" i="15"/>
  <c r="S10" i="15"/>
  <c r="O85" i="15"/>
  <c r="N77" i="18"/>
  <c r="G10" i="18"/>
  <c r="O5" i="18"/>
  <c r="O20" i="17"/>
  <c r="J7" i="18"/>
  <c r="Q38" i="14"/>
  <c r="S48" i="17"/>
  <c r="S75" i="18"/>
  <c r="N48" i="15"/>
  <c r="G5" i="16"/>
  <c r="O45" i="15"/>
  <c r="T65" i="18"/>
  <c r="T70" i="18"/>
  <c r="N41" i="18"/>
  <c r="G13" i="18"/>
  <c r="N5" i="16"/>
  <c r="S68" i="18"/>
  <c r="M31" i="14"/>
  <c r="O69" i="15"/>
  <c r="O56" i="16"/>
  <c r="J32" i="18"/>
  <c r="N75" i="15"/>
  <c r="N47" i="16"/>
  <c r="S59" i="18"/>
  <c r="S6" i="17"/>
  <c r="S69" i="18"/>
  <c r="O88" i="15"/>
  <c r="S47" i="15"/>
  <c r="N28" i="18"/>
  <c r="T16" i="15"/>
  <c r="M30" i="14"/>
  <c r="T48" i="15"/>
  <c r="S17" i="18"/>
  <c r="T49" i="16"/>
  <c r="N44" i="15"/>
  <c r="S65" i="15"/>
  <c r="J26" i="18"/>
  <c r="O74" i="15"/>
  <c r="O64" i="18"/>
  <c r="S71" i="18"/>
  <c r="J26" i="16"/>
  <c r="T20" i="15"/>
  <c r="S21" i="15"/>
  <c r="O70" i="18"/>
  <c r="S15" i="15"/>
  <c r="N86" i="15"/>
  <c r="N3" i="16"/>
  <c r="N28" i="16"/>
  <c r="O68" i="15"/>
  <c r="N59" i="16"/>
  <c r="T65" i="15"/>
  <c r="T59" i="18"/>
  <c r="O28" i="16"/>
  <c r="O3" i="16"/>
  <c r="S8" i="17"/>
  <c r="T86" i="15"/>
  <c r="S29" i="16"/>
  <c r="T5" i="17"/>
  <c r="M38" i="14"/>
  <c r="N31" i="16"/>
  <c r="N10" i="15"/>
  <c r="G5" i="18"/>
  <c r="T77" i="18"/>
  <c r="N88" i="15"/>
  <c r="T14" i="15"/>
  <c r="S67" i="15"/>
  <c r="T43" i="18"/>
  <c r="T52" i="16"/>
  <c r="T28" i="16"/>
  <c r="N73" i="15"/>
  <c r="S13" i="15"/>
  <c r="S69" i="15"/>
  <c r="N52" i="16"/>
  <c r="S47" i="16"/>
  <c r="N14" i="15"/>
  <c r="S31" i="16"/>
  <c r="S47" i="17"/>
  <c r="O84" i="15"/>
  <c r="N64" i="18"/>
  <c r="R38" i="14"/>
  <c r="O30" i="16"/>
  <c r="G14" i="18"/>
  <c r="N5" i="18"/>
  <c r="O15" i="15"/>
  <c r="S77" i="15"/>
  <c r="S66" i="18"/>
  <c r="O13" i="18"/>
  <c r="T60" i="15"/>
  <c r="G6" i="18"/>
  <c r="S14" i="15"/>
  <c r="S14" i="18"/>
  <c r="T59" i="15"/>
  <c r="M22" i="14"/>
  <c r="S63" i="15"/>
  <c r="O48" i="15"/>
  <c r="L27" i="14"/>
  <c r="T18" i="15"/>
  <c r="R34" i="14"/>
  <c r="J12" i="18"/>
  <c r="S64" i="18"/>
  <c r="O5" i="16"/>
  <c r="T68" i="15"/>
  <c r="N62" i="15"/>
  <c r="S5" i="17"/>
  <c r="O75" i="15"/>
  <c r="N6" i="16"/>
  <c r="S4" i="15"/>
  <c r="T47" i="16"/>
  <c r="S3" i="17"/>
  <c r="R39" i="14"/>
  <c r="N63" i="18"/>
  <c r="J21" i="18"/>
  <c r="O11" i="15"/>
  <c r="T44" i="17"/>
  <c r="O44" i="16"/>
  <c r="N23" i="16"/>
  <c r="T16" i="18"/>
  <c r="S44" i="16"/>
  <c r="S27" i="16"/>
  <c r="O69" i="18"/>
  <c r="L28" i="14"/>
  <c r="L25" i="14"/>
  <c r="J20" i="16"/>
  <c r="O21" i="17"/>
  <c r="M21" i="14"/>
  <c r="O3" i="17"/>
  <c r="N69" i="15"/>
  <c r="M39" i="14"/>
  <c r="M24" i="14"/>
  <c r="S25" i="18"/>
  <c r="G6" i="17"/>
  <c r="Q30" i="14"/>
  <c r="O26" i="16"/>
  <c r="O47" i="16"/>
  <c r="G6" i="15"/>
  <c r="J25" i="18"/>
  <c r="O16" i="15"/>
  <c r="T62" i="15"/>
  <c r="T63" i="15"/>
  <c r="O77" i="15"/>
  <c r="T79" i="15"/>
  <c r="N51" i="16"/>
  <c r="S11" i="15"/>
  <c r="J9" i="15"/>
  <c r="O60" i="15"/>
  <c r="N19" i="15"/>
  <c r="S57" i="16"/>
  <c r="N56" i="16"/>
  <c r="N5" i="17"/>
  <c r="Q25" i="14"/>
  <c r="T85" i="15"/>
  <c r="N64" i="15"/>
  <c r="L22" i="14"/>
  <c r="L30" i="14"/>
  <c r="O54" i="16"/>
  <c r="O12" i="15"/>
  <c r="S46" i="15"/>
  <c r="J24" i="16"/>
  <c r="T71" i="18"/>
  <c r="N16" i="15"/>
  <c r="T26" i="18"/>
  <c r="O60" i="18"/>
  <c r="S68" i="15"/>
  <c r="J10" i="16"/>
  <c r="S57" i="15"/>
  <c r="T30" i="16"/>
  <c r="O70" i="15"/>
  <c r="N60" i="18"/>
  <c r="T6" i="17"/>
  <c r="O31" i="18"/>
  <c r="N44" i="17"/>
  <c r="S16" i="15"/>
  <c r="N49" i="17"/>
  <c r="S28" i="18"/>
  <c r="N26" i="18"/>
  <c r="T31" i="18"/>
  <c r="R35" i="14"/>
  <c r="T64" i="15"/>
  <c r="J23" i="18"/>
  <c r="S5" i="18"/>
  <c r="R24" i="14"/>
  <c r="N20" i="15"/>
  <c r="O16" i="18"/>
  <c r="T64" i="18"/>
  <c r="S44" i="15"/>
  <c r="G16" i="18"/>
  <c r="O61" i="18"/>
  <c r="O29" i="18"/>
  <c r="N72" i="15"/>
  <c r="R21" i="14"/>
  <c r="S4" i="16"/>
  <c r="O17" i="15"/>
  <c r="T29" i="18"/>
  <c r="N52" i="17"/>
  <c r="S26" i="18"/>
  <c r="T44" i="15"/>
  <c r="T4" i="18"/>
  <c r="S5" i="16"/>
  <c r="M35" i="14"/>
  <c r="S48" i="15"/>
  <c r="O59" i="18"/>
  <c r="S3" i="16"/>
  <c r="S19" i="15"/>
  <c r="N66" i="18"/>
  <c r="O5" i="17"/>
  <c r="S12" i="15"/>
  <c r="S65" i="18"/>
  <c r="O66" i="18"/>
  <c r="T3" i="16"/>
  <c r="N13" i="18"/>
  <c r="T26" i="16"/>
  <c r="N67" i="15"/>
  <c r="O4" i="15"/>
  <c r="S72" i="15"/>
  <c r="S75" i="15"/>
  <c r="S60" i="18"/>
  <c r="O79" i="15"/>
  <c r="J23" i="16"/>
  <c r="N70" i="15"/>
  <c r="S41" i="18"/>
  <c r="O49" i="16"/>
  <c r="N21" i="15"/>
  <c r="S17" i="15"/>
  <c r="O19" i="15"/>
  <c r="S83" i="15"/>
  <c r="S63" i="18"/>
  <c r="N47" i="15"/>
  <c r="N48" i="17"/>
  <c r="Q39" i="14"/>
  <c r="T8" i="17"/>
  <c r="T11" i="15"/>
  <c r="N21" i="17"/>
  <c r="T31" i="16"/>
  <c r="T41" i="18"/>
  <c r="N16" i="18"/>
  <c r="O25" i="18"/>
  <c r="T45" i="15"/>
  <c r="T72" i="15"/>
  <c r="S86" i="15"/>
  <c r="T44" i="16"/>
  <c r="Q28" i="14"/>
  <c r="O77" i="18"/>
  <c r="N84" i="15"/>
  <c r="Q31" i="14"/>
  <c r="O6" i="18"/>
  <c r="Q34" i="14"/>
  <c r="O68" i="18"/>
  <c r="T84" i="15"/>
  <c r="N70" i="18"/>
  <c r="J21" i="16"/>
  <c r="O17" i="18"/>
  <c r="T48" i="17"/>
  <c r="N3" i="17"/>
  <c r="T69" i="15"/>
  <c r="N59" i="15"/>
  <c r="O41" i="18"/>
  <c r="T17" i="18"/>
  <c r="S70" i="18"/>
  <c r="N83" i="15"/>
  <c r="T54" i="16"/>
  <c r="N43" i="18"/>
  <c r="T58" i="18"/>
  <c r="O59" i="15"/>
  <c r="N47" i="17"/>
  <c r="N17" i="15"/>
  <c r="Q22" i="14"/>
  <c r="N63" i="15"/>
  <c r="N46" i="16"/>
  <c r="O6" i="17"/>
  <c r="T68" i="18"/>
  <c r="N6" i="17"/>
  <c r="T4" i="15"/>
  <c r="J27" i="16"/>
  <c r="O58" i="18"/>
  <c r="O57" i="16"/>
  <c r="R31" i="14"/>
  <c r="J24" i="18"/>
  <c r="R25" i="14"/>
  <c r="S62" i="15"/>
  <c r="J11" i="16"/>
  <c r="J9" i="18"/>
  <c r="S45" i="15"/>
  <c r="S59" i="16"/>
  <c r="N8" i="17"/>
  <c r="T77" i="15"/>
  <c r="S73" i="15"/>
  <c r="N45" i="15"/>
  <c r="T73" i="15"/>
  <c r="J29" i="18"/>
  <c r="T14" i="18"/>
  <c r="T20" i="17"/>
  <c r="S23" i="16"/>
  <c r="J12" i="16"/>
  <c r="O43" i="18"/>
  <c r="O75" i="18"/>
  <c r="T17" i="15"/>
  <c r="G17" i="18"/>
  <c r="S26" i="16"/>
  <c r="O47" i="15"/>
  <c r="S16" i="18"/>
  <c r="N15" i="15"/>
  <c r="N46" i="15"/>
  <c r="M28" i="14"/>
  <c r="G5" i="15"/>
  <c r="T13" i="18"/>
  <c r="S6" i="18"/>
  <c r="T63" i="18"/>
  <c r="T6" i="18"/>
  <c r="G5" i="17"/>
  <c r="S20" i="17"/>
  <c r="N4" i="16"/>
  <c r="G11" i="18"/>
  <c r="N74" i="15"/>
  <c r="N18" i="15"/>
  <c r="T10" i="15"/>
  <c r="Q21" i="14"/>
  <c r="R28" i="14"/>
  <c r="S44" i="17"/>
  <c r="S6" i="16"/>
  <c r="Q35" i="14"/>
  <c r="T52" i="17"/>
  <c r="O65" i="18"/>
  <c r="T59" i="16"/>
  <c r="T83" i="15"/>
  <c r="T29" i="16"/>
  <c r="N14" i="18"/>
  <c r="G15" i="18"/>
  <c r="T57" i="15"/>
  <c r="S4" i="18"/>
  <c r="T27" i="16"/>
  <c r="S29" i="18"/>
  <c r="O44" i="15"/>
  <c r="L38" i="14"/>
  <c r="S84" i="15"/>
  <c r="S49" i="16"/>
  <c r="M25" i="14"/>
  <c r="N57" i="15"/>
  <c r="T25" i="18"/>
  <c r="T21" i="17"/>
  <c r="S74" i="15"/>
  <c r="N6" i="18"/>
  <c r="T13" i="15"/>
  <c r="L21" i="14"/>
  <c r="S64" i="15"/>
  <c r="J22" i="18"/>
  <c r="T23" i="16"/>
  <c r="G6" i="16"/>
  <c r="S31" i="18"/>
  <c r="S52" i="16"/>
  <c r="L24" i="14"/>
  <c r="O8" i="17"/>
  <c r="N68" i="15"/>
  <c r="T12" i="15"/>
  <c r="J59" i="18"/>
  <c r="J53" i="18"/>
  <c r="J49" i="18"/>
  <c r="J28" i="17"/>
  <c r="N3" i="15"/>
  <c r="S5" i="15"/>
  <c r="J61" i="18"/>
  <c r="J76" i="18"/>
  <c r="J14" i="17"/>
  <c r="J11" i="17"/>
  <c r="J50" i="18"/>
  <c r="J62" i="15"/>
  <c r="T3" i="15"/>
  <c r="J52" i="18"/>
  <c r="J30" i="17"/>
  <c r="J61" i="15"/>
  <c r="J80" i="18"/>
  <c r="J48" i="18"/>
  <c r="J41" i="16"/>
  <c r="J77" i="18"/>
  <c r="J59" i="16"/>
  <c r="J57" i="15"/>
  <c r="J31" i="17"/>
  <c r="J10" i="18"/>
  <c r="J54" i="16"/>
  <c r="J87" i="15"/>
  <c r="J78" i="18"/>
  <c r="J86" i="15"/>
  <c r="J55" i="15"/>
  <c r="J64" i="15"/>
  <c r="J51" i="18"/>
  <c r="J4" i="17"/>
  <c r="J8" i="16"/>
  <c r="J67" i="15"/>
  <c r="J55" i="17"/>
  <c r="J55" i="18"/>
  <c r="J37" i="16"/>
  <c r="J42" i="16"/>
  <c r="J57" i="18"/>
  <c r="J43" i="16"/>
  <c r="T5" i="15"/>
  <c r="J70" i="16"/>
  <c r="J82" i="15"/>
  <c r="J32" i="17"/>
  <c r="J44" i="16"/>
  <c r="J50" i="17"/>
  <c r="J45" i="17"/>
  <c r="J35" i="17"/>
  <c r="O5" i="15"/>
  <c r="J27" i="17"/>
  <c r="J7" i="16"/>
  <c r="J56" i="18"/>
  <c r="J84" i="15"/>
  <c r="J38" i="16"/>
  <c r="N6" i="15"/>
  <c r="J40" i="16"/>
  <c r="J33" i="17"/>
  <c r="J71" i="18"/>
  <c r="J64" i="16"/>
  <c r="J54" i="18"/>
  <c r="O3" i="15"/>
  <c r="J56" i="15"/>
  <c r="J20" i="17"/>
  <c r="N5" i="15"/>
  <c r="J68" i="16"/>
  <c r="J58" i="17"/>
  <c r="J65" i="16"/>
  <c r="O6" i="15"/>
  <c r="S6" i="15"/>
  <c r="J46" i="16"/>
  <c r="J60" i="18"/>
  <c r="J66" i="18"/>
  <c r="J66" i="16"/>
  <c r="J59" i="15"/>
  <c r="J34" i="17"/>
  <c r="J40" i="17"/>
  <c r="J15" i="18"/>
  <c r="J58" i="15"/>
  <c r="J72" i="15"/>
  <c r="J11" i="18"/>
  <c r="T6" i="15"/>
  <c r="J58" i="18"/>
  <c r="J37" i="17"/>
  <c r="S3" i="15"/>
  <c r="J49" i="16"/>
  <c r="J82" i="18"/>
  <c r="J36" i="16"/>
  <c r="J7" i="17"/>
  <c r="J60" i="15"/>
  <c r="J29" i="17"/>
  <c r="J39" i="16"/>
  <c r="J77" i="15"/>
  <c r="J17" i="17"/>
  <c r="M20" i="18" l="1"/>
  <c r="M12" i="16"/>
  <c r="M27" i="18"/>
  <c r="M9" i="18"/>
  <c r="M11" i="16"/>
  <c r="M22" i="18"/>
  <c r="M25" i="16"/>
  <c r="M19" i="16"/>
  <c r="M21" i="16"/>
  <c r="M21" i="18"/>
  <c r="M10" i="16"/>
  <c r="M22" i="16"/>
  <c r="M9" i="15"/>
  <c r="M23" i="18"/>
  <c r="M18" i="16"/>
  <c r="M19" i="18"/>
  <c r="M12" i="18"/>
  <c r="M24" i="16"/>
  <c r="M24" i="18"/>
  <c r="M30" i="18"/>
  <c r="M7" i="18"/>
  <c r="M8" i="15"/>
  <c r="M15" i="16"/>
  <c r="M18" i="18"/>
  <c r="M14" i="16"/>
  <c r="M9" i="16"/>
  <c r="M8" i="18"/>
  <c r="M16" i="16"/>
  <c r="M13" i="16"/>
  <c r="M17" i="16"/>
  <c r="M20" i="16"/>
  <c r="M7" i="15"/>
  <c r="K3" i="14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N20" i="18"/>
  <c r="S20" i="18"/>
  <c r="O20" i="18"/>
  <c r="T20" i="18"/>
  <c r="S21" i="16"/>
  <c r="N21" i="16"/>
  <c r="T21" i="16"/>
  <c r="O21" i="16"/>
  <c r="T12" i="18"/>
  <c r="S12" i="18"/>
  <c r="N12" i="18"/>
  <c r="O12" i="18"/>
  <c r="O14" i="16"/>
  <c r="T14" i="16"/>
  <c r="S14" i="16"/>
  <c r="N14" i="16"/>
  <c r="T7" i="16"/>
  <c r="O4" i="17"/>
  <c r="N7" i="16"/>
  <c r="N4" i="17"/>
  <c r="N8" i="16"/>
  <c r="N12" i="16"/>
  <c r="T12" i="16"/>
  <c r="S12" i="16"/>
  <c r="O12" i="16"/>
  <c r="T21" i="18"/>
  <c r="S21" i="18"/>
  <c r="N21" i="18"/>
  <c r="O21" i="18"/>
  <c r="O24" i="16"/>
  <c r="T24" i="16"/>
  <c r="N24" i="16"/>
  <c r="S24" i="16"/>
  <c r="N9" i="16"/>
  <c r="S9" i="16"/>
  <c r="O9" i="16"/>
  <c r="T9" i="16"/>
  <c r="S11" i="18"/>
  <c r="S10" i="18"/>
  <c r="N15" i="18"/>
  <c r="S4" i="17"/>
  <c r="O27" i="18"/>
  <c r="N27" i="18"/>
  <c r="S27" i="18"/>
  <c r="T27" i="18"/>
  <c r="N10" i="16"/>
  <c r="S10" i="16"/>
  <c r="O10" i="16"/>
  <c r="T10" i="16"/>
  <c r="S24" i="18"/>
  <c r="N24" i="18"/>
  <c r="O24" i="18"/>
  <c r="T24" i="18"/>
  <c r="S8" i="18"/>
  <c r="N8" i="18"/>
  <c r="O8" i="18"/>
  <c r="T8" i="18"/>
  <c r="T11" i="18"/>
  <c r="S15" i="18"/>
  <c r="N7" i="17"/>
  <c r="O8" i="16"/>
  <c r="N11" i="18"/>
  <c r="T15" i="18"/>
  <c r="O7" i="16"/>
  <c r="S7" i="17"/>
  <c r="O7" i="17"/>
  <c r="S8" i="16"/>
  <c r="T8" i="16"/>
  <c r="O18" i="18"/>
  <c r="N18" i="18"/>
  <c r="T18" i="18"/>
  <c r="S18" i="18"/>
  <c r="S9" i="18"/>
  <c r="N9" i="18"/>
  <c r="T9" i="18"/>
  <c r="O9" i="18"/>
  <c r="T22" i="16"/>
  <c r="O22" i="16"/>
  <c r="N22" i="16"/>
  <c r="P22" i="16" s="1"/>
  <c r="S22" i="16"/>
  <c r="S30" i="18"/>
  <c r="N30" i="18"/>
  <c r="O30" i="18"/>
  <c r="T30" i="18"/>
  <c r="O16" i="16"/>
  <c r="T16" i="16"/>
  <c r="S16" i="16"/>
  <c r="N16" i="16"/>
  <c r="O11" i="18"/>
  <c r="O15" i="18"/>
  <c r="T4" i="17"/>
  <c r="T7" i="17"/>
  <c r="O10" i="18"/>
  <c r="T10" i="18"/>
  <c r="N10" i="18"/>
  <c r="N11" i="16"/>
  <c r="T11" i="16"/>
  <c r="S11" i="16"/>
  <c r="O11" i="16"/>
  <c r="S9" i="15"/>
  <c r="T9" i="15"/>
  <c r="O9" i="15"/>
  <c r="N9" i="15"/>
  <c r="T7" i="18"/>
  <c r="S7" i="18"/>
  <c r="O7" i="18"/>
  <c r="N7" i="18"/>
  <c r="N13" i="16"/>
  <c r="T13" i="16"/>
  <c r="O13" i="16"/>
  <c r="S13" i="16"/>
  <c r="S7" i="16"/>
  <c r="S19" i="16"/>
  <c r="O19" i="16"/>
  <c r="T19" i="16"/>
  <c r="N19" i="16"/>
  <c r="P19" i="16" s="1"/>
  <c r="O22" i="18"/>
  <c r="T22" i="18"/>
  <c r="N22" i="18"/>
  <c r="S22" i="18"/>
  <c r="O23" i="18"/>
  <c r="T23" i="18"/>
  <c r="S23" i="18"/>
  <c r="N23" i="18"/>
  <c r="S8" i="15"/>
  <c r="O8" i="15"/>
  <c r="T8" i="15"/>
  <c r="N8" i="15"/>
  <c r="S17" i="16"/>
  <c r="T17" i="16"/>
  <c r="N17" i="16"/>
  <c r="O17" i="16"/>
  <c r="T19" i="18"/>
  <c r="O19" i="18"/>
  <c r="S19" i="18"/>
  <c r="N19" i="18"/>
  <c r="O25" i="16"/>
  <c r="N25" i="16"/>
  <c r="P25" i="16" s="1"/>
  <c r="S25" i="16"/>
  <c r="T25" i="16"/>
  <c r="O18" i="16"/>
  <c r="N18" i="16"/>
  <c r="T18" i="16"/>
  <c r="S18" i="16"/>
  <c r="O15" i="16"/>
  <c r="N15" i="16"/>
  <c r="S15" i="16"/>
  <c r="T15" i="16"/>
  <c r="O20" i="16"/>
  <c r="T20" i="16"/>
  <c r="N20" i="16"/>
  <c r="P20" i="16" s="1"/>
  <c r="S20" i="16"/>
  <c r="O7" i="15"/>
  <c r="S7" i="15"/>
  <c r="N7" i="15"/>
  <c r="T7" i="15"/>
  <c r="O81" i="15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N36" i="16"/>
  <c r="S66" i="16"/>
  <c r="S46" i="18"/>
  <c r="M54" i="14"/>
  <c r="N35" i="17"/>
  <c r="N27" i="17"/>
  <c r="O11" i="17"/>
  <c r="H50" i="14"/>
  <c r="S40" i="16"/>
  <c r="O42" i="18"/>
  <c r="T66" i="15"/>
  <c r="T71" i="15"/>
  <c r="T35" i="17"/>
  <c r="O9" i="17"/>
  <c r="T19" i="17"/>
  <c r="S25" i="17"/>
  <c r="N44" i="18"/>
  <c r="T26" i="17"/>
  <c r="T53" i="15"/>
  <c r="O28" i="17"/>
  <c r="T57" i="18"/>
  <c r="O55" i="17"/>
  <c r="N53" i="17"/>
  <c r="H55" i="14"/>
  <c r="S57" i="18"/>
  <c r="H54" i="14"/>
  <c r="O50" i="15"/>
  <c r="S56" i="18"/>
  <c r="T32" i="17"/>
  <c r="S35" i="18"/>
  <c r="S47" i="18"/>
  <c r="O10" i="17"/>
  <c r="O25" i="17"/>
  <c r="O56" i="15"/>
  <c r="O13" i="17"/>
  <c r="S23" i="17"/>
  <c r="I3" i="1"/>
  <c r="S30" i="17"/>
  <c r="N66" i="16"/>
  <c r="N63" i="16"/>
  <c r="N35" i="18"/>
  <c r="T42" i="18"/>
  <c r="H42" i="14"/>
  <c r="O47" i="18"/>
  <c r="T33" i="16"/>
  <c r="T40" i="18"/>
  <c r="S54" i="17"/>
  <c r="T10" i="17"/>
  <c r="O38" i="16"/>
  <c r="O26" i="17"/>
  <c r="S16" i="17"/>
  <c r="O15" i="17"/>
  <c r="O42" i="17"/>
  <c r="T63" i="16"/>
  <c r="S54" i="15"/>
  <c r="H28" i="14"/>
  <c r="M43" i="14"/>
  <c r="S45" i="17"/>
  <c r="N54" i="17"/>
  <c r="O51" i="18"/>
  <c r="S33" i="16"/>
  <c r="O54" i="17"/>
  <c r="T55" i="15"/>
  <c r="T64" i="16"/>
  <c r="O50" i="16"/>
  <c r="T54" i="18"/>
  <c r="T29" i="17"/>
  <c r="H38" i="14"/>
  <c r="S34" i="18"/>
  <c r="N37" i="16"/>
  <c r="S24" i="17"/>
  <c r="O46" i="18"/>
  <c r="T12" i="17"/>
  <c r="N58" i="16"/>
  <c r="T27" i="17"/>
  <c r="S50" i="17"/>
  <c r="N54" i="15"/>
  <c r="N37" i="17"/>
  <c r="L33" i="14"/>
  <c r="N34" i="17"/>
  <c r="N52" i="18"/>
  <c r="T62" i="16"/>
  <c r="N17" i="17"/>
  <c r="N38" i="16"/>
  <c r="T51" i="15"/>
  <c r="N51" i="15"/>
  <c r="T52" i="15"/>
  <c r="T11" i="17"/>
  <c r="S61" i="15"/>
  <c r="N38" i="17"/>
  <c r="S42" i="17"/>
  <c r="O54" i="15"/>
  <c r="O42" i="16"/>
  <c r="S14" i="17"/>
  <c r="S36" i="16"/>
  <c r="T80" i="15"/>
  <c r="S51" i="15"/>
  <c r="O52" i="15"/>
  <c r="O34" i="16"/>
  <c r="O44" i="18"/>
  <c r="N40" i="17"/>
  <c r="S50" i="15"/>
  <c r="O55" i="18"/>
  <c r="T36" i="17"/>
  <c r="S74" i="18"/>
  <c r="N49" i="18"/>
  <c r="S76" i="18"/>
  <c r="R54" i="14"/>
  <c r="T33" i="18"/>
  <c r="R43" i="14"/>
  <c r="N48" i="16"/>
  <c r="S62" i="18"/>
  <c r="T50" i="17"/>
  <c r="N34" i="16"/>
  <c r="O38" i="18"/>
  <c r="S34" i="16"/>
  <c r="N62" i="16"/>
  <c r="S50" i="18"/>
  <c r="N61" i="16"/>
  <c r="O76" i="18"/>
  <c r="L43" i="14"/>
  <c r="N56" i="15"/>
  <c r="O40" i="18"/>
  <c r="S29" i="17"/>
  <c r="O58" i="16"/>
  <c r="N60" i="16"/>
  <c r="T53" i="18"/>
  <c r="T56" i="15"/>
  <c r="T40" i="17"/>
  <c r="O71" i="15"/>
  <c r="O53" i="15"/>
  <c r="O16" i="17"/>
  <c r="S36" i="18"/>
  <c r="N50" i="18"/>
  <c r="S67" i="18"/>
  <c r="N40" i="18"/>
  <c r="T22" i="17"/>
  <c r="O19" i="17"/>
  <c r="T38" i="16"/>
  <c r="S40" i="18"/>
  <c r="N37" i="18"/>
  <c r="T50" i="16"/>
  <c r="O58" i="15"/>
  <c r="N30" i="17"/>
  <c r="N55" i="15"/>
  <c r="N51" i="18"/>
  <c r="S71" i="15"/>
  <c r="N41" i="17"/>
  <c r="N40" i="16"/>
  <c r="N39" i="16"/>
  <c r="S52" i="15"/>
  <c r="T24" i="17"/>
  <c r="Q37" i="14"/>
  <c r="S51" i="18"/>
  <c r="O36" i="18"/>
  <c r="N53" i="15"/>
  <c r="O52" i="18"/>
  <c r="O67" i="18"/>
  <c r="T9" i="17"/>
  <c r="W3" i="16" a="1"/>
  <c r="S18" i="17"/>
  <c r="T61" i="15"/>
  <c r="H31" i="14"/>
  <c r="S55" i="15"/>
  <c r="Q43" i="14"/>
  <c r="O45" i="18"/>
  <c r="N80" i="15"/>
  <c r="N67" i="18"/>
  <c r="S41" i="17"/>
  <c r="H51" i="14"/>
  <c r="N72" i="18"/>
  <c r="T66" i="16"/>
  <c r="O32" i="17"/>
  <c r="O64" i="16"/>
  <c r="T44" i="18"/>
  <c r="O73" i="18"/>
  <c r="O32" i="18"/>
  <c r="L54" i="14"/>
  <c r="S34" i="17"/>
  <c r="O65" i="16"/>
  <c r="O35" i="18"/>
  <c r="O43" i="17"/>
  <c r="S28" i="17"/>
  <c r="O30" i="17"/>
  <c r="S39" i="17"/>
  <c r="O33" i="18"/>
  <c r="N55" i="16"/>
  <c r="N38" i="18"/>
  <c r="T55" i="18"/>
  <c r="S19" i="17"/>
  <c r="T76" i="15"/>
  <c r="N55" i="17"/>
  <c r="N65" i="16"/>
  <c r="O27" i="17"/>
  <c r="S35" i="16"/>
  <c r="T67" i="18"/>
  <c r="S37" i="17"/>
  <c r="N81" i="15"/>
  <c r="S41" i="16"/>
  <c r="N61" i="15"/>
  <c r="S46" i="17"/>
  <c r="O49" i="15"/>
  <c r="O61" i="15"/>
  <c r="S62" i="16"/>
  <c r="H59" i="14"/>
  <c r="N46" i="17"/>
  <c r="S52" i="18"/>
  <c r="T53" i="17"/>
  <c r="N23" i="17"/>
  <c r="N19" i="17"/>
  <c r="O29" i="17"/>
  <c r="S37" i="18"/>
  <c r="N76" i="15"/>
  <c r="N58" i="15"/>
  <c r="O34" i="18"/>
  <c r="N45" i="16"/>
  <c r="O31" i="17"/>
  <c r="S55" i="16"/>
  <c r="O55" i="15"/>
  <c r="N39" i="18"/>
  <c r="O33" i="16"/>
  <c r="S37" i="16"/>
  <c r="O43" i="16"/>
  <c r="H48" i="14"/>
  <c r="T58" i="15"/>
  <c r="O62" i="18"/>
  <c r="T25" i="17"/>
  <c r="N35" i="16"/>
  <c r="O60" i="16"/>
  <c r="T43" i="17"/>
  <c r="T35" i="18"/>
  <c r="N53" i="18"/>
  <c r="O22" i="17"/>
  <c r="N55" i="18"/>
  <c r="S26" i="17"/>
  <c r="T81" i="15"/>
  <c r="T50" i="18"/>
  <c r="N49" i="15"/>
  <c r="O49" i="18"/>
  <c r="S44" i="18"/>
  <c r="O78" i="15"/>
  <c r="O50" i="17"/>
  <c r="O53" i="16"/>
  <c r="O76" i="15"/>
  <c r="T76" i="18"/>
  <c r="O48" i="16"/>
  <c r="O23" i="17"/>
  <c r="S38" i="17"/>
  <c r="S56" i="15"/>
  <c r="T51" i="18"/>
  <c r="T46" i="18"/>
  <c r="T46" i="17"/>
  <c r="S39" i="18"/>
  <c r="T45" i="16"/>
  <c r="O18" i="17"/>
  <c r="N66" i="15"/>
  <c r="T30" i="17"/>
  <c r="M41" i="14"/>
  <c r="N54" i="18"/>
  <c r="N32" i="16"/>
  <c r="O38" i="17"/>
  <c r="O14" i="17"/>
  <c r="T37" i="17"/>
  <c r="O39" i="17"/>
  <c r="L37" i="14"/>
  <c r="T65" i="16"/>
  <c r="M42" i="14"/>
  <c r="T61" i="16"/>
  <c r="M37" i="14"/>
  <c r="S49" i="18"/>
  <c r="O33" i="17"/>
  <c r="O12" i="17"/>
  <c r="N47" i="18"/>
  <c r="S32" i="16"/>
  <c r="O55" i="16"/>
  <c r="N24" i="17"/>
  <c r="T32" i="16"/>
  <c r="S64" i="16"/>
  <c r="T41" i="17"/>
  <c r="S78" i="18"/>
  <c r="S13" i="17"/>
  <c r="Q41" i="14"/>
  <c r="N53" i="16"/>
  <c r="O37" i="16"/>
  <c r="T39" i="16"/>
  <c r="L41" i="14"/>
  <c r="S48" i="16"/>
  <c r="S53" i="15"/>
  <c r="S58" i="16"/>
  <c r="O63" i="16"/>
  <c r="S51" i="17"/>
  <c r="H49" i="14"/>
  <c r="T35" i="16"/>
  <c r="S66" i="15"/>
  <c r="N43" i="17"/>
  <c r="S76" i="15"/>
  <c r="O53" i="18"/>
  <c r="T49" i="18"/>
  <c r="N11" i="17"/>
  <c r="T42" i="17"/>
  <c r="T48" i="18"/>
  <c r="O36" i="16"/>
  <c r="S11" i="17"/>
  <c r="Q33" i="14"/>
  <c r="N76" i="18"/>
  <c r="T38" i="17"/>
  <c r="L42" i="14"/>
  <c r="N52" i="15"/>
  <c r="O62" i="16"/>
  <c r="O74" i="18"/>
  <c r="O51" i="17"/>
  <c r="T58" i="16"/>
  <c r="N32" i="18"/>
  <c r="N33" i="17"/>
  <c r="S81" i="15"/>
  <c r="S33" i="18"/>
  <c r="T45" i="18"/>
  <c r="R33" i="14"/>
  <c r="R41" i="14"/>
  <c r="N42" i="16"/>
  <c r="N45" i="18"/>
  <c r="T51" i="17"/>
  <c r="S72" i="18"/>
  <c r="H52" i="14"/>
  <c r="O41" i="17"/>
  <c r="S73" i="18"/>
  <c r="S38" i="18"/>
  <c r="N22" i="17"/>
  <c r="N42" i="18"/>
  <c r="O24" i="17"/>
  <c r="O57" i="18"/>
  <c r="S15" i="17"/>
  <c r="O78" i="18"/>
  <c r="T55" i="17"/>
  <c r="O61" i="16"/>
  <c r="T34" i="17"/>
  <c r="S17" i="17"/>
  <c r="O72" i="18"/>
  <c r="N50" i="15"/>
  <c r="N41" i="16"/>
  <c r="O41" i="16"/>
  <c r="S40" i="17"/>
  <c r="H53" i="14"/>
  <c r="N45" i="17"/>
  <c r="N74" i="18"/>
  <c r="N10" i="17"/>
  <c r="N32" i="17"/>
  <c r="T41" i="16"/>
  <c r="N57" i="18"/>
  <c r="N33" i="16"/>
  <c r="N34" i="18"/>
  <c r="T45" i="17"/>
  <c r="T60" i="16"/>
  <c r="O37" i="17"/>
  <c r="S10" i="17"/>
  <c r="N51" i="17"/>
  <c r="R37" i="14"/>
  <c r="T28" i="17"/>
  <c r="S54" i="18"/>
  <c r="T17" i="17"/>
  <c r="N12" i="17"/>
  <c r="H46" i="14"/>
  <c r="M33" i="14"/>
  <c r="O56" i="18"/>
  <c r="T39" i="17"/>
  <c r="S53" i="18"/>
  <c r="S80" i="15"/>
  <c r="O40" i="16"/>
  <c r="O32" i="16"/>
  <c r="T18" i="17"/>
  <c r="S45" i="18"/>
  <c r="T13" i="17"/>
  <c r="N16" i="17"/>
  <c r="S35" i="17"/>
  <c r="O39" i="18"/>
  <c r="N15" i="17"/>
  <c r="S48" i="18"/>
  <c r="N26" i="17"/>
  <c r="O34" i="17"/>
  <c r="T56" i="18"/>
  <c r="N43" i="16"/>
  <c r="H34" i="14"/>
  <c r="T54" i="15"/>
  <c r="S50" i="16"/>
  <c r="T53" i="16"/>
  <c r="T40" i="16"/>
  <c r="S22" i="17"/>
  <c r="O37" i="18"/>
  <c r="T78" i="18"/>
  <c r="N25" i="17"/>
  <c r="N64" i="16"/>
  <c r="S43" i="16"/>
  <c r="O45" i="16"/>
  <c r="T36" i="16"/>
  <c r="S42" i="18"/>
  <c r="W3" i="18" a="1"/>
  <c r="S58" i="15"/>
  <c r="O45" i="17"/>
  <c r="N14" i="17"/>
  <c r="N33" i="18"/>
  <c r="S49" i="15"/>
  <c r="T36" i="18"/>
  <c r="S38" i="16"/>
  <c r="N29" i="17"/>
  <c r="O48" i="18"/>
  <c r="T37" i="16"/>
  <c r="Q42" i="14"/>
  <c r="O66" i="15"/>
  <c r="T50" i="15"/>
  <c r="T33" i="17"/>
  <c r="N13" i="17"/>
  <c r="S9" i="17"/>
  <c r="O35" i="17"/>
  <c r="N50" i="17"/>
  <c r="S43" i="17"/>
  <c r="T34" i="18"/>
  <c r="T47" i="18"/>
  <c r="N71" i="15"/>
  <c r="T38" i="18"/>
  <c r="O51" i="15"/>
  <c r="S61" i="16"/>
  <c r="O36" i="17"/>
  <c r="T32" i="18"/>
  <c r="T23" i="17"/>
  <c r="S27" i="17"/>
  <c r="S55" i="18"/>
  <c r="N50" i="16"/>
  <c r="S36" i="17"/>
  <c r="S60" i="16"/>
  <c r="T37" i="18"/>
  <c r="O40" i="17"/>
  <c r="O46" i="17"/>
  <c r="S45" i="16"/>
  <c r="O66" i="16"/>
  <c r="O17" i="17"/>
  <c r="N46" i="18"/>
  <c r="T15" i="17"/>
  <c r="T62" i="18"/>
  <c r="O35" i="16"/>
  <c r="N9" i="17"/>
  <c r="T54" i="17"/>
  <c r="T16" i="17"/>
  <c r="T73" i="18"/>
  <c r="N31" i="17"/>
  <c r="T78" i="15"/>
  <c r="S53" i="17"/>
  <c r="S42" i="16"/>
  <c r="T34" i="16"/>
  <c r="S32" i="17"/>
  <c r="S78" i="15"/>
  <c r="T48" i="16"/>
  <c r="R42" i="14"/>
  <c r="T74" i="18"/>
  <c r="N39" i="17"/>
  <c r="T43" i="16"/>
  <c r="N42" i="17"/>
  <c r="S33" i="17"/>
  <c r="O80" i="15"/>
  <c r="T42" i="16"/>
  <c r="N18" i="17"/>
  <c r="N36" i="18"/>
  <c r="S32" i="18"/>
  <c r="N62" i="18"/>
  <c r="O53" i="17"/>
  <c r="O54" i="18"/>
  <c r="T31" i="17"/>
  <c r="O39" i="16"/>
  <c r="N48" i="18"/>
  <c r="S55" i="17"/>
  <c r="N36" i="17"/>
  <c r="T55" i="16"/>
  <c r="O50" i="18"/>
  <c r="S12" i="17"/>
  <c r="S63" i="16"/>
  <c r="N56" i="18"/>
  <c r="Q54" i="14"/>
  <c r="S39" i="16"/>
  <c r="N73" i="18"/>
  <c r="T14" i="17"/>
  <c r="H57" i="14"/>
  <c r="T39" i="18"/>
  <c r="S31" i="17"/>
  <c r="H25" i="14"/>
  <c r="N78" i="18"/>
  <c r="N78" i="15"/>
  <c r="S53" i="16"/>
  <c r="H61" i="14"/>
  <c r="T52" i="18"/>
  <c r="H47" i="14"/>
  <c r="T72" i="18"/>
  <c r="T49" i="15"/>
  <c r="N28" i="17"/>
  <c r="S65" i="16"/>
  <c r="K59" i="14" l="1"/>
  <c r="W34" i="18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K48" i="14"/>
  <c r="K23" i="14"/>
  <c r="K51" i="14"/>
  <c r="K44" i="14"/>
  <c r="K29" i="14"/>
  <c r="K40" i="14"/>
  <c r="K55" i="14"/>
  <c r="K50" i="14"/>
  <c r="K46" i="14"/>
  <c r="K49" i="14"/>
  <c r="K52" i="14"/>
  <c r="K26" i="14"/>
  <c r="K36" i="14"/>
  <c r="K47" i="14"/>
  <c r="K53" i="14"/>
  <c r="K57" i="14"/>
  <c r="K32" i="14"/>
  <c r="K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80" i="15"/>
  <c r="P54" i="17"/>
  <c r="R59" i="14"/>
  <c r="P53" i="17"/>
  <c r="L59" i="14"/>
  <c r="P78" i="15"/>
  <c r="M59" i="14"/>
  <c r="I9" i="1"/>
  <c r="P18" i="17"/>
  <c r="Q59" i="14"/>
  <c r="I10" i="1" l="1"/>
  <c r="M82" i="15"/>
  <c r="H39" i="1" l="1"/>
  <c r="H24" i="1"/>
  <c r="C24" i="1"/>
  <c r="C39" i="1"/>
  <c r="C54" i="1"/>
  <c r="AB45" i="18"/>
  <c r="M49" i="14"/>
  <c r="Z7" i="16"/>
  <c r="AA5" i="18"/>
  <c r="AB23" i="16"/>
  <c r="R49" i="14"/>
  <c r="AB21" i="18"/>
  <c r="AB39" i="16"/>
  <c r="Z32" i="16"/>
  <c r="Q57" i="14"/>
  <c r="AB18" i="16"/>
  <c r="Z40" i="18"/>
  <c r="AA6" i="16"/>
  <c r="I4" i="1"/>
  <c r="AA52" i="18"/>
  <c r="Z73" i="18"/>
  <c r="AA34" i="16"/>
  <c r="Y5" i="16"/>
  <c r="L46" i="14"/>
  <c r="X11" i="18"/>
  <c r="AB21" i="16"/>
  <c r="AA51" i="16"/>
  <c r="Q23" i="14"/>
  <c r="H18" i="14"/>
  <c r="Y53" i="16"/>
  <c r="AA61" i="16"/>
  <c r="AA31" i="16"/>
  <c r="AA7" i="18"/>
  <c r="AA20" i="16"/>
  <c r="Z39" i="16"/>
  <c r="Z15" i="18"/>
  <c r="AB42" i="16"/>
  <c r="Y33" i="16"/>
  <c r="Y19" i="16"/>
  <c r="AA30" i="16"/>
  <c r="AB13" i="18"/>
  <c r="Z5" i="18"/>
  <c r="AA17" i="16"/>
  <c r="X46" i="18"/>
  <c r="AA8" i="16"/>
  <c r="Z28" i="18"/>
  <c r="Z26" i="18"/>
  <c r="AB78" i="18"/>
  <c r="Y47" i="16"/>
  <c r="Y9" i="16"/>
  <c r="Y46" i="16"/>
  <c r="X12" i="18"/>
  <c r="Y50" i="18"/>
  <c r="AB76" i="18"/>
  <c r="Y61" i="18"/>
  <c r="AB43" i="16"/>
  <c r="Z72" i="18"/>
  <c r="H12" i="14"/>
  <c r="AA51" i="18"/>
  <c r="AB25" i="18"/>
  <c r="X67" i="18"/>
  <c r="AB3" i="16"/>
  <c r="Y55" i="18"/>
  <c r="AA45" i="16"/>
  <c r="Z18" i="16"/>
  <c r="Y6" i="18"/>
  <c r="X25" i="18"/>
  <c r="Z54" i="18"/>
  <c r="X46" i="16"/>
  <c r="Y39" i="18"/>
  <c r="X42" i="18"/>
  <c r="L51" i="14"/>
  <c r="AA27" i="18"/>
  <c r="AA49" i="16"/>
  <c r="M53" i="14"/>
  <c r="AA4" i="18"/>
  <c r="M26" i="14"/>
  <c r="Y21" i="16"/>
  <c r="X45" i="18"/>
  <c r="Z27" i="16"/>
  <c r="X47" i="18"/>
  <c r="AA35" i="16"/>
  <c r="Z6" i="18"/>
  <c r="Y54" i="16"/>
  <c r="AB53" i="16"/>
  <c r="AA18" i="18"/>
  <c r="Q26" i="14"/>
  <c r="AB24" i="18"/>
  <c r="Y48" i="16"/>
  <c r="Z23" i="16"/>
  <c r="AA48" i="16"/>
  <c r="X62" i="16"/>
  <c r="Z56" i="18"/>
  <c r="Z33" i="18"/>
  <c r="Z4" i="16"/>
  <c r="AB26" i="18"/>
  <c r="AA14" i="16"/>
  <c r="AB6" i="16"/>
  <c r="X32" i="18"/>
  <c r="Z48" i="18"/>
  <c r="AB70" i="18"/>
  <c r="H14" i="14"/>
  <c r="X49" i="16"/>
  <c r="Z68" i="18"/>
  <c r="M4" i="14"/>
  <c r="AB58" i="16"/>
  <c r="X41" i="18"/>
  <c r="Y43" i="16"/>
  <c r="Z36" i="16"/>
  <c r="R53" i="14"/>
  <c r="Z45" i="18"/>
  <c r="AA28" i="16"/>
  <c r="Z24" i="18"/>
  <c r="AA66" i="18"/>
  <c r="H10" i="14"/>
  <c r="Q44" i="14"/>
  <c r="Y15" i="16"/>
  <c r="AB14" i="16"/>
  <c r="Z61" i="18"/>
  <c r="X5" i="18"/>
  <c r="Q5" i="14"/>
  <c r="Z23" i="18"/>
  <c r="Z43" i="18"/>
  <c r="AA67" i="18"/>
  <c r="Y44" i="16"/>
  <c r="Y60" i="18"/>
  <c r="Z16" i="16"/>
  <c r="Y51" i="16"/>
  <c r="Z27" i="18"/>
  <c r="X48" i="18"/>
  <c r="X27" i="18"/>
  <c r="Z64" i="16"/>
  <c r="AA53" i="18"/>
  <c r="Z32" i="18"/>
  <c r="X25" i="16"/>
  <c r="Y73" i="18"/>
  <c r="AA37" i="16"/>
  <c r="X11" i="16"/>
  <c r="Y24" i="16"/>
  <c r="Y22" i="16"/>
  <c r="Z64" i="18"/>
  <c r="Y39" i="16"/>
  <c r="X22" i="18"/>
  <c r="Z50" i="16"/>
  <c r="X24" i="16"/>
  <c r="Z14" i="16"/>
  <c r="AA17" i="18"/>
  <c r="AA74" i="18"/>
  <c r="L52" i="14"/>
  <c r="Q52" i="14"/>
  <c r="Z30" i="18"/>
  <c r="AA15" i="16"/>
  <c r="AB44" i="16"/>
  <c r="Y53" i="18"/>
  <c r="AA48" i="18"/>
  <c r="R4" i="14"/>
  <c r="Z9" i="18"/>
  <c r="Z25" i="18"/>
  <c r="AB53" i="18"/>
  <c r="AA27" i="16"/>
  <c r="Q53" i="14"/>
  <c r="AA34" i="18"/>
  <c r="AA58" i="18"/>
  <c r="Z19" i="16"/>
  <c r="AB51" i="18"/>
  <c r="Y34" i="16"/>
  <c r="Q55" i="14"/>
  <c r="AA19" i="18"/>
  <c r="Z34" i="16"/>
  <c r="M52" i="14"/>
  <c r="AA77" i="18"/>
  <c r="AB57" i="18"/>
  <c r="Z66" i="16"/>
  <c r="O82" i="15"/>
  <c r="AB40" i="18"/>
  <c r="AA41" i="18"/>
  <c r="AB60" i="18"/>
  <c r="Y46" i="18"/>
  <c r="AA20" i="18"/>
  <c r="AB33" i="18"/>
  <c r="X36" i="18"/>
  <c r="R29" i="14"/>
  <c r="X52" i="18"/>
  <c r="AB52" i="18"/>
  <c r="X13" i="16"/>
  <c r="AB4" i="18"/>
  <c r="L47" i="14"/>
  <c r="AB50" i="18"/>
  <c r="AA11" i="16"/>
  <c r="AB28" i="16"/>
  <c r="R55" i="14"/>
  <c r="X19" i="16"/>
  <c r="Z3" i="16"/>
  <c r="AB29" i="18"/>
  <c r="AA62" i="18"/>
  <c r="Y31" i="18"/>
  <c r="L49" i="14"/>
  <c r="AB75" i="18"/>
  <c r="X55" i="18"/>
  <c r="AB4" i="16"/>
  <c r="Z37" i="18"/>
  <c r="X26" i="16"/>
  <c r="X55" i="16"/>
  <c r="X15" i="18"/>
  <c r="Z71" i="18"/>
  <c r="Z15" i="16"/>
  <c r="AB19" i="18"/>
  <c r="Y61" i="16"/>
  <c r="Y68" i="18"/>
  <c r="AA29" i="18"/>
  <c r="Y43" i="18"/>
  <c r="AB69" i="18"/>
  <c r="AB10" i="16"/>
  <c r="C26" i="15"/>
  <c r="AA23" i="18"/>
  <c r="AB38" i="18"/>
  <c r="M50" i="14"/>
  <c r="Y58" i="18"/>
  <c r="Z61" i="16"/>
  <c r="X36" i="16"/>
  <c r="AB39" i="18"/>
  <c r="AB5" i="18"/>
  <c r="Y56" i="16"/>
  <c r="X33" i="16"/>
  <c r="Z12" i="18"/>
  <c r="Q29" i="14"/>
  <c r="X56" i="18"/>
  <c r="X4" i="16"/>
  <c r="X16" i="16"/>
  <c r="Y16" i="16"/>
  <c r="Y20" i="18"/>
  <c r="Y45" i="18"/>
  <c r="Z25" i="16"/>
  <c r="Y52" i="16"/>
  <c r="X38" i="16"/>
  <c r="Z5" i="16"/>
  <c r="AB48" i="18"/>
  <c r="AB11" i="16"/>
  <c r="Y27" i="16"/>
  <c r="AA36" i="16"/>
  <c r="Y50" i="16"/>
  <c r="M40" i="14"/>
  <c r="AA3" i="16"/>
  <c r="AA32" i="16"/>
  <c r="Q48" i="14"/>
  <c r="Z65" i="18"/>
  <c r="AB46" i="16"/>
  <c r="Z3" i="18"/>
  <c r="S82" i="15"/>
  <c r="AA54" i="18"/>
  <c r="AB68" i="18"/>
  <c r="X30" i="18"/>
  <c r="X43" i="16"/>
  <c r="Y35" i="16"/>
  <c r="Z26" i="16"/>
  <c r="AA9" i="18"/>
  <c r="AA45" i="18"/>
  <c r="X6" i="18"/>
  <c r="X59" i="16"/>
  <c r="AB31" i="18"/>
  <c r="AA70" i="18"/>
  <c r="AB63" i="16"/>
  <c r="Y41" i="18"/>
  <c r="Z49" i="16"/>
  <c r="Y54" i="18"/>
  <c r="Y17" i="18"/>
  <c r="X4" i="18"/>
  <c r="AB49" i="16"/>
  <c r="Y13" i="18"/>
  <c r="X33" i="18"/>
  <c r="Z44" i="18"/>
  <c r="X39" i="16"/>
  <c r="Y18" i="18"/>
  <c r="AA13" i="18"/>
  <c r="X50" i="16"/>
  <c r="AA13" i="16"/>
  <c r="Q47" i="14"/>
  <c r="Z54" i="16"/>
  <c r="AB51" i="16"/>
  <c r="Y12" i="16"/>
  <c r="AA3" i="18"/>
  <c r="Z4" i="18"/>
  <c r="AA9" i="16"/>
  <c r="X8" i="16"/>
  <c r="Z65" i="16"/>
  <c r="AA35" i="18"/>
  <c r="AB52" i="16"/>
  <c r="X71" i="18"/>
  <c r="X64" i="16"/>
  <c r="Z29" i="16"/>
  <c r="X75" i="18"/>
  <c r="X14" i="18"/>
  <c r="AA66" i="16"/>
  <c r="Z70" i="18"/>
  <c r="AB25" i="16"/>
  <c r="L4" i="14"/>
  <c r="X37" i="18"/>
  <c r="AA62" i="16"/>
  <c r="Q36" i="14"/>
  <c r="AB48" i="16"/>
  <c r="L29" i="14"/>
  <c r="Y17" i="16"/>
  <c r="Z42" i="18"/>
  <c r="X57" i="16"/>
  <c r="Y32" i="16"/>
  <c r="AB16" i="18"/>
  <c r="Y6" i="16"/>
  <c r="Y32" i="18"/>
  <c r="Z16" i="18"/>
  <c r="AB71" i="18"/>
  <c r="X39" i="18"/>
  <c r="Z38" i="18"/>
  <c r="X35" i="18"/>
  <c r="Y21" i="18"/>
  <c r="Z11" i="18"/>
  <c r="Z42" i="16"/>
  <c r="AA26" i="16"/>
  <c r="X21" i="16"/>
  <c r="R47" i="14"/>
  <c r="AA10" i="16"/>
  <c r="X26" i="18"/>
  <c r="Y56" i="18"/>
  <c r="M45" i="14"/>
  <c r="H21" i="14"/>
  <c r="Q3" i="14"/>
  <c r="X43" i="18"/>
  <c r="Z17" i="16"/>
  <c r="M48" i="14"/>
  <c r="Y12" i="18"/>
  <c r="AA6" i="18"/>
  <c r="X19" i="18"/>
  <c r="AB66" i="18"/>
  <c r="AB40" i="16"/>
  <c r="M47" i="14"/>
  <c r="Y8" i="16"/>
  <c r="X41" i="16"/>
  <c r="Y33" i="18"/>
  <c r="R52" i="14"/>
  <c r="Y23" i="16"/>
  <c r="Y65" i="16"/>
  <c r="AA15" i="18"/>
  <c r="AA55" i="18"/>
  <c r="Y71" i="18"/>
  <c r="AA64" i="18"/>
  <c r="H20" i="14"/>
  <c r="Z60" i="18"/>
  <c r="X60" i="16"/>
  <c r="AA11" i="18"/>
  <c r="X72" i="18"/>
  <c r="AA16" i="18"/>
  <c r="AB47" i="16"/>
  <c r="X34" i="18"/>
  <c r="Y57" i="18"/>
  <c r="X53" i="18"/>
  <c r="AA23" i="16"/>
  <c r="M44" i="14"/>
  <c r="M5" i="14"/>
  <c r="W3" i="17" a="1"/>
  <c r="Z53" i="16"/>
  <c r="AA5" i="16"/>
  <c r="AB22" i="16"/>
  <c r="X59" i="18"/>
  <c r="X18" i="16"/>
  <c r="AA49" i="18"/>
  <c r="Y63" i="16"/>
  <c r="AB55" i="18"/>
  <c r="X10" i="16"/>
  <c r="X69" i="18"/>
  <c r="Z51" i="18"/>
  <c r="Z30" i="16"/>
  <c r="Z60" i="16"/>
  <c r="Y31" i="16"/>
  <c r="AB49" i="18"/>
  <c r="AA52" i="16"/>
  <c r="Q46" i="14"/>
  <c r="Z14" i="18"/>
  <c r="Y42" i="16"/>
  <c r="Z62" i="18"/>
  <c r="AA29" i="16"/>
  <c r="Z10" i="16"/>
  <c r="AA43" i="16"/>
  <c r="AB59" i="16"/>
  <c r="Z29" i="18"/>
  <c r="AA28" i="18"/>
  <c r="L23" i="14"/>
  <c r="Z33" i="16"/>
  <c r="Z59" i="18"/>
  <c r="AB50" i="16"/>
  <c r="X64" i="18"/>
  <c r="AA32" i="18"/>
  <c r="AA61" i="18"/>
  <c r="R40" i="14"/>
  <c r="X52" i="16"/>
  <c r="AB43" i="18"/>
  <c r="Z18" i="18"/>
  <c r="AB64" i="16"/>
  <c r="Z69" i="18"/>
  <c r="AB20" i="16"/>
  <c r="AB31" i="16"/>
  <c r="Z62" i="16"/>
  <c r="AB8" i="16"/>
  <c r="AA25" i="18"/>
  <c r="AB56" i="16"/>
  <c r="AA60" i="18"/>
  <c r="Z63" i="18"/>
  <c r="L36" i="14"/>
  <c r="X66" i="18"/>
  <c r="Z74" i="18"/>
  <c r="Y14" i="16"/>
  <c r="AA54" i="16"/>
  <c r="AA71" i="18"/>
  <c r="X24" i="18"/>
  <c r="AB58" i="18"/>
  <c r="AB72" i="18"/>
  <c r="Y60" i="16"/>
  <c r="Y29" i="16"/>
  <c r="X6" i="16"/>
  <c r="AA38" i="18"/>
  <c r="Z45" i="16"/>
  <c r="AB55" i="16"/>
  <c r="M55" i="14"/>
  <c r="Y27" i="18"/>
  <c r="AA24" i="16"/>
  <c r="X22" i="16"/>
  <c r="X28" i="16"/>
  <c r="AB59" i="18"/>
  <c r="AB62" i="18"/>
  <c r="Z36" i="18"/>
  <c r="X38" i="18"/>
  <c r="AA56" i="16"/>
  <c r="R45" i="14"/>
  <c r="AB36" i="18"/>
  <c r="Z75" i="18"/>
  <c r="AA18" i="16"/>
  <c r="AA8" i="18"/>
  <c r="Y4" i="18"/>
  <c r="Y9" i="18"/>
  <c r="L53" i="14"/>
  <c r="X20" i="18"/>
  <c r="Z9" i="16"/>
  <c r="H9" i="14"/>
  <c r="R36" i="14"/>
  <c r="AB30" i="18"/>
  <c r="Y15" i="18"/>
  <c r="X51" i="16"/>
  <c r="Y47" i="18"/>
  <c r="AA60" i="16"/>
  <c r="X49" i="18"/>
  <c r="Z43" i="16"/>
  <c r="Y36" i="18"/>
  <c r="Z24" i="16"/>
  <c r="Z22" i="18"/>
  <c r="H15" i="14"/>
  <c r="AA44" i="16"/>
  <c r="AB62" i="16"/>
  <c r="Y16" i="18"/>
  <c r="L44" i="14"/>
  <c r="X34" i="16"/>
  <c r="Y72" i="18"/>
  <c r="AB16" i="16"/>
  <c r="Z50" i="18"/>
  <c r="AB56" i="18"/>
  <c r="X63" i="18"/>
  <c r="AB44" i="18"/>
  <c r="Y58" i="16"/>
  <c r="AB27" i="18"/>
  <c r="AB19" i="16"/>
  <c r="X58" i="16"/>
  <c r="AA21" i="18"/>
  <c r="X30" i="16"/>
  <c r="X14" i="16"/>
  <c r="AA40" i="18"/>
  <c r="Y11" i="16"/>
  <c r="AA39" i="16"/>
  <c r="Y63" i="18"/>
  <c r="Z66" i="18"/>
  <c r="AA40" i="16"/>
  <c r="Y66" i="18"/>
  <c r="X76" i="18"/>
  <c r="Y25" i="16"/>
  <c r="AA37" i="18"/>
  <c r="M36" i="14"/>
  <c r="X42" i="16"/>
  <c r="X74" i="18"/>
  <c r="D44" i="1"/>
  <c r="X53" i="16"/>
  <c r="L57" i="14"/>
  <c r="AA24" i="18"/>
  <c r="Z52" i="18"/>
  <c r="Y37" i="16"/>
  <c r="AB9" i="16"/>
  <c r="Z55" i="18"/>
  <c r="Y40" i="16"/>
  <c r="AA22" i="16"/>
  <c r="Z38" i="16"/>
  <c r="H13" i="14"/>
  <c r="Y22" i="18"/>
  <c r="X12" i="16"/>
  <c r="H17" i="14"/>
  <c r="X16" i="18"/>
  <c r="Y62" i="16"/>
  <c r="Z46" i="16"/>
  <c r="AB41" i="16"/>
  <c r="T82" i="15"/>
  <c r="Y26" i="18"/>
  <c r="Z7" i="18"/>
  <c r="X31" i="16"/>
  <c r="M29" i="14"/>
  <c r="AA63" i="16"/>
  <c r="AB7" i="18"/>
  <c r="AB22" i="18"/>
  <c r="Z48" i="16"/>
  <c r="AA38" i="16"/>
  <c r="AB65" i="16"/>
  <c r="Z57" i="18"/>
  <c r="Z22" i="16"/>
  <c r="Y20" i="16"/>
  <c r="Y10" i="16"/>
  <c r="Y11" i="18"/>
  <c r="AA72" i="18"/>
  <c r="AA69" i="18"/>
  <c r="Y65" i="18"/>
  <c r="X29" i="16"/>
  <c r="X44" i="16"/>
  <c r="X65" i="18"/>
  <c r="AA59" i="16"/>
  <c r="Z10" i="18"/>
  <c r="AB54" i="18"/>
  <c r="AA46" i="16"/>
  <c r="X47" i="16"/>
  <c r="X45" i="16"/>
  <c r="R23" i="14"/>
  <c r="M32" i="14"/>
  <c r="L40" i="14"/>
  <c r="AA65" i="18"/>
  <c r="X54" i="16"/>
  <c r="Y64" i="18"/>
  <c r="X13" i="18"/>
  <c r="Y45" i="16"/>
  <c r="AA42" i="18"/>
  <c r="R32" i="14"/>
  <c r="Z20" i="16"/>
  <c r="Z12" i="16"/>
  <c r="Z56" i="16"/>
  <c r="X78" i="18"/>
  <c r="AB41" i="18"/>
  <c r="Z37" i="16"/>
  <c r="AB7" i="16"/>
  <c r="L5" i="14"/>
  <c r="AB8" i="18"/>
  <c r="AB63" i="18"/>
  <c r="Z58" i="18"/>
  <c r="X77" i="18"/>
  <c r="AB60" i="16"/>
  <c r="Z39" i="18"/>
  <c r="L50" i="14"/>
  <c r="AA44" i="18"/>
  <c r="Q4" i="14"/>
  <c r="AB45" i="16"/>
  <c r="Y29" i="18"/>
  <c r="X9" i="18"/>
  <c r="AB12" i="16"/>
  <c r="AB32" i="16"/>
  <c r="AA57" i="16"/>
  <c r="Z47" i="18"/>
  <c r="Y26" i="16"/>
  <c r="Z8" i="18"/>
  <c r="L45" i="14"/>
  <c r="Y44" i="18"/>
  <c r="Y7" i="16"/>
  <c r="X60" i="18"/>
  <c r="Z58" i="16"/>
  <c r="Z41" i="18"/>
  <c r="X17" i="18"/>
  <c r="Y3" i="18"/>
  <c r="X5" i="16"/>
  <c r="Z67" i="18"/>
  <c r="X35" i="16"/>
  <c r="AA65" i="16"/>
  <c r="X28" i="18"/>
  <c r="Y28" i="16"/>
  <c r="Y78" i="18"/>
  <c r="Y19" i="18"/>
  <c r="X17" i="16"/>
  <c r="Y49" i="18"/>
  <c r="Y67" i="18"/>
  <c r="AB13" i="16"/>
  <c r="Z17" i="18"/>
  <c r="Y23" i="18"/>
  <c r="AA12" i="18"/>
  <c r="Z51" i="16"/>
  <c r="AA36" i="18"/>
  <c r="Z31" i="16"/>
  <c r="Y75" i="18"/>
  <c r="X18" i="18"/>
  <c r="AA33" i="16"/>
  <c r="Y3" i="16"/>
  <c r="Y55" i="16"/>
  <c r="Z55" i="16"/>
  <c r="X40" i="16"/>
  <c r="Y70" i="18"/>
  <c r="AB37" i="18"/>
  <c r="Y14" i="18"/>
  <c r="Y40" i="18"/>
  <c r="Z57" i="16"/>
  <c r="AA55" i="16"/>
  <c r="Z63" i="16"/>
  <c r="Y69" i="18"/>
  <c r="AB30" i="16"/>
  <c r="H8" i="14"/>
  <c r="Z35" i="16"/>
  <c r="Y30" i="18"/>
  <c r="Y52" i="18"/>
  <c r="AA64" i="16"/>
  <c r="X62" i="18"/>
  <c r="AA31" i="18"/>
  <c r="AB15" i="18"/>
  <c r="X23" i="16"/>
  <c r="AB26" i="16"/>
  <c r="Z53" i="18"/>
  <c r="AB10" i="18"/>
  <c r="AB5" i="16"/>
  <c r="AB9" i="18"/>
  <c r="AB54" i="16"/>
  <c r="Y59" i="18"/>
  <c r="X57" i="18"/>
  <c r="C52" i="1"/>
  <c r="R57" i="14"/>
  <c r="AA25" i="16"/>
  <c r="Y5" i="18"/>
  <c r="L48" i="14"/>
  <c r="X7" i="18"/>
  <c r="D29" i="1"/>
  <c r="AB38" i="16"/>
  <c r="AA30" i="18"/>
  <c r="Z19" i="18"/>
  <c r="AB35" i="18"/>
  <c r="AB11" i="18"/>
  <c r="AB34" i="18"/>
  <c r="AB34" i="16"/>
  <c r="Y4" i="16"/>
  <c r="Y74" i="18"/>
  <c r="AA39" i="18"/>
  <c r="AB64" i="18"/>
  <c r="AB61" i="18"/>
  <c r="Y51" i="18"/>
  <c r="M3" i="14"/>
  <c r="M46" i="14"/>
  <c r="Y41" i="16"/>
  <c r="Y35" i="18"/>
  <c r="AA41" i="16"/>
  <c r="Y38" i="18"/>
  <c r="X9" i="16"/>
  <c r="AA76" i="18"/>
  <c r="AA75" i="18"/>
  <c r="Z52" i="16"/>
  <c r="AB12" i="18"/>
  <c r="M23" i="14"/>
  <c r="Y24" i="18"/>
  <c r="X61" i="18"/>
  <c r="X15" i="16"/>
  <c r="X8" i="18"/>
  <c r="AA47" i="16"/>
  <c r="X31" i="18"/>
  <c r="AB32" i="18"/>
  <c r="X3" i="18"/>
  <c r="X48" i="16"/>
  <c r="AB74" i="18"/>
  <c r="AB24" i="16"/>
  <c r="AB65" i="18"/>
  <c r="AA47" i="18"/>
  <c r="Z34" i="18"/>
  <c r="AB42" i="18"/>
  <c r="Z13" i="18"/>
  <c r="AB23" i="18"/>
  <c r="X68" i="18"/>
  <c r="M51" i="14"/>
  <c r="AA43" i="18"/>
  <c r="AB17" i="18"/>
  <c r="Z49" i="18"/>
  <c r="X54" i="18"/>
  <c r="AB46" i="18"/>
  <c r="AA59" i="18"/>
  <c r="X56" i="16"/>
  <c r="X10" i="18"/>
  <c r="Y42" i="18"/>
  <c r="Z21" i="16"/>
  <c r="Z47" i="16"/>
  <c r="Y34" i="18"/>
  <c r="X3" i="16"/>
  <c r="AB57" i="16"/>
  <c r="M57" i="14"/>
  <c r="AB73" i="18"/>
  <c r="AA50" i="18"/>
  <c r="Y57" i="16"/>
  <c r="AA50" i="16"/>
  <c r="X58" i="18"/>
  <c r="Z6" i="16"/>
  <c r="Y18" i="16"/>
  <c r="X50" i="18"/>
  <c r="AA46" i="18"/>
  <c r="X27" i="16"/>
  <c r="L32" i="14"/>
  <c r="AB66" i="16"/>
  <c r="Y62" i="18"/>
  <c r="X51" i="18"/>
  <c r="Y8" i="18"/>
  <c r="Z77" i="18"/>
  <c r="AA7" i="16"/>
  <c r="Y64" i="16"/>
  <c r="AA73" i="18"/>
  <c r="AB27" i="16"/>
  <c r="Q45" i="14"/>
  <c r="AB17" i="16"/>
  <c r="X7" i="16"/>
  <c r="Z11" i="16"/>
  <c r="AB20" i="18"/>
  <c r="AB47" i="18"/>
  <c r="X44" i="18"/>
  <c r="AA78" i="18"/>
  <c r="AA16" i="16"/>
  <c r="AA63" i="18"/>
  <c r="Y77" i="18"/>
  <c r="Y28" i="18"/>
  <c r="R48" i="14"/>
  <c r="AA58" i="16"/>
  <c r="Y10" i="18"/>
  <c r="X21" i="18"/>
  <c r="AB77" i="18"/>
  <c r="Y38" i="16"/>
  <c r="AA4" i="16"/>
  <c r="Y25" i="18"/>
  <c r="AB6" i="18"/>
  <c r="AB67" i="18"/>
  <c r="N82" i="15"/>
  <c r="Z13" i="16"/>
  <c r="Z28" i="16"/>
  <c r="AA14" i="18"/>
  <c r="X29" i="18"/>
  <c r="Q32" i="14"/>
  <c r="Z76" i="18"/>
  <c r="Z41" i="16"/>
  <c r="H22" i="14"/>
  <c r="Z40" i="16"/>
  <c r="AA68" i="18"/>
  <c r="AA26" i="18"/>
  <c r="X40" i="18"/>
  <c r="AB33" i="16"/>
  <c r="R46" i="14"/>
  <c r="AA56" i="18"/>
  <c r="X23" i="18"/>
  <c r="L55" i="14"/>
  <c r="AB36" i="16"/>
  <c r="Q49" i="14"/>
  <c r="Y59" i="16"/>
  <c r="X63" i="16"/>
  <c r="Z78" i="18"/>
  <c r="X61" i="16"/>
  <c r="X20" i="16"/>
  <c r="Z8" i="16"/>
  <c r="Y13" i="16"/>
  <c r="AB35" i="16"/>
  <c r="X66" i="16"/>
  <c r="Z44" i="16"/>
  <c r="R50" i="14"/>
  <c r="Q40" i="14"/>
  <c r="Z59" i="16"/>
  <c r="Y49" i="16"/>
  <c r="AA10" i="18"/>
  <c r="AA19" i="16"/>
  <c r="AA42" i="16"/>
  <c r="AB14" i="18"/>
  <c r="AB3" i="18"/>
  <c r="AB18" i="18"/>
  <c r="H19" i="14"/>
  <c r="AB37" i="16"/>
  <c r="R3" i="14"/>
  <c r="AB61" i="16"/>
  <c r="AA12" i="16"/>
  <c r="AA57" i="18"/>
  <c r="Y30" i="16"/>
  <c r="Y66" i="16"/>
  <c r="Y7" i="18"/>
  <c r="AB15" i="16"/>
  <c r="X70" i="18"/>
  <c r="Y37" i="18"/>
  <c r="AA33" i="18"/>
  <c r="L26" i="14"/>
  <c r="Y48" i="18"/>
  <c r="Y76" i="18"/>
  <c r="AB28" i="18"/>
  <c r="Q50" i="14"/>
  <c r="H16" i="14"/>
  <c r="AA21" i="16"/>
  <c r="Z20" i="18"/>
  <c r="R44" i="14"/>
  <c r="R5" i="14"/>
  <c r="Z35" i="18"/>
  <c r="X32" i="16"/>
  <c r="X65" i="16"/>
  <c r="AA22" i="18"/>
  <c r="AA53" i="16"/>
  <c r="R26" i="14"/>
  <c r="L3" i="14"/>
  <c r="R51" i="14"/>
  <c r="Q51" i="14"/>
  <c r="X73" i="18"/>
  <c r="X37" i="16"/>
  <c r="Z21" i="18"/>
  <c r="Z46" i="18"/>
  <c r="AB29" i="16"/>
  <c r="Y36" i="16"/>
  <c r="Z31" i="18"/>
  <c r="H11" i="14"/>
  <c r="C27" i="15"/>
  <c r="D52" i="1"/>
  <c r="D39" i="1"/>
  <c r="D54" i="1"/>
  <c r="D45" i="1"/>
  <c r="AC2" i="18" a="1"/>
  <c r="D30" i="1"/>
  <c r="C37" i="1"/>
  <c r="D37" i="1" s="1"/>
  <c r="AC2" i="16" a="1"/>
  <c r="AC40" i="16" l="1"/>
  <c r="AC44" i="16"/>
  <c r="AC64" i="16"/>
  <c r="AC62" i="16"/>
  <c r="AC25" i="16"/>
  <c r="AC37" i="16"/>
  <c r="AC19" i="16"/>
  <c r="AC47" i="16"/>
  <c r="AC46" i="16"/>
  <c r="AC12" i="16"/>
  <c r="AC8" i="16"/>
  <c r="AC22" i="16"/>
  <c r="AC26" i="16"/>
  <c r="AC48" i="16"/>
  <c r="AC38" i="16"/>
  <c r="AC63" i="16"/>
  <c r="AC9" i="16"/>
  <c r="AC39" i="16"/>
  <c r="AC16" i="16"/>
  <c r="AC27" i="16"/>
  <c r="AC53" i="16"/>
  <c r="AC43" i="16"/>
  <c r="AC65" i="16"/>
  <c r="AC6" i="16"/>
  <c r="AC7" i="16"/>
  <c r="AC13" i="16"/>
  <c r="AC41" i="16"/>
  <c r="AC36" i="16"/>
  <c r="AC4" i="16"/>
  <c r="AC59" i="16"/>
  <c r="AC51" i="16"/>
  <c r="AC14" i="16"/>
  <c r="AC61" i="16"/>
  <c r="AC66" i="16"/>
  <c r="AC31" i="16"/>
  <c r="AC15" i="16"/>
  <c r="AC34" i="16"/>
  <c r="AC33" i="16"/>
  <c r="AC45" i="16"/>
  <c r="AC29" i="16"/>
  <c r="AC54" i="16"/>
  <c r="AC60" i="16"/>
  <c r="AC23" i="16"/>
  <c r="AC24" i="16"/>
  <c r="AC35" i="16"/>
  <c r="AC58" i="16"/>
  <c r="AC56" i="16"/>
  <c r="AC3" i="16"/>
  <c r="AC42" i="16"/>
  <c r="AC20" i="16"/>
  <c r="AC55" i="16"/>
  <c r="AC49" i="16"/>
  <c r="AC17" i="16"/>
  <c r="AC30" i="16"/>
  <c r="AC18" i="16"/>
  <c r="AC28" i="16"/>
  <c r="AC52" i="16"/>
  <c r="AC11" i="16"/>
  <c r="AC50" i="16"/>
  <c r="AC32" i="16"/>
  <c r="AC57" i="16"/>
  <c r="AC21" i="16"/>
  <c r="AC10" i="16"/>
  <c r="AC2" i="16"/>
  <c r="AC5" i="16"/>
  <c r="AC33" i="18"/>
  <c r="AC45" i="18"/>
  <c r="AC20" i="18"/>
  <c r="AC27" i="18"/>
  <c r="AC16" i="18"/>
  <c r="AC46" i="18"/>
  <c r="AC15" i="18"/>
  <c r="AC34" i="18"/>
  <c r="AC36" i="18"/>
  <c r="AC19" i="18"/>
  <c r="AC4" i="18"/>
  <c r="AC53" i="18"/>
  <c r="AC78" i="18"/>
  <c r="AC54" i="18"/>
  <c r="AC30" i="18"/>
  <c r="AC52" i="18"/>
  <c r="AC58" i="18"/>
  <c r="AC41" i="18"/>
  <c r="AC3" i="18"/>
  <c r="AC35" i="18"/>
  <c r="AC37" i="18"/>
  <c r="AC69" i="18"/>
  <c r="AC71" i="18"/>
  <c r="AC11" i="18"/>
  <c r="AC7" i="18"/>
  <c r="AC21" i="18"/>
  <c r="AC63" i="18"/>
  <c r="AC47" i="18"/>
  <c r="AC6" i="18"/>
  <c r="AC28" i="18"/>
  <c r="AC44" i="18"/>
  <c r="AC56" i="18"/>
  <c r="AC40" i="18"/>
  <c r="AC55" i="18"/>
  <c r="AC23" i="18"/>
  <c r="AC60" i="18"/>
  <c r="AC9" i="18"/>
  <c r="AC59" i="18"/>
  <c r="AC75" i="18"/>
  <c r="AC39" i="18"/>
  <c r="AC12" i="18"/>
  <c r="AC76" i="18"/>
  <c r="AC8" i="18"/>
  <c r="AC57" i="18"/>
  <c r="AC74" i="18"/>
  <c r="AC38" i="18"/>
  <c r="AC67" i="18"/>
  <c r="AC70" i="18"/>
  <c r="AC65" i="18"/>
  <c r="AC31" i="18"/>
  <c r="AC77" i="18"/>
  <c r="AC50" i="18"/>
  <c r="AC32" i="18"/>
  <c r="AC25" i="18"/>
  <c r="AC66" i="18"/>
  <c r="AC73" i="18"/>
  <c r="AC14" i="18"/>
  <c r="AC72" i="18"/>
  <c r="AC51" i="18"/>
  <c r="AC2" i="18"/>
  <c r="AC17" i="18"/>
  <c r="AC10" i="18"/>
  <c r="AC18" i="18"/>
  <c r="AC22" i="18"/>
  <c r="AC64" i="18"/>
  <c r="AC26" i="18"/>
  <c r="AC24" i="18"/>
  <c r="AC13" i="18"/>
  <c r="AC61" i="18"/>
  <c r="AC48" i="18"/>
  <c r="AC43" i="18"/>
  <c r="AC29" i="18"/>
  <c r="AC62" i="18"/>
  <c r="AC5" i="18"/>
  <c r="AC49" i="18"/>
  <c r="AC68" i="18"/>
  <c r="AC42" i="18"/>
  <c r="I27" i="15"/>
  <c r="H27" i="15"/>
  <c r="K9" i="14"/>
  <c r="V37" i="16"/>
  <c r="V73" i="18"/>
  <c r="V65" i="16"/>
  <c r="V32" i="16"/>
  <c r="K14" i="14"/>
  <c r="V70" i="18"/>
  <c r="K17" i="14"/>
  <c r="V66" i="16"/>
  <c r="V20" i="16"/>
  <c r="V61" i="16"/>
  <c r="V63" i="16"/>
  <c r="V23" i="18"/>
  <c r="V40" i="18"/>
  <c r="K20" i="14"/>
  <c r="V29" i="18"/>
  <c r="V21" i="18"/>
  <c r="V44" i="18"/>
  <c r="V7" i="16"/>
  <c r="V51" i="18"/>
  <c r="V27" i="16"/>
  <c r="V50" i="18"/>
  <c r="V58" i="18"/>
  <c r="V3" i="16"/>
  <c r="V10" i="18"/>
  <c r="V56" i="16"/>
  <c r="V54" i="18"/>
  <c r="V68" i="18"/>
  <c r="V48" i="16"/>
  <c r="V3" i="18"/>
  <c r="V31" i="18"/>
  <c r="V8" i="18"/>
  <c r="V15" i="16"/>
  <c r="V61" i="18"/>
  <c r="V9" i="16"/>
  <c r="V7" i="18"/>
  <c r="V57" i="18"/>
  <c r="V23" i="16"/>
  <c r="V62" i="18"/>
  <c r="K6" i="14"/>
  <c r="V40" i="16"/>
  <c r="V18" i="18"/>
  <c r="V17" i="16"/>
  <c r="V28" i="18"/>
  <c r="V35" i="16"/>
  <c r="V5" i="16"/>
  <c r="V17" i="18"/>
  <c r="V60" i="18"/>
  <c r="V9" i="18"/>
  <c r="V77" i="18"/>
  <c r="V78" i="18"/>
  <c r="V13" i="18"/>
  <c r="V54" i="16"/>
  <c r="V45" i="16"/>
  <c r="V47" i="16"/>
  <c r="V65" i="18"/>
  <c r="V44" i="16"/>
  <c r="V29" i="16"/>
  <c r="V31" i="16"/>
  <c r="V16" i="18"/>
  <c r="K15" i="14"/>
  <c r="V12" i="16"/>
  <c r="K11" i="14"/>
  <c r="V53" i="16"/>
  <c r="V74" i="18"/>
  <c r="V42" i="16"/>
  <c r="V76" i="18"/>
  <c r="V14" i="16"/>
  <c r="V30" i="16"/>
  <c r="V58" i="16"/>
  <c r="V63" i="18"/>
  <c r="V34" i="16"/>
  <c r="K13" i="14"/>
  <c r="V49" i="18"/>
  <c r="V51" i="16"/>
  <c r="K7" i="14"/>
  <c r="V20" i="18"/>
  <c r="V38" i="18"/>
  <c r="V28" i="16"/>
  <c r="V22" i="16"/>
  <c r="V6" i="16"/>
  <c r="V24" i="18"/>
  <c r="V66" i="18"/>
  <c r="V52" i="16"/>
  <c r="V64" i="18"/>
  <c r="V69" i="18"/>
  <c r="V10" i="16"/>
  <c r="V18" i="16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V60" i="16"/>
  <c r="K18" i="14"/>
  <c r="V41" i="16"/>
  <c r="V19" i="18"/>
  <c r="V43" i="18"/>
  <c r="K19" i="14"/>
  <c r="V26" i="18"/>
  <c r="V21" i="16"/>
  <c r="V35" i="18"/>
  <c r="V39" i="18"/>
  <c r="V57" i="16"/>
  <c r="V37" i="18"/>
  <c r="V14" i="18"/>
  <c r="V75" i="18"/>
  <c r="V64" i="16"/>
  <c r="V71" i="18"/>
  <c r="V8" i="16"/>
  <c r="V50" i="16"/>
  <c r="V39" i="16"/>
  <c r="V33" i="18"/>
  <c r="V4" i="18"/>
  <c r="V59" i="16"/>
  <c r="V6" i="18"/>
  <c r="V43" i="16"/>
  <c r="V30" i="18"/>
  <c r="V38" i="16"/>
  <c r="V16" i="16"/>
  <c r="V4" i="16"/>
  <c r="V56" i="18"/>
  <c r="V33" i="16"/>
  <c r="V36" i="16"/>
  <c r="H26" i="15"/>
  <c r="I26" i="15"/>
  <c r="V15" i="18"/>
  <c r="V55" i="16"/>
  <c r="V26" i="16"/>
  <c r="V55" i="18"/>
  <c r="V19" i="16"/>
  <c r="V13" i="16"/>
  <c r="V52" i="18"/>
  <c r="V36" i="18"/>
  <c r="V24" i="16"/>
  <c r="V22" i="18"/>
  <c r="V11" i="16"/>
  <c r="V25" i="16"/>
  <c r="V27" i="18"/>
  <c r="V48" i="18"/>
  <c r="V5" i="18"/>
  <c r="K8" i="14"/>
  <c r="V41" i="18"/>
  <c r="V49" i="16"/>
  <c r="K12" i="14"/>
  <c r="V32" i="18"/>
  <c r="V62" i="16"/>
  <c r="V47" i="18"/>
  <c r="V45" i="18"/>
  <c r="V42" i="18"/>
  <c r="V46" i="16"/>
  <c r="V25" i="18"/>
  <c r="V67" i="18"/>
  <c r="K10" i="14"/>
  <c r="V12" i="18"/>
  <c r="V46" i="18"/>
  <c r="K16" i="14"/>
  <c r="V11" i="18"/>
  <c r="J27" i="15"/>
  <c r="L17" i="14"/>
  <c r="Q17" i="14"/>
  <c r="M17" i="14"/>
  <c r="R17" i="14"/>
  <c r="Q11" i="14"/>
  <c r="M11" i="14"/>
  <c r="L11" i="14"/>
  <c r="R11" i="14"/>
  <c r="X21" i="17"/>
  <c r="Y21" i="17"/>
  <c r="Z21" i="17"/>
  <c r="AB21" i="17"/>
  <c r="AA21" i="17"/>
  <c r="AB51" i="17"/>
  <c r="AA51" i="17"/>
  <c r="X51" i="17"/>
  <c r="Y51" i="17"/>
  <c r="Z51" i="17"/>
  <c r="X34" i="17"/>
  <c r="Y34" i="17"/>
  <c r="AA34" i="17"/>
  <c r="AB34" i="17"/>
  <c r="Z34" i="17"/>
  <c r="Z22" i="17"/>
  <c r="Y22" i="17"/>
  <c r="X22" i="17"/>
  <c r="AB22" i="17"/>
  <c r="AA22" i="17"/>
  <c r="AB30" i="17"/>
  <c r="Z30" i="17"/>
  <c r="AA30" i="17"/>
  <c r="X30" i="17"/>
  <c r="Y30" i="17"/>
  <c r="X11" i="17"/>
  <c r="Z11" i="17"/>
  <c r="AB11" i="17"/>
  <c r="Y11" i="17"/>
  <c r="AA11" i="17"/>
  <c r="Y42" i="17"/>
  <c r="X42" i="17"/>
  <c r="AA42" i="17"/>
  <c r="AB42" i="17"/>
  <c r="Z42" i="17"/>
  <c r="R10" i="14"/>
  <c r="Q10" i="14"/>
  <c r="L10" i="14"/>
  <c r="M10" i="14"/>
  <c r="Z17" i="17"/>
  <c r="AA17" i="17"/>
  <c r="X17" i="17"/>
  <c r="Y17" i="17"/>
  <c r="AB17" i="17"/>
  <c r="X33" i="17"/>
  <c r="AB33" i="17"/>
  <c r="Z33" i="17"/>
  <c r="Y33" i="17"/>
  <c r="AA33" i="17"/>
  <c r="Y55" i="17"/>
  <c r="AB55" i="17"/>
  <c r="AA55" i="17"/>
  <c r="X55" i="17"/>
  <c r="Z55" i="17"/>
  <c r="Y16" i="17"/>
  <c r="AA16" i="17"/>
  <c r="X16" i="17"/>
  <c r="Z16" i="17"/>
  <c r="AB16" i="17"/>
  <c r="Y25" i="17"/>
  <c r="X25" i="17"/>
  <c r="AA25" i="17"/>
  <c r="Z25" i="17"/>
  <c r="AB25" i="17"/>
  <c r="AA13" i="17"/>
  <c r="AB13" i="17"/>
  <c r="Z13" i="17"/>
  <c r="X13" i="17"/>
  <c r="Y13" i="17"/>
  <c r="Y26" i="17"/>
  <c r="AB26" i="17"/>
  <c r="AA26" i="17"/>
  <c r="X26" i="17"/>
  <c r="Z26" i="17"/>
  <c r="AA41" i="17"/>
  <c r="Z41" i="17"/>
  <c r="X41" i="17"/>
  <c r="AB41" i="17"/>
  <c r="Y41" i="17"/>
  <c r="AA10" i="17"/>
  <c r="Y10" i="17"/>
  <c r="Z10" i="17"/>
  <c r="AB10" i="17"/>
  <c r="X10" i="17"/>
  <c r="Y54" i="17"/>
  <c r="AB54" i="17"/>
  <c r="AA54" i="17"/>
  <c r="X54" i="17"/>
  <c r="Z54" i="17"/>
  <c r="M14" i="14"/>
  <c r="L14" i="14"/>
  <c r="R14" i="14"/>
  <c r="Q14" i="14"/>
  <c r="R9" i="14"/>
  <c r="Q9" i="14"/>
  <c r="M9" i="14"/>
  <c r="L9" i="14"/>
  <c r="L6" i="14"/>
  <c r="M6" i="14"/>
  <c r="Q6" i="14"/>
  <c r="R6" i="14"/>
  <c r="U3" i="14" a="1"/>
  <c r="Q19" i="14"/>
  <c r="L19" i="14"/>
  <c r="R19" i="14"/>
  <c r="M19" i="14"/>
  <c r="Y44" i="17"/>
  <c r="AB44" i="17"/>
  <c r="X44" i="17"/>
  <c r="Z44" i="17"/>
  <c r="AA44" i="17"/>
  <c r="L15" i="14"/>
  <c r="R15" i="14"/>
  <c r="Q15" i="14"/>
  <c r="M15" i="14"/>
  <c r="C53" i="1"/>
  <c r="D53" i="1" s="1"/>
  <c r="Y52" i="17"/>
  <c r="AB52" i="17"/>
  <c r="X52" i="17"/>
  <c r="AA52" i="17"/>
  <c r="Z52" i="17"/>
  <c r="AA14" i="17"/>
  <c r="X14" i="17"/>
  <c r="Z14" i="17"/>
  <c r="Y14" i="17"/>
  <c r="AB14" i="17"/>
  <c r="Y31" i="17"/>
  <c r="X31" i="17"/>
  <c r="AB31" i="17"/>
  <c r="AA31" i="17"/>
  <c r="Z31" i="17"/>
  <c r="X27" i="17"/>
  <c r="AB27" i="17"/>
  <c r="Y27" i="17"/>
  <c r="AA27" i="17"/>
  <c r="Z27" i="17"/>
  <c r="L16" i="14"/>
  <c r="R16" i="14"/>
  <c r="Q16" i="14"/>
  <c r="M16" i="14"/>
  <c r="AA32" i="17"/>
  <c r="Z32" i="17"/>
  <c r="AB32" i="17"/>
  <c r="Y32" i="17"/>
  <c r="X32" i="17"/>
  <c r="C28" i="15"/>
  <c r="Y12" i="17"/>
  <c r="Z12" i="17"/>
  <c r="AB12" i="17"/>
  <c r="X12" i="17"/>
  <c r="AA12" i="17"/>
  <c r="X48" i="17"/>
  <c r="Y48" i="17"/>
  <c r="AA48" i="17"/>
  <c r="AB48" i="17"/>
  <c r="Z48" i="17"/>
  <c r="Q13" i="14"/>
  <c r="R13" i="14"/>
  <c r="L13" i="14"/>
  <c r="M13" i="14"/>
  <c r="X35" i="17"/>
  <c r="AB35" i="17"/>
  <c r="AA35" i="17"/>
  <c r="Y35" i="17"/>
  <c r="Z35" i="17"/>
  <c r="Z23" i="17"/>
  <c r="Y23" i="17"/>
  <c r="AB23" i="17"/>
  <c r="X23" i="17"/>
  <c r="AA23" i="17"/>
  <c r="Z40" i="17"/>
  <c r="AB40" i="17"/>
  <c r="AA40" i="17"/>
  <c r="X40" i="17"/>
  <c r="Y40" i="17"/>
  <c r="AB20" i="17"/>
  <c r="X20" i="17"/>
  <c r="Z20" i="17"/>
  <c r="AA20" i="17"/>
  <c r="Y20" i="17"/>
  <c r="Y53" i="17"/>
  <c r="AA53" i="17"/>
  <c r="Z53" i="17"/>
  <c r="AB53" i="17"/>
  <c r="X53" i="17"/>
  <c r="J26" i="15"/>
  <c r="AA37" i="17"/>
  <c r="X37" i="17"/>
  <c r="AB37" i="17"/>
  <c r="Z37" i="17"/>
  <c r="Y37" i="17"/>
  <c r="L7" i="14"/>
  <c r="Q7" i="14"/>
  <c r="M7" i="14"/>
  <c r="R7" i="14"/>
  <c r="C38" i="1"/>
  <c r="D38" i="1" s="1"/>
  <c r="Z18" i="17"/>
  <c r="Y18" i="17"/>
  <c r="X18" i="17"/>
  <c r="AB18" i="17"/>
  <c r="AA18" i="17"/>
  <c r="Z6" i="17"/>
  <c r="X6" i="17"/>
  <c r="AA6" i="17"/>
  <c r="AB6" i="17"/>
  <c r="Y6" i="17"/>
  <c r="Z3" i="17"/>
  <c r="X3" i="17"/>
  <c r="Y3" i="17"/>
  <c r="AA3" i="17"/>
  <c r="AB3" i="17"/>
  <c r="AB29" i="17"/>
  <c r="X29" i="17"/>
  <c r="Z29" i="17"/>
  <c r="AA29" i="17"/>
  <c r="Y29" i="17"/>
  <c r="Z28" i="17"/>
  <c r="Y28" i="17"/>
  <c r="X28" i="17"/>
  <c r="AA28" i="17"/>
  <c r="AB28" i="17"/>
  <c r="X24" i="17"/>
  <c r="Z24" i="17"/>
  <c r="Y24" i="17"/>
  <c r="AA24" i="17"/>
  <c r="AB24" i="17"/>
  <c r="Z7" i="17"/>
  <c r="AB7" i="17"/>
  <c r="Y7" i="17"/>
  <c r="X7" i="17"/>
  <c r="AA7" i="17"/>
  <c r="R8" i="14"/>
  <c r="M8" i="14"/>
  <c r="Q8" i="14"/>
  <c r="L8" i="14"/>
  <c r="AB19" i="17"/>
  <c r="Z19" i="17"/>
  <c r="X19" i="17"/>
  <c r="AA19" i="17"/>
  <c r="Y19" i="17"/>
  <c r="X39" i="17"/>
  <c r="AA39" i="17"/>
  <c r="Y39" i="17"/>
  <c r="Z39" i="17"/>
  <c r="AB39" i="17"/>
  <c r="Z38" i="17"/>
  <c r="X38" i="17"/>
  <c r="AA38" i="17"/>
  <c r="Y38" i="17"/>
  <c r="AB38" i="17"/>
  <c r="AB50" i="17"/>
  <c r="Z50" i="17"/>
  <c r="AA50" i="17"/>
  <c r="X50" i="17"/>
  <c r="Y50" i="17"/>
  <c r="L18" i="14"/>
  <c r="M18" i="14"/>
  <c r="Q18" i="14"/>
  <c r="R18" i="14"/>
  <c r="Z15" i="17"/>
  <c r="AA15" i="17"/>
  <c r="Y15" i="17"/>
  <c r="AB15" i="17"/>
  <c r="X15" i="17"/>
  <c r="AA46" i="17"/>
  <c r="X46" i="17"/>
  <c r="Z46" i="17"/>
  <c r="AB46" i="17"/>
  <c r="Y46" i="17"/>
  <c r="AB36" i="17"/>
  <c r="Y36" i="17"/>
  <c r="X36" i="17"/>
  <c r="Z36" i="17"/>
  <c r="AA36" i="17"/>
  <c r="Q20" i="14"/>
  <c r="R20" i="14"/>
  <c r="L20" i="14"/>
  <c r="M20" i="14"/>
  <c r="Z49" i="17"/>
  <c r="X49" i="17"/>
  <c r="Y49" i="17"/>
  <c r="AA49" i="17"/>
  <c r="AB49" i="17"/>
  <c r="Z47" i="17"/>
  <c r="X47" i="17"/>
  <c r="AA47" i="17"/>
  <c r="Y47" i="17"/>
  <c r="AB47" i="17"/>
  <c r="AA9" i="17"/>
  <c r="AB9" i="17"/>
  <c r="Z9" i="17"/>
  <c r="X9" i="17"/>
  <c r="Y9" i="17"/>
  <c r="Z8" i="17"/>
  <c r="Y8" i="17"/>
  <c r="AB8" i="17"/>
  <c r="X8" i="17"/>
  <c r="AA8" i="17"/>
  <c r="X5" i="17"/>
  <c r="Z5" i="17"/>
  <c r="Y5" i="17"/>
  <c r="AB5" i="17"/>
  <c r="AA5" i="17"/>
  <c r="Z4" i="17"/>
  <c r="X4" i="17"/>
  <c r="AB4" i="17"/>
  <c r="AA4" i="17"/>
  <c r="Y4" i="17"/>
  <c r="Y45" i="17"/>
  <c r="X45" i="17"/>
  <c r="AA45" i="17"/>
  <c r="Z45" i="17"/>
  <c r="AB45" i="17"/>
  <c r="M12" i="14"/>
  <c r="Q12" i="14"/>
  <c r="R12" i="14"/>
  <c r="L12" i="14"/>
  <c r="AB43" i="17"/>
  <c r="Y43" i="17"/>
  <c r="AA43" i="17"/>
  <c r="Z43" i="17"/>
  <c r="X43" i="17"/>
  <c r="C29" i="15"/>
  <c r="C30" i="15"/>
  <c r="C31" i="15"/>
  <c r="C32" i="15"/>
  <c r="C33" i="15"/>
  <c r="H33" i="15" l="1"/>
  <c r="I33" i="15"/>
  <c r="H32" i="15"/>
  <c r="I32" i="15"/>
  <c r="I31" i="15"/>
  <c r="H31" i="15"/>
  <c r="I30" i="15"/>
  <c r="H30" i="15"/>
  <c r="I29" i="15"/>
  <c r="H29" i="15"/>
  <c r="V43" i="17"/>
  <c r="V45" i="17"/>
  <c r="V4" i="17"/>
  <c r="V5" i="17"/>
  <c r="V8" i="17"/>
  <c r="V9" i="17"/>
  <c r="V47" i="17"/>
  <c r="V49" i="17"/>
  <c r="V36" i="17"/>
  <c r="V46" i="17"/>
  <c r="V15" i="17"/>
  <c r="V50" i="17"/>
  <c r="V38" i="17"/>
  <c r="V39" i="17"/>
  <c r="V19" i="17"/>
  <c r="V7" i="17"/>
  <c r="V24" i="17"/>
  <c r="V28" i="17"/>
  <c r="V29" i="17"/>
  <c r="V3" i="17"/>
  <c r="V6" i="17"/>
  <c r="V18" i="17"/>
  <c r="V37" i="17"/>
  <c r="M22" i="15"/>
  <c r="V53" i="17"/>
  <c r="V20" i="17"/>
  <c r="V40" i="17"/>
  <c r="V23" i="17"/>
  <c r="V35" i="17"/>
  <c r="V48" i="17"/>
  <c r="V12" i="17"/>
  <c r="I28" i="15"/>
  <c r="H28" i="15"/>
  <c r="V32" i="17"/>
  <c r="V27" i="17"/>
  <c r="V31" i="17"/>
  <c r="V14" i="17"/>
  <c r="V52" i="17"/>
  <c r="V44" i="17"/>
  <c r="U26" i="14"/>
  <c r="U7" i="14"/>
  <c r="U75" i="14"/>
  <c r="U32" i="14"/>
  <c r="U100" i="14"/>
  <c r="U90" i="14"/>
  <c r="U14" i="14"/>
  <c r="U58" i="14"/>
  <c r="U39" i="14"/>
  <c r="U60" i="14"/>
  <c r="U81" i="14"/>
  <c r="U46" i="14"/>
  <c r="U107" i="14"/>
  <c r="U110" i="14"/>
  <c r="U37" i="14"/>
  <c r="U3" i="14"/>
  <c r="U71" i="14"/>
  <c r="U28" i="14"/>
  <c r="U96" i="14"/>
  <c r="U53" i="14"/>
  <c r="U106" i="14"/>
  <c r="U78" i="14"/>
  <c r="U35" i="14"/>
  <c r="U103" i="14"/>
  <c r="U93" i="14"/>
  <c r="U43" i="14"/>
  <c r="U8" i="14"/>
  <c r="U29" i="14"/>
  <c r="U72" i="14"/>
  <c r="U105" i="14"/>
  <c r="U67" i="14"/>
  <c r="U24" i="14"/>
  <c r="U92" i="14"/>
  <c r="U33" i="14"/>
  <c r="U6" i="14"/>
  <c r="U50" i="14"/>
  <c r="U31" i="14"/>
  <c r="U99" i="14"/>
  <c r="U56" i="14"/>
  <c r="U55" i="14"/>
  <c r="U76" i="14"/>
  <c r="U49" i="14"/>
  <c r="U102" i="14"/>
  <c r="U18" i="14"/>
  <c r="U87" i="14"/>
  <c r="U69" i="14"/>
  <c r="U94" i="14"/>
  <c r="U20" i="14"/>
  <c r="U88" i="14"/>
  <c r="U45" i="14"/>
  <c r="U65" i="14"/>
  <c r="U70" i="14"/>
  <c r="U27" i="14"/>
  <c r="U95" i="14"/>
  <c r="U52" i="14"/>
  <c r="U9" i="14"/>
  <c r="U17" i="14"/>
  <c r="U38" i="14"/>
  <c r="U59" i="14"/>
  <c r="U64" i="14"/>
  <c r="U12" i="14"/>
  <c r="U44" i="14"/>
  <c r="U112" i="14"/>
  <c r="U68" i="14"/>
  <c r="U10" i="14"/>
  <c r="U84" i="14"/>
  <c r="U89" i="14"/>
  <c r="U109" i="14"/>
  <c r="U42" i="14"/>
  <c r="U23" i="14"/>
  <c r="U91" i="14"/>
  <c r="U48" i="14"/>
  <c r="U5" i="14"/>
  <c r="U97" i="14"/>
  <c r="U82" i="14"/>
  <c r="U111" i="14"/>
  <c r="U21" i="14"/>
  <c r="U57" i="14"/>
  <c r="U85" i="14"/>
  <c r="U19" i="14"/>
  <c r="U113" i="14"/>
  <c r="U25" i="14"/>
  <c r="U47" i="14"/>
  <c r="U54" i="14"/>
  <c r="U11" i="14"/>
  <c r="U79" i="14"/>
  <c r="U36" i="14"/>
  <c r="U104" i="14"/>
  <c r="U61" i="14"/>
  <c r="U73" i="14"/>
  <c r="U86" i="14"/>
  <c r="U74" i="14"/>
  <c r="U63" i="14"/>
  <c r="U13" i="14"/>
  <c r="U98" i="14"/>
  <c r="U77" i="14"/>
  <c r="U62" i="14"/>
  <c r="U101" i="14"/>
  <c r="U66" i="14"/>
  <c r="U80" i="14"/>
  <c r="U34" i="14"/>
  <c r="U30" i="14"/>
  <c r="U108" i="14"/>
  <c r="U15" i="14"/>
  <c r="U51" i="14"/>
  <c r="U83" i="14"/>
  <c r="U16" i="14"/>
  <c r="U40" i="14"/>
  <c r="U4" i="14"/>
  <c r="U41" i="14"/>
  <c r="U22" i="14"/>
  <c r="V54" i="17"/>
  <c r="V10" i="17"/>
  <c r="V41" i="17"/>
  <c r="V26" i="17"/>
  <c r="V13" i="17"/>
  <c r="V25" i="17"/>
  <c r="V16" i="17"/>
  <c r="V55" i="17"/>
  <c r="V33" i="17"/>
  <c r="V17" i="17"/>
  <c r="V42" i="17"/>
  <c r="V11" i="17"/>
  <c r="V30" i="17"/>
  <c r="V22" i="17"/>
  <c r="V34" i="17"/>
  <c r="V51" i="17"/>
  <c r="V21" i="17"/>
  <c r="M23" i="15"/>
  <c r="C34" i="15"/>
  <c r="J30" i="15"/>
  <c r="Z14" i="14"/>
  <c r="V14" i="14"/>
  <c r="W14" i="14"/>
  <c r="Y14" i="14"/>
  <c r="X14" i="14"/>
  <c r="X37" i="14"/>
  <c r="Y37" i="14"/>
  <c r="W37" i="14"/>
  <c r="V37" i="14"/>
  <c r="Z37" i="14"/>
  <c r="W35" i="14"/>
  <c r="V35" i="14"/>
  <c r="Y35" i="14"/>
  <c r="X35" i="14"/>
  <c r="Z35" i="14"/>
  <c r="X67" i="14"/>
  <c r="Y67" i="14"/>
  <c r="W67" i="14"/>
  <c r="V67" i="14"/>
  <c r="Z67" i="14"/>
  <c r="X56" i="14"/>
  <c r="Z56" i="14"/>
  <c r="V56" i="14"/>
  <c r="Y56" i="14"/>
  <c r="W56" i="14"/>
  <c r="Y94" i="14"/>
  <c r="X94" i="14"/>
  <c r="V94" i="14"/>
  <c r="W94" i="14"/>
  <c r="Z94" i="14"/>
  <c r="X52" i="14"/>
  <c r="Z52" i="14"/>
  <c r="W52" i="14"/>
  <c r="Y52" i="14"/>
  <c r="V52" i="14"/>
  <c r="Y112" i="14"/>
  <c r="V112" i="14"/>
  <c r="X112" i="14"/>
  <c r="Z112" i="14"/>
  <c r="W112" i="14"/>
  <c r="V91" i="14"/>
  <c r="Y91" i="14"/>
  <c r="X91" i="14"/>
  <c r="W91" i="14"/>
  <c r="Z91" i="14"/>
  <c r="W85" i="14"/>
  <c r="X85" i="14"/>
  <c r="Z85" i="14"/>
  <c r="V85" i="14"/>
  <c r="Y85" i="14"/>
  <c r="Y36" i="14"/>
  <c r="X36" i="14"/>
  <c r="Z36" i="14"/>
  <c r="V36" i="14"/>
  <c r="W36" i="14"/>
  <c r="V98" i="14"/>
  <c r="Z98" i="14"/>
  <c r="X98" i="14"/>
  <c r="Y98" i="14"/>
  <c r="W98" i="14"/>
  <c r="V108" i="14"/>
  <c r="Y108" i="14"/>
  <c r="X108" i="14"/>
  <c r="Z108" i="14"/>
  <c r="W108" i="14"/>
  <c r="Z22" i="14"/>
  <c r="Y22" i="14"/>
  <c r="X22" i="14"/>
  <c r="V22" i="14"/>
  <c r="W22" i="14"/>
  <c r="X58" i="14"/>
  <c r="W58" i="14"/>
  <c r="Z58" i="14"/>
  <c r="Y58" i="14"/>
  <c r="V58" i="14"/>
  <c r="Y3" i="14"/>
  <c r="W3" i="14"/>
  <c r="X3" i="14"/>
  <c r="Z3" i="14"/>
  <c r="V3" i="14"/>
  <c r="V103" i="14"/>
  <c r="W103" i="14"/>
  <c r="X103" i="14"/>
  <c r="Z103" i="14"/>
  <c r="Y103" i="14"/>
  <c r="X24" i="14"/>
  <c r="Z24" i="14"/>
  <c r="Y24" i="14"/>
  <c r="W24" i="14"/>
  <c r="V24" i="14"/>
  <c r="Y55" i="14"/>
  <c r="W55" i="14"/>
  <c r="V55" i="14"/>
  <c r="X55" i="14"/>
  <c r="Z55" i="14"/>
  <c r="X20" i="14"/>
  <c r="W20" i="14"/>
  <c r="V20" i="14"/>
  <c r="Y20" i="14"/>
  <c r="Z20" i="14"/>
  <c r="V9" i="14"/>
  <c r="Y9" i="14"/>
  <c r="W9" i="14"/>
  <c r="Z9" i="14"/>
  <c r="X9" i="14"/>
  <c r="W68" i="14"/>
  <c r="X68" i="14"/>
  <c r="Z68" i="14"/>
  <c r="V68" i="14"/>
  <c r="Y68" i="14"/>
  <c r="Y48" i="14"/>
  <c r="W48" i="14"/>
  <c r="V48" i="14"/>
  <c r="Z48" i="14"/>
  <c r="X48" i="14"/>
  <c r="W19" i="14"/>
  <c r="Z19" i="14"/>
  <c r="X19" i="14"/>
  <c r="Y19" i="14"/>
  <c r="V19" i="14"/>
  <c r="V104" i="14"/>
  <c r="Y104" i="14"/>
  <c r="X104" i="14"/>
  <c r="Z104" i="14"/>
  <c r="W104" i="14"/>
  <c r="X77" i="14"/>
  <c r="Y77" i="14"/>
  <c r="V77" i="14"/>
  <c r="W77" i="14"/>
  <c r="Z77" i="14"/>
  <c r="Z15" i="14"/>
  <c r="V15" i="14"/>
  <c r="Y15" i="14"/>
  <c r="W15" i="14"/>
  <c r="X15" i="14"/>
  <c r="J28" i="15"/>
  <c r="W81" i="14"/>
  <c r="Z81" i="14"/>
  <c r="Y81" i="14"/>
  <c r="X81" i="14"/>
  <c r="V81" i="14"/>
  <c r="Z96" i="14"/>
  <c r="V96" i="14"/>
  <c r="Y96" i="14"/>
  <c r="W96" i="14"/>
  <c r="X96" i="14"/>
  <c r="Z6" i="14"/>
  <c r="Y6" i="14"/>
  <c r="W6" i="14"/>
  <c r="X6" i="14"/>
  <c r="V6" i="14"/>
  <c r="W59" i="14"/>
  <c r="Y59" i="14"/>
  <c r="V59" i="14"/>
  <c r="X59" i="14"/>
  <c r="Z59" i="14"/>
  <c r="X47" i="14"/>
  <c r="V47" i="14"/>
  <c r="Z47" i="14"/>
  <c r="Y47" i="14"/>
  <c r="W47" i="14"/>
  <c r="V66" i="14"/>
  <c r="Y66" i="14"/>
  <c r="Z66" i="14"/>
  <c r="W66" i="14"/>
  <c r="X66" i="14"/>
  <c r="X32" i="14"/>
  <c r="W32" i="14"/>
  <c r="Z32" i="14"/>
  <c r="Y32" i="14"/>
  <c r="V32" i="14"/>
  <c r="V46" i="14"/>
  <c r="W46" i="14"/>
  <c r="Z46" i="14"/>
  <c r="X46" i="14"/>
  <c r="Y46" i="14"/>
  <c r="X53" i="14"/>
  <c r="Z53" i="14"/>
  <c r="V53" i="14"/>
  <c r="Y53" i="14"/>
  <c r="W53" i="14"/>
  <c r="Y29" i="14"/>
  <c r="V29" i="14"/>
  <c r="Z29" i="14"/>
  <c r="X29" i="14"/>
  <c r="W29" i="14"/>
  <c r="X50" i="14"/>
  <c r="Z50" i="14"/>
  <c r="V50" i="14"/>
  <c r="W50" i="14"/>
  <c r="Y50" i="14"/>
  <c r="Y18" i="14"/>
  <c r="Z18" i="14"/>
  <c r="X18" i="14"/>
  <c r="V18" i="14"/>
  <c r="W18" i="14"/>
  <c r="W64" i="14"/>
  <c r="Z64" i="14"/>
  <c r="V64" i="14"/>
  <c r="Y64" i="14"/>
  <c r="X64" i="14"/>
  <c r="X109" i="14"/>
  <c r="W109" i="14"/>
  <c r="Y109" i="14"/>
  <c r="Z109" i="14"/>
  <c r="V109" i="14"/>
  <c r="Y54" i="14"/>
  <c r="V54" i="14"/>
  <c r="W54" i="14"/>
  <c r="Z54" i="14"/>
  <c r="X54" i="14"/>
  <c r="Z74" i="14"/>
  <c r="X74" i="14"/>
  <c r="V74" i="14"/>
  <c r="W74" i="14"/>
  <c r="Y74" i="14"/>
  <c r="Y40" i="14"/>
  <c r="V40" i="14"/>
  <c r="W40" i="14"/>
  <c r="Z40" i="14"/>
  <c r="X40" i="14"/>
  <c r="J33" i="15"/>
  <c r="S23" i="15"/>
  <c r="N23" i="15"/>
  <c r="O23" i="15"/>
  <c r="T23" i="15"/>
  <c r="X75" i="14"/>
  <c r="V75" i="14"/>
  <c r="Y75" i="14"/>
  <c r="W75" i="14"/>
  <c r="Z75" i="14"/>
  <c r="Z8" i="14"/>
  <c r="W8" i="14"/>
  <c r="V8" i="14"/>
  <c r="Y8" i="14"/>
  <c r="X8" i="14"/>
  <c r="Y65" i="14"/>
  <c r="Z65" i="14"/>
  <c r="V65" i="14"/>
  <c r="W65" i="14"/>
  <c r="X65" i="14"/>
  <c r="Z86" i="14"/>
  <c r="V86" i="14"/>
  <c r="X86" i="14"/>
  <c r="W86" i="14"/>
  <c r="Y86" i="14"/>
  <c r="X80" i="14"/>
  <c r="V80" i="14"/>
  <c r="Z80" i="14"/>
  <c r="W80" i="14"/>
  <c r="Y80" i="14"/>
  <c r="J29" i="15"/>
  <c r="S22" i="15"/>
  <c r="T22" i="15"/>
  <c r="O22" i="15"/>
  <c r="N22" i="15"/>
  <c r="V26" i="14"/>
  <c r="Z26" i="14"/>
  <c r="X26" i="14"/>
  <c r="Y26" i="14"/>
  <c r="W26" i="14"/>
  <c r="V39" i="14"/>
  <c r="Z39" i="14"/>
  <c r="Y39" i="14"/>
  <c r="W39" i="14"/>
  <c r="X39" i="14"/>
  <c r="X71" i="14"/>
  <c r="Z71" i="14"/>
  <c r="Y71" i="14"/>
  <c r="V71" i="14"/>
  <c r="W71" i="14"/>
  <c r="Z93" i="14"/>
  <c r="Y93" i="14"/>
  <c r="V93" i="14"/>
  <c r="X93" i="14"/>
  <c r="W93" i="14"/>
  <c r="Z92" i="14"/>
  <c r="W92" i="14"/>
  <c r="V92" i="14"/>
  <c r="X92" i="14"/>
  <c r="Y92" i="14"/>
  <c r="Z76" i="14"/>
  <c r="W76" i="14"/>
  <c r="Y76" i="14"/>
  <c r="V76" i="14"/>
  <c r="X76" i="14"/>
  <c r="V88" i="14"/>
  <c r="X88" i="14"/>
  <c r="Y88" i="14"/>
  <c r="Z88" i="14"/>
  <c r="W88" i="14"/>
  <c r="W17" i="14"/>
  <c r="X17" i="14"/>
  <c r="Z17" i="14"/>
  <c r="Y17" i="14"/>
  <c r="V17" i="14"/>
  <c r="Y10" i="14"/>
  <c r="W10" i="14"/>
  <c r="V10" i="14"/>
  <c r="X10" i="14"/>
  <c r="Z10" i="14"/>
  <c r="V5" i="14"/>
  <c r="Z5" i="14"/>
  <c r="Y5" i="14"/>
  <c r="X5" i="14"/>
  <c r="W5" i="14"/>
  <c r="Y113" i="14"/>
  <c r="Z113" i="14"/>
  <c r="X113" i="14"/>
  <c r="W113" i="14"/>
  <c r="V113" i="14"/>
  <c r="X61" i="14"/>
  <c r="W61" i="14"/>
  <c r="V61" i="14"/>
  <c r="Y61" i="14"/>
  <c r="Z61" i="14"/>
  <c r="X62" i="14"/>
  <c r="V62" i="14"/>
  <c r="Y62" i="14"/>
  <c r="Z62" i="14"/>
  <c r="W62" i="14"/>
  <c r="Z51" i="14"/>
  <c r="X51" i="14"/>
  <c r="Y51" i="14"/>
  <c r="W51" i="14"/>
  <c r="V51" i="14"/>
  <c r="V7" i="14"/>
  <c r="X7" i="14"/>
  <c r="W7" i="14"/>
  <c r="Z7" i="14"/>
  <c r="Y7" i="14"/>
  <c r="W60" i="14"/>
  <c r="X60" i="14"/>
  <c r="Y60" i="14"/>
  <c r="V60" i="14"/>
  <c r="Z60" i="14"/>
  <c r="Y28" i="14"/>
  <c r="Z28" i="14"/>
  <c r="X28" i="14"/>
  <c r="V28" i="14"/>
  <c r="W28" i="14"/>
  <c r="Z43" i="14"/>
  <c r="X43" i="14"/>
  <c r="Y43" i="14"/>
  <c r="W43" i="14"/>
  <c r="V43" i="14"/>
  <c r="X33" i="14"/>
  <c r="W33" i="14"/>
  <c r="Y33" i="14"/>
  <c r="V33" i="14"/>
  <c r="Z33" i="14"/>
  <c r="Z49" i="14"/>
  <c r="X49" i="14"/>
  <c r="V49" i="14"/>
  <c r="W49" i="14"/>
  <c r="Y49" i="14"/>
  <c r="Z45" i="14"/>
  <c r="V45" i="14"/>
  <c r="X45" i="14"/>
  <c r="W45" i="14"/>
  <c r="Y45" i="14"/>
  <c r="Y38" i="14"/>
  <c r="V38" i="14"/>
  <c r="Z38" i="14"/>
  <c r="X38" i="14"/>
  <c r="W38" i="14"/>
  <c r="Z84" i="14"/>
  <c r="Y84" i="14"/>
  <c r="W84" i="14"/>
  <c r="V84" i="14"/>
  <c r="X84" i="14"/>
  <c r="Z97" i="14"/>
  <c r="X97" i="14"/>
  <c r="V97" i="14"/>
  <c r="W97" i="14"/>
  <c r="Y97" i="14"/>
  <c r="X25" i="14"/>
  <c r="Z25" i="14"/>
  <c r="V25" i="14"/>
  <c r="W25" i="14"/>
  <c r="Y25" i="14"/>
  <c r="W73" i="14"/>
  <c r="V73" i="14"/>
  <c r="Y73" i="14"/>
  <c r="Z73" i="14"/>
  <c r="X73" i="14"/>
  <c r="X101" i="14"/>
  <c r="W101" i="14"/>
  <c r="Y101" i="14"/>
  <c r="Z101" i="14"/>
  <c r="V101" i="14"/>
  <c r="Y83" i="14"/>
  <c r="W83" i="14"/>
  <c r="V83" i="14"/>
  <c r="X83" i="14"/>
  <c r="Z83" i="14"/>
  <c r="W102" i="14"/>
  <c r="Y102" i="14"/>
  <c r="Z102" i="14"/>
  <c r="X102" i="14"/>
  <c r="V102" i="14"/>
  <c r="Y82" i="14"/>
  <c r="W82" i="14"/>
  <c r="X82" i="14"/>
  <c r="V82" i="14"/>
  <c r="Z82" i="14"/>
  <c r="W16" i="14"/>
  <c r="X16" i="14"/>
  <c r="Y16" i="14"/>
  <c r="V16" i="14"/>
  <c r="Z16" i="14"/>
  <c r="Z111" i="14"/>
  <c r="W111" i="14"/>
  <c r="Y111" i="14"/>
  <c r="V111" i="14"/>
  <c r="X111" i="14"/>
  <c r="J32" i="15"/>
  <c r="V89" i="14"/>
  <c r="X89" i="14"/>
  <c r="W89" i="14"/>
  <c r="Z89" i="14"/>
  <c r="Y89" i="14"/>
  <c r="V70" i="14"/>
  <c r="X70" i="14"/>
  <c r="W70" i="14"/>
  <c r="Z70" i="14"/>
  <c r="Y70" i="14"/>
  <c r="J31" i="15"/>
  <c r="W100" i="14"/>
  <c r="Y100" i="14"/>
  <c r="Z100" i="14"/>
  <c r="V100" i="14"/>
  <c r="X100" i="14"/>
  <c r="W107" i="14"/>
  <c r="Y107" i="14"/>
  <c r="X107" i="14"/>
  <c r="Z107" i="14"/>
  <c r="V107" i="14"/>
  <c r="W106" i="14"/>
  <c r="Y106" i="14"/>
  <c r="V106" i="14"/>
  <c r="X106" i="14"/>
  <c r="Z106" i="14"/>
  <c r="Z72" i="14"/>
  <c r="X72" i="14"/>
  <c r="V72" i="14"/>
  <c r="Y72" i="14"/>
  <c r="W72" i="14"/>
  <c r="V31" i="14"/>
  <c r="W31" i="14"/>
  <c r="Z31" i="14"/>
  <c r="Y31" i="14"/>
  <c r="X31" i="14"/>
  <c r="V87" i="14"/>
  <c r="X87" i="14"/>
  <c r="W87" i="14"/>
  <c r="Z87" i="14"/>
  <c r="Y87" i="14"/>
  <c r="W27" i="14"/>
  <c r="X27" i="14"/>
  <c r="V27" i="14"/>
  <c r="Y27" i="14"/>
  <c r="Z27" i="14"/>
  <c r="Y12" i="14"/>
  <c r="X12" i="14"/>
  <c r="W12" i="14"/>
  <c r="Z12" i="14"/>
  <c r="V12" i="14"/>
  <c r="Y42" i="14"/>
  <c r="Z42" i="14"/>
  <c r="V42" i="14"/>
  <c r="X42" i="14"/>
  <c r="W42" i="14"/>
  <c r="W21" i="14"/>
  <c r="Z21" i="14"/>
  <c r="Y21" i="14"/>
  <c r="X21" i="14"/>
  <c r="V21" i="14"/>
  <c r="W11" i="14"/>
  <c r="X11" i="14"/>
  <c r="Z11" i="14"/>
  <c r="Y11" i="14"/>
  <c r="V11" i="14"/>
  <c r="W63" i="14"/>
  <c r="V63" i="14"/>
  <c r="Y63" i="14"/>
  <c r="X63" i="14"/>
  <c r="Z63" i="14"/>
  <c r="Y34" i="14"/>
  <c r="X34" i="14"/>
  <c r="Z34" i="14"/>
  <c r="W34" i="14"/>
  <c r="V34" i="14"/>
  <c r="Z4" i="14"/>
  <c r="X4" i="14"/>
  <c r="V4" i="14"/>
  <c r="Y4" i="14"/>
  <c r="W4" i="14"/>
  <c r="X90" i="14"/>
  <c r="V90" i="14"/>
  <c r="W90" i="14"/>
  <c r="Z90" i="14"/>
  <c r="Y90" i="14"/>
  <c r="Z110" i="14"/>
  <c r="V110" i="14"/>
  <c r="X110" i="14"/>
  <c r="W110" i="14"/>
  <c r="Y110" i="14"/>
  <c r="X78" i="14"/>
  <c r="V78" i="14"/>
  <c r="Z78" i="14"/>
  <c r="Y78" i="14"/>
  <c r="W78" i="14"/>
  <c r="Z105" i="14"/>
  <c r="Y105" i="14"/>
  <c r="W105" i="14"/>
  <c r="V105" i="14"/>
  <c r="X105" i="14"/>
  <c r="V99" i="14"/>
  <c r="Z99" i="14"/>
  <c r="Y99" i="14"/>
  <c r="W99" i="14"/>
  <c r="X99" i="14"/>
  <c r="W69" i="14"/>
  <c r="Z69" i="14"/>
  <c r="V69" i="14"/>
  <c r="X69" i="14"/>
  <c r="Y69" i="14"/>
  <c r="Y95" i="14"/>
  <c r="X95" i="14"/>
  <c r="W95" i="14"/>
  <c r="Z95" i="14"/>
  <c r="V95" i="14"/>
  <c r="W44" i="14"/>
  <c r="Y44" i="14"/>
  <c r="X44" i="14"/>
  <c r="Z44" i="14"/>
  <c r="V44" i="14"/>
  <c r="X23" i="14"/>
  <c r="Z23" i="14"/>
  <c r="Y23" i="14"/>
  <c r="V23" i="14"/>
  <c r="W23" i="14"/>
  <c r="Y57" i="14"/>
  <c r="V57" i="14"/>
  <c r="X57" i="14"/>
  <c r="W57" i="14"/>
  <c r="Z57" i="14"/>
  <c r="X79" i="14"/>
  <c r="V79" i="14"/>
  <c r="Y79" i="14"/>
  <c r="Z79" i="14"/>
  <c r="W79" i="14"/>
  <c r="X13" i="14"/>
  <c r="V13" i="14"/>
  <c r="Y13" i="14"/>
  <c r="Z13" i="14"/>
  <c r="W13" i="14"/>
  <c r="Y30" i="14"/>
  <c r="V30" i="14"/>
  <c r="Z30" i="14"/>
  <c r="W30" i="14"/>
  <c r="X30" i="14"/>
  <c r="W41" i="14"/>
  <c r="V41" i="14"/>
  <c r="X41" i="14"/>
  <c r="Y41" i="14"/>
  <c r="Z41" i="14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I46" i="15"/>
  <c r="H46" i="15"/>
  <c r="H45" i="15"/>
  <c r="I45" i="15"/>
  <c r="H44" i="15"/>
  <c r="I44" i="15"/>
  <c r="H43" i="15"/>
  <c r="I43" i="15"/>
  <c r="H42" i="15"/>
  <c r="I42" i="15"/>
  <c r="H41" i="15"/>
  <c r="I41" i="15"/>
  <c r="H40" i="15"/>
  <c r="I40" i="15"/>
  <c r="H39" i="15"/>
  <c r="I39" i="15"/>
  <c r="I38" i="15"/>
  <c r="H38" i="15"/>
  <c r="H37" i="15"/>
  <c r="I37" i="15"/>
  <c r="H36" i="15"/>
  <c r="I36" i="15"/>
  <c r="H35" i="15"/>
  <c r="I35" i="15"/>
  <c r="T41" i="14"/>
  <c r="T30" i="14"/>
  <c r="T13" i="14"/>
  <c r="T79" i="14"/>
  <c r="T57" i="14"/>
  <c r="T23" i="14"/>
  <c r="T44" i="14"/>
  <c r="T95" i="14"/>
  <c r="T69" i="14"/>
  <c r="T99" i="14"/>
  <c r="T105" i="14"/>
  <c r="T78" i="14"/>
  <c r="T110" i="14"/>
  <c r="T90" i="14"/>
  <c r="T4" i="14"/>
  <c r="T34" i="14"/>
  <c r="T63" i="14"/>
  <c r="T11" i="14"/>
  <c r="T21" i="14"/>
  <c r="T42" i="14"/>
  <c r="T12" i="14"/>
  <c r="T27" i="14"/>
  <c r="T87" i="14"/>
  <c r="T31" i="14"/>
  <c r="T72" i="14"/>
  <c r="T106" i="14"/>
  <c r="T107" i="14"/>
  <c r="T100" i="14"/>
  <c r="M27" i="15"/>
  <c r="T70" i="14"/>
  <c r="T89" i="14"/>
  <c r="M28" i="15"/>
  <c r="T111" i="14"/>
  <c r="T16" i="14"/>
  <c r="T82" i="14"/>
  <c r="T102" i="14"/>
  <c r="T83" i="14"/>
  <c r="T101" i="14"/>
  <c r="T73" i="14"/>
  <c r="T25" i="14"/>
  <c r="T97" i="14"/>
  <c r="T84" i="14"/>
  <c r="T38" i="14"/>
  <c r="T45" i="14"/>
  <c r="T49" i="14"/>
  <c r="T33" i="14"/>
  <c r="T43" i="14"/>
  <c r="T28" i="14"/>
  <c r="T60" i="14"/>
  <c r="T7" i="14"/>
  <c r="T51" i="14"/>
  <c r="T62" i="14"/>
  <c r="T61" i="14"/>
  <c r="T113" i="14"/>
  <c r="T5" i="14"/>
  <c r="T10" i="14"/>
  <c r="T17" i="14"/>
  <c r="T88" i="14"/>
  <c r="T76" i="14"/>
  <c r="T92" i="14"/>
  <c r="T93" i="14"/>
  <c r="T71" i="14"/>
  <c r="T39" i="14"/>
  <c r="T26" i="14"/>
  <c r="M25" i="15"/>
  <c r="T80" i="14"/>
  <c r="T86" i="14"/>
  <c r="T65" i="14"/>
  <c r="T8" i="14"/>
  <c r="T75" i="14"/>
  <c r="M29" i="15"/>
  <c r="T40" i="14"/>
  <c r="T74" i="14"/>
  <c r="T54" i="14"/>
  <c r="T109" i="14"/>
  <c r="T64" i="14"/>
  <c r="T18" i="14"/>
  <c r="T50" i="14"/>
  <c r="T29" i="14"/>
  <c r="T53" i="14"/>
  <c r="T46" i="14"/>
  <c r="T32" i="14"/>
  <c r="T66" i="14"/>
  <c r="T47" i="14"/>
  <c r="T59" i="14"/>
  <c r="T6" i="14"/>
  <c r="T96" i="14"/>
  <c r="T81" i="14"/>
  <c r="M24" i="15"/>
  <c r="T15" i="14"/>
  <c r="T77" i="14"/>
  <c r="T104" i="14"/>
  <c r="T19" i="14"/>
  <c r="T48" i="14"/>
  <c r="T68" i="14"/>
  <c r="T9" i="14"/>
  <c r="T20" i="14"/>
  <c r="T55" i="14"/>
  <c r="T24" i="14"/>
  <c r="T103" i="14"/>
  <c r="T3" i="14"/>
  <c r="T58" i="14"/>
  <c r="T22" i="14"/>
  <c r="T108" i="14"/>
  <c r="T98" i="14"/>
  <c r="T36" i="14"/>
  <c r="T85" i="14"/>
  <c r="T91" i="14"/>
  <c r="T112" i="14"/>
  <c r="T52" i="14"/>
  <c r="T94" i="14"/>
  <c r="T56" i="14"/>
  <c r="T67" i="14"/>
  <c r="T35" i="14"/>
  <c r="T37" i="14"/>
  <c r="T14" i="14"/>
  <c r="M26" i="15"/>
  <c r="H34" i="15"/>
  <c r="I34" i="15"/>
  <c r="J43" i="15"/>
  <c r="J39" i="15"/>
  <c r="J35" i="15"/>
  <c r="O29" i="15"/>
  <c r="S29" i="15"/>
  <c r="T29" i="15"/>
  <c r="N29" i="15"/>
  <c r="J47" i="15"/>
  <c r="S25" i="15"/>
  <c r="O25" i="15"/>
  <c r="T25" i="15"/>
  <c r="N25" i="15"/>
  <c r="T24" i="15"/>
  <c r="N24" i="15"/>
  <c r="O24" i="15"/>
  <c r="S24" i="15"/>
  <c r="N28" i="15"/>
  <c r="S28" i="15"/>
  <c r="T28" i="15"/>
  <c r="O28" i="15"/>
  <c r="J42" i="15"/>
  <c r="J46" i="15"/>
  <c r="J38" i="15"/>
  <c r="N26" i="15"/>
  <c r="T26" i="15"/>
  <c r="S26" i="15"/>
  <c r="O26" i="15"/>
  <c r="J45" i="15"/>
  <c r="J41" i="15"/>
  <c r="J37" i="15"/>
  <c r="J44" i="15"/>
  <c r="J40" i="15"/>
  <c r="J36" i="15"/>
  <c r="O27" i="15"/>
  <c r="N27" i="15"/>
  <c r="S27" i="15"/>
  <c r="T27" i="15"/>
  <c r="J34" i="15"/>
  <c r="M30" i="15" l="1"/>
  <c r="M32" i="15"/>
  <c r="M36" i="15"/>
  <c r="M40" i="15"/>
  <c r="M33" i="15"/>
  <c r="M37" i="15"/>
  <c r="M41" i="15"/>
  <c r="M34" i="15"/>
  <c r="M42" i="15"/>
  <c r="M38" i="15"/>
  <c r="M43" i="15"/>
  <c r="M31" i="15"/>
  <c r="M35" i="15"/>
  <c r="M39" i="15"/>
  <c r="W3" i="15" a="1"/>
  <c r="T30" i="15"/>
  <c r="O30" i="15"/>
  <c r="S30" i="15"/>
  <c r="N30" i="15"/>
  <c r="T42" i="15"/>
  <c r="S42" i="15"/>
  <c r="O42" i="15"/>
  <c r="N42" i="15"/>
  <c r="S32" i="15"/>
  <c r="T32" i="15"/>
  <c r="N32" i="15"/>
  <c r="O32" i="15"/>
  <c r="O38" i="15"/>
  <c r="T38" i="15"/>
  <c r="S38" i="15"/>
  <c r="N38" i="15"/>
  <c r="S36" i="15"/>
  <c r="T36" i="15"/>
  <c r="O36" i="15"/>
  <c r="N36" i="15"/>
  <c r="N43" i="15"/>
  <c r="S43" i="15"/>
  <c r="O43" i="15"/>
  <c r="T43" i="15"/>
  <c r="T40" i="15"/>
  <c r="S40" i="15"/>
  <c r="O40" i="15"/>
  <c r="N40" i="15"/>
  <c r="O31" i="15"/>
  <c r="S31" i="15"/>
  <c r="T31" i="15"/>
  <c r="N31" i="15"/>
  <c r="T33" i="15"/>
  <c r="N33" i="15"/>
  <c r="S33" i="15"/>
  <c r="O33" i="15"/>
  <c r="T35" i="15"/>
  <c r="O35" i="15"/>
  <c r="N35" i="15"/>
  <c r="S35" i="15"/>
  <c r="T37" i="15"/>
  <c r="S37" i="15"/>
  <c r="O37" i="15"/>
  <c r="N37" i="15"/>
  <c r="S39" i="15"/>
  <c r="N39" i="15"/>
  <c r="O39" i="15"/>
  <c r="T39" i="15"/>
  <c r="T41" i="15"/>
  <c r="O41" i="15"/>
  <c r="S41" i="15"/>
  <c r="N41" i="15"/>
  <c r="N34" i="15"/>
  <c r="T34" i="15"/>
  <c r="O34" i="15"/>
  <c r="S34" i="15"/>
  <c r="W67" i="15" l="1"/>
  <c r="W74" i="15"/>
  <c r="W16" i="15"/>
  <c r="W65" i="15"/>
  <c r="W79" i="15"/>
  <c r="W13" i="15"/>
  <c r="W31" i="15"/>
  <c r="W86" i="15"/>
  <c r="W64" i="15"/>
  <c r="W50" i="15"/>
  <c r="W9" i="15"/>
  <c r="W68" i="15"/>
  <c r="W51" i="15"/>
  <c r="W26" i="15"/>
  <c r="W73" i="15"/>
  <c r="W63" i="15"/>
  <c r="W8" i="15"/>
  <c r="W61" i="15"/>
  <c r="W52" i="15"/>
  <c r="W35" i="15"/>
  <c r="W3" i="15"/>
  <c r="W43" i="15"/>
  <c r="W62" i="15"/>
  <c r="W33" i="15"/>
  <c r="W41" i="15"/>
  <c r="W10" i="15"/>
  <c r="W6" i="15"/>
  <c r="W12" i="15"/>
  <c r="W7" i="15"/>
  <c r="W17" i="15"/>
  <c r="W72" i="15"/>
  <c r="W42" i="15"/>
  <c r="W15" i="15"/>
  <c r="W60" i="15"/>
  <c r="W37" i="15"/>
  <c r="W27" i="15"/>
  <c r="W25" i="15"/>
  <c r="W40" i="15"/>
  <c r="W87" i="15"/>
  <c r="W38" i="15"/>
  <c r="W55" i="15"/>
  <c r="W5" i="15"/>
  <c r="W39" i="15"/>
  <c r="W45" i="15"/>
  <c r="W77" i="15"/>
  <c r="W83" i="15"/>
  <c r="W48" i="15"/>
  <c r="W71" i="15"/>
  <c r="W21" i="15"/>
  <c r="W80" i="15"/>
  <c r="W22" i="15"/>
  <c r="W36" i="15"/>
  <c r="W20" i="15"/>
  <c r="W76" i="15"/>
  <c r="W82" i="15"/>
  <c r="W44" i="15"/>
  <c r="W32" i="15"/>
  <c r="W19" i="15"/>
  <c r="W29" i="15"/>
  <c r="W56" i="15"/>
  <c r="W18" i="15"/>
  <c r="W54" i="15"/>
  <c r="W4" i="15"/>
  <c r="W23" i="15"/>
  <c r="W70" i="15"/>
  <c r="W88" i="15"/>
  <c r="W49" i="15"/>
  <c r="W30" i="15"/>
  <c r="W85" i="15"/>
  <c r="W57" i="15"/>
  <c r="W47" i="15"/>
  <c r="W59" i="15"/>
  <c r="W53" i="15"/>
  <c r="W75" i="15"/>
  <c r="W81" i="15"/>
  <c r="W58" i="15"/>
  <c r="W28" i="15"/>
  <c r="W66" i="15"/>
  <c r="W46" i="15"/>
  <c r="W24" i="15"/>
  <c r="W78" i="15"/>
  <c r="W34" i="15"/>
  <c r="W84" i="15"/>
  <c r="W11" i="15"/>
  <c r="W69" i="15"/>
  <c r="W14" i="15"/>
  <c r="Y67" i="15"/>
  <c r="AA67" i="15"/>
  <c r="X67" i="15"/>
  <c r="AB67" i="15"/>
  <c r="Z67" i="15"/>
  <c r="Y64" i="15"/>
  <c r="AB64" i="15"/>
  <c r="X64" i="15"/>
  <c r="Z64" i="15"/>
  <c r="AA64" i="15"/>
  <c r="Y8" i="15"/>
  <c r="AA8" i="15"/>
  <c r="Z8" i="15"/>
  <c r="X8" i="15"/>
  <c r="AB8" i="15"/>
  <c r="AB41" i="15"/>
  <c r="AA41" i="15"/>
  <c r="Y41" i="15"/>
  <c r="Z41" i="15"/>
  <c r="X41" i="15"/>
  <c r="AA15" i="15"/>
  <c r="Z15" i="15"/>
  <c r="Y15" i="15"/>
  <c r="X15" i="15"/>
  <c r="AB15" i="15"/>
  <c r="X55" i="15"/>
  <c r="AA55" i="15"/>
  <c r="AB55" i="15"/>
  <c r="Y55" i="15"/>
  <c r="Z55" i="15"/>
  <c r="Y21" i="15"/>
  <c r="Z21" i="15"/>
  <c r="AA21" i="15"/>
  <c r="X21" i="15"/>
  <c r="AB21" i="15"/>
  <c r="AA32" i="15"/>
  <c r="X32" i="15"/>
  <c r="Z32" i="15"/>
  <c r="AB32" i="15"/>
  <c r="Y32" i="15"/>
  <c r="Z70" i="15"/>
  <c r="AB70" i="15"/>
  <c r="AA70" i="15"/>
  <c r="Y70" i="15"/>
  <c r="X70" i="15"/>
  <c r="Y53" i="15"/>
  <c r="Z53" i="15"/>
  <c r="X53" i="15"/>
  <c r="AB53" i="15"/>
  <c r="AA53" i="15"/>
  <c r="X78" i="15"/>
  <c r="Z78" i="15"/>
  <c r="Y78" i="15"/>
  <c r="AB78" i="15"/>
  <c r="AA78" i="15"/>
  <c r="Z74" i="15"/>
  <c r="AA74" i="15"/>
  <c r="Y74" i="15"/>
  <c r="AB74" i="15"/>
  <c r="X74" i="15"/>
  <c r="Z50" i="15"/>
  <c r="AB50" i="15"/>
  <c r="Y50" i="15"/>
  <c r="X50" i="15"/>
  <c r="AA50" i="15"/>
  <c r="AA61" i="15"/>
  <c r="Y61" i="15"/>
  <c r="AB61" i="15"/>
  <c r="X61" i="15"/>
  <c r="Z61" i="15"/>
  <c r="AB10" i="15"/>
  <c r="AA10" i="15"/>
  <c r="X10" i="15"/>
  <c r="Y10" i="15"/>
  <c r="Z10" i="15"/>
  <c r="X60" i="15"/>
  <c r="Y60" i="15"/>
  <c r="AA60" i="15"/>
  <c r="Z60" i="15"/>
  <c r="AB60" i="15"/>
  <c r="X5" i="15"/>
  <c r="Z5" i="15"/>
  <c r="AA5" i="15"/>
  <c r="Y5" i="15"/>
  <c r="AB5" i="15"/>
  <c r="AB80" i="15"/>
  <c r="X80" i="15"/>
  <c r="AA80" i="15"/>
  <c r="Z80" i="15"/>
  <c r="Y80" i="15"/>
  <c r="Z19" i="15"/>
  <c r="AA19" i="15"/>
  <c r="Y19" i="15"/>
  <c r="AB19" i="15"/>
  <c r="X19" i="15"/>
  <c r="AB88" i="15"/>
  <c r="Y88" i="15"/>
  <c r="Z88" i="15"/>
  <c r="AA88" i="15"/>
  <c r="X88" i="15"/>
  <c r="AA75" i="15"/>
  <c r="Y75" i="15"/>
  <c r="X75" i="15"/>
  <c r="Z75" i="15"/>
  <c r="AB75" i="15"/>
  <c r="AB34" i="15"/>
  <c r="X34" i="15"/>
  <c r="Y34" i="15"/>
  <c r="AA34" i="15"/>
  <c r="Z34" i="15"/>
  <c r="AA16" i="15"/>
  <c r="Z16" i="15"/>
  <c r="X16" i="15"/>
  <c r="AB16" i="15"/>
  <c r="Y16" i="15"/>
  <c r="AA9" i="15"/>
  <c r="Z9" i="15"/>
  <c r="AB9" i="15"/>
  <c r="Y9" i="15"/>
  <c r="X9" i="15"/>
  <c r="AB52" i="15"/>
  <c r="Y52" i="15"/>
  <c r="AA52" i="15"/>
  <c r="Z52" i="15"/>
  <c r="X52" i="15"/>
  <c r="Y6" i="15"/>
  <c r="X6" i="15"/>
  <c r="AA6" i="15"/>
  <c r="Z6" i="15"/>
  <c r="AB6" i="15"/>
  <c r="X37" i="15"/>
  <c r="AB37" i="15"/>
  <c r="Z37" i="15"/>
  <c r="Y37" i="15"/>
  <c r="AA37" i="15"/>
  <c r="Z39" i="15"/>
  <c r="X39" i="15"/>
  <c r="AB39" i="15"/>
  <c r="AA39" i="15"/>
  <c r="Y39" i="15"/>
  <c r="Y22" i="15"/>
  <c r="X22" i="15"/>
  <c r="Z22" i="15"/>
  <c r="AB22" i="15"/>
  <c r="AA22" i="15"/>
  <c r="X29" i="15"/>
  <c r="AB29" i="15"/>
  <c r="AA29" i="15"/>
  <c r="Y29" i="15"/>
  <c r="Z29" i="15"/>
  <c r="Z49" i="15"/>
  <c r="Y49" i="15"/>
  <c r="AA49" i="15"/>
  <c r="AB49" i="15"/>
  <c r="X49" i="15"/>
  <c r="Z81" i="15"/>
  <c r="Y81" i="15"/>
  <c r="X81" i="15"/>
  <c r="AB81" i="15"/>
  <c r="AA81" i="15"/>
  <c r="AA84" i="15"/>
  <c r="Z84" i="15"/>
  <c r="X84" i="15"/>
  <c r="AB84" i="15"/>
  <c r="Y84" i="15"/>
  <c r="AA65" i="15"/>
  <c r="X65" i="15"/>
  <c r="AB65" i="15"/>
  <c r="Y65" i="15"/>
  <c r="Z65" i="15"/>
  <c r="AA68" i="15"/>
  <c r="Z68" i="15"/>
  <c r="Y68" i="15"/>
  <c r="X68" i="15"/>
  <c r="AB68" i="15"/>
  <c r="AB35" i="15"/>
  <c r="X35" i="15"/>
  <c r="Y35" i="15"/>
  <c r="Z35" i="15"/>
  <c r="AA35" i="15"/>
  <c r="AA12" i="15"/>
  <c r="Y12" i="15"/>
  <c r="X12" i="15"/>
  <c r="Z12" i="15"/>
  <c r="AB12" i="15"/>
  <c r="Z27" i="15"/>
  <c r="AB27" i="15"/>
  <c r="X27" i="15"/>
  <c r="AA27" i="15"/>
  <c r="Y27" i="15"/>
  <c r="Y45" i="15"/>
  <c r="AA45" i="15"/>
  <c r="AB45" i="15"/>
  <c r="Z45" i="15"/>
  <c r="X45" i="15"/>
  <c r="X36" i="15"/>
  <c r="AA36" i="15"/>
  <c r="AB36" i="15"/>
  <c r="Z36" i="15"/>
  <c r="Y36" i="15"/>
  <c r="Z56" i="15"/>
  <c r="X56" i="15"/>
  <c r="Y56" i="15"/>
  <c r="AB56" i="15"/>
  <c r="AA56" i="15"/>
  <c r="X30" i="15"/>
  <c r="AA30" i="15"/>
  <c r="AB30" i="15"/>
  <c r="Z30" i="15"/>
  <c r="Y30" i="15"/>
  <c r="X58" i="15"/>
  <c r="Z58" i="15"/>
  <c r="AB58" i="15"/>
  <c r="AA58" i="15"/>
  <c r="Y58" i="15"/>
  <c r="AA11" i="15"/>
  <c r="Z11" i="15"/>
  <c r="Y11" i="15"/>
  <c r="X11" i="15"/>
  <c r="AB11" i="15"/>
  <c r="AA79" i="15"/>
  <c r="AB79" i="15"/>
  <c r="X79" i="15"/>
  <c r="Y79" i="15"/>
  <c r="Z79" i="15"/>
  <c r="Z51" i="15"/>
  <c r="X51" i="15"/>
  <c r="Y51" i="15"/>
  <c r="AA51" i="15"/>
  <c r="AB51" i="15"/>
  <c r="Z3" i="15"/>
  <c r="X3" i="15"/>
  <c r="AA3" i="15"/>
  <c r="AB3" i="15"/>
  <c r="Y3" i="15"/>
  <c r="Y7" i="15"/>
  <c r="Z7" i="15"/>
  <c r="AA7" i="15"/>
  <c r="AB7" i="15"/>
  <c r="X7" i="15"/>
  <c r="AA25" i="15"/>
  <c r="Z25" i="15"/>
  <c r="Y25" i="15"/>
  <c r="AB25" i="15"/>
  <c r="X25" i="15"/>
  <c r="AA77" i="15"/>
  <c r="Z77" i="15"/>
  <c r="Y77" i="15"/>
  <c r="AB77" i="15"/>
  <c r="X77" i="15"/>
  <c r="X20" i="15"/>
  <c r="Z20" i="15"/>
  <c r="AB20" i="15"/>
  <c r="AA20" i="15"/>
  <c r="Y20" i="15"/>
  <c r="Y18" i="15"/>
  <c r="AA18" i="15"/>
  <c r="Z18" i="15"/>
  <c r="AB18" i="15"/>
  <c r="X18" i="15"/>
  <c r="X85" i="15"/>
  <c r="AB85" i="15"/>
  <c r="AA85" i="15"/>
  <c r="Z85" i="15"/>
  <c r="Y85" i="15"/>
  <c r="AB28" i="15"/>
  <c r="AA28" i="15"/>
  <c r="Y28" i="15"/>
  <c r="X28" i="15"/>
  <c r="Z28" i="15"/>
  <c r="AB69" i="15"/>
  <c r="X69" i="15"/>
  <c r="Z69" i="15"/>
  <c r="AA69" i="15"/>
  <c r="Y69" i="15"/>
  <c r="X13" i="15"/>
  <c r="Y13" i="15"/>
  <c r="AB13" i="15"/>
  <c r="Z13" i="15"/>
  <c r="AA13" i="15"/>
  <c r="Y26" i="15"/>
  <c r="AA26" i="15"/>
  <c r="X26" i="15"/>
  <c r="AB26" i="15"/>
  <c r="Z26" i="15"/>
  <c r="Z43" i="15"/>
  <c r="AA43" i="15"/>
  <c r="AB43" i="15"/>
  <c r="Y43" i="15"/>
  <c r="X43" i="15"/>
  <c r="X17" i="15"/>
  <c r="AA17" i="15"/>
  <c r="AB17" i="15"/>
  <c r="Y17" i="15"/>
  <c r="Z17" i="15"/>
  <c r="AB40" i="15"/>
  <c r="X40" i="15"/>
  <c r="Z40" i="15"/>
  <c r="AA40" i="15"/>
  <c r="Y40" i="15"/>
  <c r="AB83" i="15"/>
  <c r="Y83" i="15"/>
  <c r="Z83" i="15"/>
  <c r="X83" i="15"/>
  <c r="AA83" i="15"/>
  <c r="Z76" i="15"/>
  <c r="Y76" i="15"/>
  <c r="X76" i="15"/>
  <c r="AA76" i="15"/>
  <c r="AB76" i="15"/>
  <c r="X54" i="15"/>
  <c r="AA54" i="15"/>
  <c r="AB54" i="15"/>
  <c r="Z54" i="15"/>
  <c r="Y54" i="15"/>
  <c r="Z57" i="15"/>
  <c r="AA57" i="15"/>
  <c r="X57" i="15"/>
  <c r="AB57" i="15"/>
  <c r="Y57" i="15"/>
  <c r="X66" i="15"/>
  <c r="Y66" i="15"/>
  <c r="AB66" i="15"/>
  <c r="AA66" i="15"/>
  <c r="Z66" i="15"/>
  <c r="Y14" i="15"/>
  <c r="Z14" i="15"/>
  <c r="X14" i="15"/>
  <c r="AA14" i="15"/>
  <c r="AB14" i="15"/>
  <c r="X31" i="15"/>
  <c r="Y31" i="15"/>
  <c r="AB31" i="15"/>
  <c r="AA31" i="15"/>
  <c r="Z31" i="15"/>
  <c r="X73" i="15"/>
  <c r="Y73" i="15"/>
  <c r="AA73" i="15"/>
  <c r="AB73" i="15"/>
  <c r="Z73" i="15"/>
  <c r="AB62" i="15"/>
  <c r="X62" i="15"/>
  <c r="AA62" i="15"/>
  <c r="Y62" i="15"/>
  <c r="Z62" i="15"/>
  <c r="AA72" i="15"/>
  <c r="AB72" i="15"/>
  <c r="X72" i="15"/>
  <c r="Z72" i="15"/>
  <c r="Y72" i="15"/>
  <c r="AB87" i="15"/>
  <c r="Z87" i="15"/>
  <c r="AA87" i="15"/>
  <c r="Y87" i="15"/>
  <c r="X87" i="15"/>
  <c r="X48" i="15"/>
  <c r="Z48" i="15"/>
  <c r="AA48" i="15"/>
  <c r="Y48" i="15"/>
  <c r="AB48" i="15"/>
  <c r="Z82" i="15"/>
  <c r="AA82" i="15"/>
  <c r="Y82" i="15"/>
  <c r="AB82" i="15"/>
  <c r="X82" i="15"/>
  <c r="X4" i="15"/>
  <c r="AA4" i="15"/>
  <c r="AB4" i="15"/>
  <c r="Z4" i="15"/>
  <c r="Y4" i="15"/>
  <c r="AA47" i="15"/>
  <c r="AB47" i="15"/>
  <c r="Y47" i="15"/>
  <c r="Z47" i="15"/>
  <c r="X47" i="15"/>
  <c r="AA46" i="15"/>
  <c r="Y46" i="15"/>
  <c r="AB46" i="15"/>
  <c r="Z46" i="15"/>
  <c r="X46" i="15"/>
  <c r="Y86" i="15"/>
  <c r="Z86" i="15"/>
  <c r="AB86" i="15"/>
  <c r="X86" i="15"/>
  <c r="AA86" i="15"/>
  <c r="AA63" i="15"/>
  <c r="X63" i="15"/>
  <c r="AB63" i="15"/>
  <c r="Z63" i="15"/>
  <c r="Y63" i="15"/>
  <c r="X33" i="15"/>
  <c r="Z33" i="15"/>
  <c r="AB33" i="15"/>
  <c r="AA33" i="15"/>
  <c r="Y33" i="15"/>
  <c r="AA42" i="15"/>
  <c r="AB42" i="15"/>
  <c r="X42" i="15"/>
  <c r="Y42" i="15"/>
  <c r="Z42" i="15"/>
  <c r="AA38" i="15"/>
  <c r="Z38" i="15"/>
  <c r="X38" i="15"/>
  <c r="Y38" i="15"/>
  <c r="AB38" i="15"/>
  <c r="AA71" i="15"/>
  <c r="AB71" i="15"/>
  <c r="X71" i="15"/>
  <c r="Y71" i="15"/>
  <c r="Z71" i="15"/>
  <c r="AB44" i="15"/>
  <c r="AA44" i="15"/>
  <c r="Y44" i="15"/>
  <c r="X44" i="15"/>
  <c r="Z44" i="15"/>
  <c r="Y23" i="15"/>
  <c r="AA23" i="15"/>
  <c r="AB23" i="15"/>
  <c r="Z23" i="15"/>
  <c r="X23" i="15"/>
  <c r="AA59" i="15"/>
  <c r="Z59" i="15"/>
  <c r="AB59" i="15"/>
  <c r="X59" i="15"/>
  <c r="Y59" i="15"/>
  <c r="AB24" i="15"/>
  <c r="Z24" i="15"/>
  <c r="Y24" i="15"/>
  <c r="AA24" i="15"/>
  <c r="X24" i="15"/>
  <c r="V24" i="15" l="1"/>
  <c r="V59" i="15"/>
  <c r="V23" i="15"/>
  <c r="V44" i="15"/>
  <c r="V71" i="15"/>
  <c r="V38" i="15"/>
  <c r="V42" i="15"/>
  <c r="V33" i="15"/>
  <c r="V63" i="15"/>
  <c r="V86" i="15"/>
  <c r="V46" i="15"/>
  <c r="V47" i="15"/>
  <c r="V4" i="15"/>
  <c r="V82" i="15"/>
  <c r="V48" i="15"/>
  <c r="V87" i="15"/>
  <c r="V72" i="15"/>
  <c r="V62" i="15"/>
  <c r="V73" i="15"/>
  <c r="V31" i="15"/>
  <c r="V14" i="15"/>
  <c r="V66" i="15"/>
  <c r="V57" i="15"/>
  <c r="V54" i="15"/>
  <c r="V76" i="15"/>
  <c r="V83" i="15"/>
  <c r="V40" i="15"/>
  <c r="V17" i="15"/>
  <c r="V43" i="15"/>
  <c r="V26" i="15"/>
  <c r="V13" i="15"/>
  <c r="V69" i="15"/>
  <c r="V28" i="15"/>
  <c r="V85" i="15"/>
  <c r="V18" i="15"/>
  <c r="V20" i="15"/>
  <c r="V77" i="15"/>
  <c r="V25" i="15"/>
  <c r="V7" i="15"/>
  <c r="V3" i="15"/>
  <c r="V51" i="15"/>
  <c r="V79" i="15"/>
  <c r="V11" i="15"/>
  <c r="V58" i="15"/>
  <c r="V30" i="15"/>
  <c r="V56" i="15"/>
  <c r="V36" i="15"/>
  <c r="V45" i="15"/>
  <c r="V27" i="15"/>
  <c r="V12" i="15"/>
  <c r="V35" i="15"/>
  <c r="V68" i="15"/>
  <c r="V65" i="15"/>
  <c r="V84" i="15"/>
  <c r="V81" i="15"/>
  <c r="V49" i="15"/>
  <c r="V29" i="15"/>
  <c r="V22" i="15"/>
  <c r="V39" i="15"/>
  <c r="V37" i="15"/>
  <c r="V6" i="15"/>
  <c r="V52" i="15"/>
  <c r="V9" i="15"/>
  <c r="V16" i="15"/>
  <c r="V34" i="15"/>
  <c r="V75" i="15"/>
  <c r="V88" i="15"/>
  <c r="V19" i="15"/>
  <c r="V80" i="15"/>
  <c r="V5" i="15"/>
  <c r="V60" i="15"/>
  <c r="V10" i="15"/>
  <c r="V61" i="15"/>
  <c r="V50" i="15"/>
  <c r="V74" i="15"/>
  <c r="V78" i="15"/>
  <c r="V53" i="15"/>
  <c r="V70" i="15"/>
  <c r="V32" i="15"/>
  <c r="V21" i="15"/>
  <c r="V55" i="15"/>
  <c r="V15" i="15"/>
  <c r="V41" i="15"/>
  <c r="V8" i="15"/>
  <c r="V64" i="15"/>
  <c r="V67" i="15"/>
  <c r="I29" i="1" l="1"/>
  <c r="H37" i="1"/>
  <c r="H38" i="1"/>
  <c r="I30" i="1"/>
  <c r="I38" i="1"/>
  <c r="AC2" i="17" a="1"/>
  <c r="AC39" i="17"/>
  <c r="AC42" i="17"/>
  <c r="AC34" i="17"/>
  <c r="AC26" i="17"/>
  <c r="AC28" i="17"/>
  <c r="AC36" i="17"/>
  <c r="AC6" i="17"/>
  <c r="AC53" i="17"/>
  <c r="AC55" i="17"/>
  <c r="AC8" i="17"/>
  <c r="AC20" i="17"/>
  <c r="AC23" i="17"/>
  <c r="AC15" i="17"/>
  <c r="AC17" i="17"/>
  <c r="AC31" i="17"/>
  <c r="AC29" i="17"/>
  <c r="AC32" i="17"/>
  <c r="AC24" i="17"/>
  <c r="AC16" i="17"/>
  <c r="AC27" i="17"/>
  <c r="AC12" i="17"/>
  <c r="AC38" i="17"/>
  <c r="AC49" i="17"/>
  <c r="AC41" i="17"/>
  <c r="AC33" i="17"/>
  <c r="AC25" i="17"/>
  <c r="AC43" i="17"/>
  <c r="AC35" i="17"/>
  <c r="AC37" i="17"/>
  <c r="AC45" i="17"/>
  <c r="AC2" i="17"/>
  <c r="AC5" i="17"/>
  <c r="AC52" i="17"/>
  <c r="AC44" i="17"/>
  <c r="AC46" i="17"/>
  <c r="AC54" i="17"/>
  <c r="AC11" i="17"/>
  <c r="AC14" i="17"/>
  <c r="AC7" i="17"/>
  <c r="AC48" i="17"/>
  <c r="AC47" i="17"/>
  <c r="AC4" i="17"/>
  <c r="AC13" i="17"/>
  <c r="AC22" i="17"/>
  <c r="AC50" i="17"/>
  <c r="AC10" i="17"/>
  <c r="AC51" i="17"/>
  <c r="AC9" i="17"/>
  <c r="AC40" i="17"/>
  <c r="AC30" i="17"/>
  <c r="AC21" i="17"/>
  <c r="AC3" i="17"/>
  <c r="AC19" i="17"/>
  <c r="AC18" i="17"/>
  <c r="I40" i="1"/>
  <c r="I37" i="1"/>
  <c r="D14" i="1"/>
  <c r="AA2" i="14" a="1"/>
  <c r="C22" i="1"/>
  <c r="D15" i="1"/>
  <c r="C23" i="1"/>
  <c r="D22" i="1"/>
  <c r="D25" i="1"/>
  <c r="D23" i="1"/>
  <c r="I14" i="1"/>
  <c r="I15" i="1"/>
  <c r="H23" i="1"/>
  <c r="AA103" i="14" l="1"/>
  <c r="AA102" i="14"/>
  <c r="AA111" i="14"/>
  <c r="AA42" i="14"/>
  <c r="AA61" i="14"/>
  <c r="AA97" i="14"/>
  <c r="AA83" i="14"/>
  <c r="AA36" i="14"/>
  <c r="AA48" i="14"/>
  <c r="AA20" i="14"/>
  <c r="AA54" i="14"/>
  <c r="AA73" i="14"/>
  <c r="AA53" i="14"/>
  <c r="AA80" i="14"/>
  <c r="AA44" i="14"/>
  <c r="AA34" i="14"/>
  <c r="AA74" i="14"/>
  <c r="AA85" i="14"/>
  <c r="AA71" i="14"/>
  <c r="AA21" i="14"/>
  <c r="AA10" i="14"/>
  <c r="AA55" i="14"/>
  <c r="AA43" i="14"/>
  <c r="AA38" i="14"/>
  <c r="AA105" i="14"/>
  <c r="AA19" i="14"/>
  <c r="AA96" i="14"/>
  <c r="AA51" i="14"/>
  <c r="AA91" i="14"/>
  <c r="AA77" i="14"/>
  <c r="AA64" i="14"/>
  <c r="AA25" i="14"/>
  <c r="AA70" i="14"/>
  <c r="AA88" i="14"/>
  <c r="AA95" i="14"/>
  <c r="AA75" i="14"/>
  <c r="AA86" i="14"/>
  <c r="AA56" i="14"/>
  <c r="AA29" i="14"/>
  <c r="AA113" i="14"/>
  <c r="AA24" i="14"/>
  <c r="AA94" i="14"/>
  <c r="AA109" i="14"/>
  <c r="AA17" i="14"/>
  <c r="AA57" i="14"/>
  <c r="AA60" i="14"/>
  <c r="AA32" i="14"/>
  <c r="AA107" i="14"/>
  <c r="AA106" i="14"/>
  <c r="AA7" i="14"/>
  <c r="AA18" i="14"/>
  <c r="AA79" i="14"/>
  <c r="AA31" i="14"/>
  <c r="AA12" i="14"/>
  <c r="AA39" i="14"/>
  <c r="AA26" i="14"/>
  <c r="AA49" i="14"/>
  <c r="AA52" i="14"/>
  <c r="AA92" i="14"/>
  <c r="AA16" i="14"/>
  <c r="AA28" i="14"/>
  <c r="AA8" i="14"/>
  <c r="AA13" i="14"/>
  <c r="AA50" i="14"/>
  <c r="AA78" i="14"/>
  <c r="AA66" i="14"/>
  <c r="AA4" i="14"/>
  <c r="AA98" i="14"/>
  <c r="AA58" i="14"/>
  <c r="AA69" i="14"/>
  <c r="AA84" i="14"/>
  <c r="AA14" i="14"/>
  <c r="AA23" i="14"/>
  <c r="AA35" i="14"/>
  <c r="AA15" i="14"/>
  <c r="AA82" i="14"/>
  <c r="AA99" i="14"/>
  <c r="AA93" i="14"/>
  <c r="AA63" i="14"/>
  <c r="AA2" i="14"/>
  <c r="AA40" i="14"/>
  <c r="AA81" i="14"/>
  <c r="AA101" i="14"/>
  <c r="AA9" i="14"/>
  <c r="AA72" i="14"/>
  <c r="AA37" i="14"/>
  <c r="AA33" i="14"/>
  <c r="AA5" i="14"/>
  <c r="AA6" i="14"/>
  <c r="AA104" i="14"/>
  <c r="AA68" i="14"/>
  <c r="AA45" i="14"/>
  <c r="AA112" i="14"/>
  <c r="AA3" i="14"/>
  <c r="AA108" i="14"/>
  <c r="AA41" i="14"/>
  <c r="AA59" i="14"/>
  <c r="AA46" i="14"/>
  <c r="AA65" i="14"/>
  <c r="AA76" i="14"/>
  <c r="AA30" i="14"/>
  <c r="AA87" i="14"/>
  <c r="AA47" i="14"/>
  <c r="AA89" i="14"/>
  <c r="AA62" i="14"/>
  <c r="AA11" i="14"/>
  <c r="AA67" i="14"/>
  <c r="AA27" i="14"/>
  <c r="AA90" i="14"/>
  <c r="AA110" i="14"/>
  <c r="AA100" i="14"/>
  <c r="AA22" i="14"/>
  <c r="I23" i="1"/>
  <c r="I25" i="1"/>
  <c r="H22" i="1"/>
  <c r="I22" i="1"/>
  <c r="AC2" i="15" a="1"/>
  <c r="AC24" i="15"/>
  <c r="AC60" i="15"/>
  <c r="AC54" i="15"/>
  <c r="AC73" i="15"/>
  <c r="AC6" i="15"/>
  <c r="AC17" i="15"/>
  <c r="AC46" i="15"/>
  <c r="AC57" i="15"/>
  <c r="AC8" i="15"/>
  <c r="AC71" i="15"/>
  <c r="AC23" i="15"/>
  <c r="AC40" i="15"/>
  <c r="AC20" i="15"/>
  <c r="AC7" i="15"/>
  <c r="AC52" i="15"/>
  <c r="AC83" i="15"/>
  <c r="AC34" i="15"/>
  <c r="AC12" i="15"/>
  <c r="AC42" i="15"/>
  <c r="AC53" i="15"/>
  <c r="AC31" i="15"/>
  <c r="AC85" i="15"/>
  <c r="AC25" i="15"/>
  <c r="AC51" i="15"/>
  <c r="AC21" i="15"/>
  <c r="AC82" i="15"/>
  <c r="AC65" i="15"/>
  <c r="AC4" i="15"/>
  <c r="AC61" i="15"/>
  <c r="AC55" i="15"/>
  <c r="AC2" i="15"/>
  <c r="AC80" i="15"/>
  <c r="AC15" i="15"/>
  <c r="AC22" i="15"/>
  <c r="AC19" i="15"/>
  <c r="AC3" i="15"/>
  <c r="AC74" i="15"/>
  <c r="AC30" i="15"/>
  <c r="AC47" i="15"/>
  <c r="AC62" i="15"/>
  <c r="AC36" i="15"/>
  <c r="AC75" i="15"/>
  <c r="AC79" i="15"/>
  <c r="AC87" i="15"/>
  <c r="AC43" i="15"/>
  <c r="AC9" i="15"/>
  <c r="AC66" i="15"/>
  <c r="AC68" i="15"/>
  <c r="AC72" i="15"/>
  <c r="AC86" i="15"/>
  <c r="AC48" i="15"/>
  <c r="AC49" i="15"/>
  <c r="AC35" i="15"/>
  <c r="AC14" i="15"/>
  <c r="AC11" i="15"/>
  <c r="AC44" i="15"/>
  <c r="AC88" i="15"/>
  <c r="AC50" i="15"/>
  <c r="AC45" i="15"/>
  <c r="AC5" i="15"/>
  <c r="AC33" i="15"/>
  <c r="AC67" i="15"/>
  <c r="AC81" i="15"/>
  <c r="AC56" i="15"/>
  <c r="AC27" i="15"/>
  <c r="AC59" i="15"/>
  <c r="AC38" i="15"/>
  <c r="AC32" i="15"/>
  <c r="AC77" i="15"/>
  <c r="AC13" i="15"/>
  <c r="AC70" i="15"/>
  <c r="AC26" i="15"/>
  <c r="AC41" i="15"/>
  <c r="AC69" i="15"/>
  <c r="AC37" i="15"/>
  <c r="AC29" i="15"/>
  <c r="AC58" i="15"/>
  <c r="AC28" i="15"/>
  <c r="AC16" i="15"/>
  <c r="AC63" i="15"/>
  <c r="AC18" i="15"/>
  <c r="AC39" i="15"/>
  <c r="AC78" i="15"/>
  <c r="AC10" i="15"/>
  <c r="AC76" i="15"/>
  <c r="AC64" i="15"/>
  <c r="AC84" i="15"/>
  <c r="I39" i="1"/>
  <c r="I24" i="1"/>
  <c r="D24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<sst xmlns="http://schemas.openxmlformats.org/spreadsheetml/2006/main" count="1823" uniqueCount="167">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</sst>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08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8" fontId="5" fillId="8" borderId="0" xfId="0" applyNumberFormat="1" applyFont="1" applyFill="1"/>
    <xf numFmtId="43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78" fontId="5" fillId="8" borderId="0" xfId="0" applyNumberFormat="1" applyFont="1" applyFill="1"/>
    <xf numFmtId="166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43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78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42422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42424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_xll.qlPiecewiseYieldCurve($D$16,$D$17,Calendar,_xll.ohPack(USDON!U3:U56),,,,D18,D19,D20,Permanent,,ObjectOverwrite)</f>
        <v>_USDON#0007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_USD3M#0001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42422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42424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60687</v>
      </c>
      <c r="D23" s="37">
        <f>_xll.qlYieldTSDiscount(YieldCurve_ON,C23,,Trigger)</f>
        <v>0.39972901152572127</v>
      </c>
      <c r="E23" s="45"/>
      <c r="G23" s="25"/>
      <c r="H23" s="36">
        <f>_xll.qlTermStructureMaxDate(YieldCurve_3M,Trigger)</f>
        <v>60687</v>
      </c>
      <c r="I23" s="37">
        <f>_xll.qlYieldTSDiscount(YieldCurve_3M,H23,,Trigger)</f>
        <v>0.34252177931502475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_USD6M#0001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_USD1M#0001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42424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42424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64339</v>
      </c>
      <c r="D38" s="37">
        <f>_xll.qlYieldTSDiscount(YieldCurve_6M,C38,,Trigger)</f>
        <v>0.25687426001866542</v>
      </c>
      <c r="E38" s="45"/>
      <c r="F38" s="52"/>
      <c r="G38" s="25"/>
      <c r="H38" s="36">
        <f>_xll.qlTermStructureMaxDate(YieldCurve_1M,Trigger)</f>
        <v>60687</v>
      </c>
      <c r="I38" s="37">
        <f>_xll.qlYieldTSDiscount(YieldCurve_1M,H38,,Trigger)</f>
        <v>0.36828410952767954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_USD1Y#0001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42424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64339</v>
      </c>
      <c r="D53" s="37">
        <f>_xll.qlYieldTSDiscount(YieldCurve_1Y,C53,,Trigger)</f>
        <v>0.22752350189294507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P117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7" style="51" hidden="1" customWidth="1" outlineLevel="1"/>
    <col min="2" max="2" width="6" style="56" hidden="1" customWidth="1" outlineLevel="1"/>
    <col min="3" max="4" width="10" style="55" hidden="1" customWidth="1" outlineLevel="1"/>
    <col min="5" max="5" width="12" style="57" hidden="1" customWidth="1" outlineLevel="1"/>
    <col min="6" max="6" width="16.140625" style="51" hidden="1" customWidth="1" outlineLevel="1"/>
    <col min="7" max="7" width="17.28515625" style="51" hidden="1" customWidth="1" outlineLevel="1"/>
    <col min="8" max="8" width="15.140625" style="51" hidden="1" customWidth="1" outlineLevel="1"/>
    <col min="9" max="9" width="2.7109375" style="51" customWidth="1" collapsed="1"/>
    <col min="10" max="10" width="7" style="51" hidden="1" customWidth="1" outlineLevel="1"/>
    <col min="11" max="11" width="15.140625" style="115" hidden="1" customWidth="1" outlineLevel="1"/>
    <col min="12" max="12" width="16.140625" style="115" hidden="1" customWidth="1" outlineLevel="1"/>
    <col min="13" max="13" width="8.5703125" style="115" hidden="1" customWidth="1" outlineLevel="1"/>
    <col min="14" max="14" width="7.85546875" style="115" hidden="1" customWidth="1" outlineLevel="1"/>
    <col min="15" max="15" width="9" style="115" hidden="1" customWidth="1" outlineLevel="1"/>
    <col min="16" max="16" width="5.85546875" style="115" hidden="1" customWidth="1" outlineLevel="1"/>
    <col min="17" max="18" width="10.7109375" style="115" hidden="1" customWidth="1" outlineLevel="1"/>
    <col min="19" max="19" width="2.7109375" style="53" hidden="1" customWidth="1" outlineLevel="1"/>
    <col min="20" max="20" width="6" style="51" customWidth="1" collapsed="1"/>
    <col min="21" max="21" width="10.140625" style="51" hidden="1" customWidth="1" outlineLevel="1"/>
    <col min="22" max="22" width="24.7109375" style="51" customWidth="1" collapsed="1"/>
    <col min="23" max="24" width="9.7109375" style="51" customWidth="1"/>
    <col min="25" max="26" width="17.28515625" style="51" bestFit="1" customWidth="1"/>
    <col min="27" max="27" width="12" style="51" bestFit="1" customWidth="1"/>
    <col min="28" max="28" width="9.140625" style="51" customWidth="1"/>
    <col min="29" max="29" width="17.28515625" style="51" bestFit="1" customWidth="1"/>
    <col min="30" max="30" width="7" style="51" bestFit="1" customWidth="1"/>
    <col min="31" max="31" width="8" style="51" bestFit="1" customWidth="1"/>
    <col min="32" max="32" width="19.28515625" style="51" bestFit="1" customWidth="1"/>
    <col min="33" max="33" width="17.28515625" style="51" bestFit="1" customWidth="1"/>
    <col min="34" max="34" width="13.140625" style="51" bestFit="1" customWidth="1"/>
    <col min="35" max="35" width="22.42578125" style="51" bestFit="1" customWidth="1"/>
    <col min="36" max="36" width="12" style="51" bestFit="1" customWidth="1"/>
    <col min="37" max="37" width="17.28515625" style="51" bestFit="1" customWidth="1"/>
    <col min="38" max="38" width="12" style="51" bestFit="1" customWidth="1"/>
    <col min="39" max="40" width="15.140625" style="51" bestFit="1" customWidth="1"/>
    <col min="41" max="41" width="6" style="51" bestFit="1" customWidth="1"/>
    <col min="42" max="42" width="8" style="51" bestFit="1" customWidth="1"/>
    <col min="43" max="43" width="13.140625" style="51" bestFit="1" customWidth="1"/>
    <col min="44" max="44" width="11" style="51" bestFit="1" customWidth="1"/>
    <col min="45" max="45" width="8" style="51" bestFit="1" customWidth="1"/>
    <col min="46" max="46" width="5" style="51" bestFit="1" customWidth="1"/>
    <col min="47" max="47" width="20.28515625" style="51" bestFit="1" customWidth="1"/>
    <col min="48" max="48" width="19.28515625" style="51" bestFit="1" customWidth="1"/>
    <col min="49" max="49" width="5" style="51" bestFit="1" customWidth="1"/>
    <col min="50" max="16384" width="9.140625" style="51"/>
  </cols>
  <sheetData>
    <row r="1" spans="1:68" ht="18" customHeight="1" x14ac:dyDescent="0.2">
      <c r="E1" s="55" t="s">
        <v>105</v>
      </c>
      <c r="J1" s="73" t="s">
        <v>25</v>
      </c>
      <c r="K1" s="118"/>
      <c r="L1" s="118"/>
      <c r="M1" s="118"/>
      <c r="N1" s="118"/>
      <c r="O1" s="118"/>
      <c r="P1" s="118"/>
      <c r="Q1" s="118"/>
      <c r="R1" s="108"/>
      <c r="S1" s="105"/>
      <c r="T1" s="81" t="str">
        <f>Currency&amp;Tenor</f>
        <v>USDFedFunds</v>
      </c>
      <c r="U1" s="72"/>
      <c r="V1" s="72"/>
      <c r="W1" s="75"/>
      <c r="X1" s="75"/>
      <c r="Y1" s="72"/>
      <c r="Z1" s="72"/>
      <c r="AA1" s="79" t="s">
        <v>33</v>
      </c>
    </row>
    <row r="2" spans="1:68" ht="21.75" customHeight="1" x14ac:dyDescent="0.2">
      <c r="A2" s="71" t="s">
        <v>9</v>
      </c>
      <c r="B2" s="71" t="s">
        <v>30</v>
      </c>
      <c r="C2" s="71" t="s">
        <v>108</v>
      </c>
      <c r="D2" s="71"/>
      <c r="E2" s="71" t="s">
        <v>4</v>
      </c>
      <c r="F2" s="71" t="s">
        <v>1</v>
      </c>
      <c r="G2" s="71"/>
      <c r="H2" s="71" t="s">
        <v>25</v>
      </c>
      <c r="J2" s="80" t="s">
        <v>9</v>
      </c>
      <c r="K2" s="80" t="s">
        <v>25</v>
      </c>
      <c r="L2" s="80" t="s">
        <v>112</v>
      </c>
      <c r="M2" s="80" t="s">
        <v>115</v>
      </c>
      <c r="N2" s="80" t="s">
        <v>113</v>
      </c>
      <c r="O2" s="80" t="s">
        <v>114</v>
      </c>
      <c r="P2" s="80" t="s">
        <v>116</v>
      </c>
      <c r="Q2" s="80" t="s">
        <v>23</v>
      </c>
      <c r="R2" s="80" t="s">
        <v>109</v>
      </c>
      <c r="S2" s="105"/>
      <c r="T2" s="80" t="s">
        <v>9</v>
      </c>
      <c r="U2" s="80" t="s">
        <v>25</v>
      </c>
      <c r="V2" s="80" t="s">
        <v>112</v>
      </c>
      <c r="W2" s="82" t="s">
        <v>24</v>
      </c>
      <c r="X2" s="82" t="s">
        <v>117</v>
      </c>
      <c r="Y2" s="80" t="s">
        <v>23</v>
      </c>
      <c r="Z2" s="80" t="s">
        <v>109</v>
      </c>
      <c r="AA2" s="83">
        <f t="array" ref="AA2:AA113">_xll.qlPiecewiseYieldCurveData(YieldCurve_ON,Trigger)</f>
        <v>1</v>
      </c>
    </row>
    <row r="3" spans="1:68" ht="11.25" customHeight="1" x14ac:dyDescent="0.2">
      <c r="A3" s="58" t="s">
        <v>27</v>
      </c>
      <c r="B3" s="59" t="s">
        <v>49</v>
      </c>
      <c r="C3" s="61" t="s">
        <v>6</v>
      </c>
      <c r="D3" s="136"/>
      <c r="E3" s="60" t="str">
        <f>Currency&amp;Tenor</f>
        <v>USDFedFunds</v>
      </c>
      <c r="F3" s="62" t="str">
        <f>Currency&amp;$B3&amp;"D"&amp;QuoteSuffix</f>
        <v>USDOND_Quote</v>
      </c>
      <c r="G3" s="136"/>
      <c r="H3" s="63" t="str">
        <f>_xll.qlDepositRateHelper(,F3,E3,Permanent,Trigger,ObjectOverwrite)</f>
        <v>obj_00273#0002</v>
      </c>
      <c r="I3" s="54"/>
      <c r="J3" s="11" t="str">
        <f>A3</f>
        <v>Dp</v>
      </c>
      <c r="K3" s="106" t="str">
        <f>IF(ISBLANK(H3),"--",H3)</f>
        <v>obj_00273#0002</v>
      </c>
      <c r="L3" s="109" t="str">
        <f>IFERROR(_xll.qlRateHelperQuoteName(K3,Trigger),"--")</f>
        <v>USDOND_Quote</v>
      </c>
      <c r="M3" s="110">
        <f>IFERROR(_xll.qlRateHelperQuoteValue($K3,Trigger),"--")</f>
        <v>5.3E-3</v>
      </c>
      <c r="N3" s="109" t="b">
        <v>1</v>
      </c>
      <c r="O3" s="106">
        <v>70</v>
      </c>
      <c r="P3" s="106">
        <v>1</v>
      </c>
      <c r="Q3" s="111">
        <f>IFERROR(_xll.qlRateHelperEarliestDate(K3,Trigger),"--")</f>
        <v>42422</v>
      </c>
      <c r="R3" s="111">
        <f>IFERROR(_xll.qlRateHelperPillarDate(K3,Trigger),"--")</f>
        <v>42423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obj_00273</v>
      </c>
      <c r="V3" s="4" t="str">
        <f>IFERROR(_xll.qlRateHelperQuoteName(U3,Trigger),"")</f>
        <v>USDOND_Quote</v>
      </c>
      <c r="W3" s="76">
        <f>IFERROR(_xll.qlRateHelperRate(U3,Trigger),"")</f>
        <v>5.3E-3</v>
      </c>
      <c r="X3" s="116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42422</v>
      </c>
      <c r="Z3" s="5">
        <f>IFERROR(_xll.qlRateHelperPillarDate(U3,Trigger),"")</f>
        <v>42423</v>
      </c>
      <c r="AA3" s="84">
        <v>0.99998527799451842</v>
      </c>
    </row>
    <row r="4" spans="1:68" ht="11.25" customHeight="1" x14ac:dyDescent="0.2">
      <c r="A4" s="58" t="s">
        <v>27</v>
      </c>
      <c r="B4" s="59" t="s">
        <v>103</v>
      </c>
      <c r="C4" s="61" t="s">
        <v>106</v>
      </c>
      <c r="D4" s="137"/>
      <c r="E4" s="60" t="str">
        <f>Currency&amp;Tenor</f>
        <v>USDFedFunds</v>
      </c>
      <c r="F4" s="62" t="str">
        <f>Currency&amp;$B4&amp;"D"&amp;QuoteSuffix</f>
        <v>USDTND_Quote</v>
      </c>
      <c r="G4" s="137"/>
      <c r="H4" s="63"/>
      <c r="I4" s="53"/>
      <c r="J4" s="11" t="str">
        <f>A4</f>
        <v>Dp</v>
      </c>
      <c r="K4" s="106" t="str">
        <f t="shared" ref="K4:K5" si="1">IF(ISBLANK(H4),"--",H4)</f>
        <v>--</v>
      </c>
      <c r="L4" s="109" t="str">
        <f>IFERROR(_xll.qlRateHelperQuoteName(K4,Trigger),"--")</f>
        <v>--</v>
      </c>
      <c r="M4" s="110" t="str">
        <f>IFERROR(_xll.qlRateHelperQuoteValue($K4,Trigger),"--")</f>
        <v>--</v>
      </c>
      <c r="N4" s="109" t="b">
        <v>0</v>
      </c>
      <c r="O4" s="106">
        <v>70</v>
      </c>
      <c r="P4" s="106">
        <v>1</v>
      </c>
      <c r="Q4" s="111" t="str">
        <f>IFERROR(_xll.qlRateHelperEarliestDate(K4,Trigger),"--")</f>
        <v>--</v>
      </c>
      <c r="R4" s="111" t="str">
        <f>IFERROR(_xll.qlRateHelperPillarDate(K4,Trigger),"--")</f>
        <v>--</v>
      </c>
      <c r="T4" s="4" t="str">
        <f t="shared" si="0"/>
        <v>OIS</v>
      </c>
      <c r="U4" s="4" t="str">
        <v>obj_00313</v>
      </c>
      <c r="V4" s="4" t="str">
        <f>IFERROR(_xll.qlRateHelperQuoteName(U4,Trigger),"")</f>
        <v>USDOISSW_Quote</v>
      </c>
      <c r="W4" s="76">
        <f>IFERROR(_xll.qlRateHelperRate(U4,Trigger),"")</f>
        <v>3.6600000000000001E-3</v>
      </c>
      <c r="X4" s="116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42424</v>
      </c>
      <c r="Z4" s="5">
        <f>IFERROR(_xll.qlRateHelperPillarDate(U4,Trigger),"")</f>
        <v>42431</v>
      </c>
      <c r="AA4" s="84">
        <v>0.99990066633885233</v>
      </c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</row>
    <row r="5" spans="1:68" ht="11.25" customHeight="1" x14ac:dyDescent="0.2">
      <c r="A5" s="1" t="s">
        <v>27</v>
      </c>
      <c r="B5" s="9" t="s">
        <v>104</v>
      </c>
      <c r="C5" s="10" t="s">
        <v>107</v>
      </c>
      <c r="D5" s="138"/>
      <c r="E5" s="7" t="str">
        <f>Currency&amp;Tenor</f>
        <v>USDFedFunds</v>
      </c>
      <c r="F5" s="2" t="str">
        <f>Currency&amp;$B5&amp;"D"&amp;QuoteSuffix</f>
        <v>USDSND_Quote</v>
      </c>
      <c r="G5" s="138"/>
      <c r="H5" s="3"/>
      <c r="I5" s="53"/>
      <c r="J5" s="12" t="str">
        <f>A5</f>
        <v>Dp</v>
      </c>
      <c r="K5" s="107" t="str">
        <f t="shared" si="1"/>
        <v>--</v>
      </c>
      <c r="L5" s="112" t="str">
        <f>IFERROR(_xll.qlRateHelperQuoteName(K5,Trigger),"--")</f>
        <v>--</v>
      </c>
      <c r="M5" s="113" t="str">
        <f>IFERROR(_xll.qlRateHelperQuoteValue($K5,Trigger),"--")</f>
        <v>--</v>
      </c>
      <c r="N5" s="112" t="b">
        <v>0</v>
      </c>
      <c r="O5" s="107">
        <v>70</v>
      </c>
      <c r="P5" s="107">
        <v>1</v>
      </c>
      <c r="Q5" s="114" t="str">
        <f>IFERROR(_xll.qlRateHelperEarliestDate(K5,Trigger),"--")</f>
        <v>--</v>
      </c>
      <c r="R5" s="114" t="str">
        <f>IFERROR(_xll.qlRateHelperPillarDate(K5,Trigger),"--")</f>
        <v>--</v>
      </c>
      <c r="T5" s="4" t="str">
        <f t="shared" si="0"/>
        <v>OIS</v>
      </c>
      <c r="U5" s="4" t="str">
        <v>obj_0030e</v>
      </c>
      <c r="V5" s="4" t="str">
        <f>IFERROR(_xll.qlRateHelperQuoteName(U5,Trigger),"")</f>
        <v>USDOIS2W_Quote</v>
      </c>
      <c r="W5" s="76">
        <f>IFERROR(_xll.qlRateHelperRate(U5,Trigger),"")</f>
        <v>3.7199999999999998E-3</v>
      </c>
      <c r="X5" s="116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42424</v>
      </c>
      <c r="Z5" s="5">
        <f>IFERROR(_xll.qlRateHelperPillarDate(U5,Trigger),"")</f>
        <v>42438</v>
      </c>
      <c r="AA5" s="84">
        <v>0.99982718427033845</v>
      </c>
      <c r="AB5" s="87"/>
      <c r="AC5" s="201"/>
      <c r="AD5" s="202"/>
      <c r="AE5" s="202"/>
      <c r="AF5" s="201"/>
      <c r="AG5" s="201"/>
      <c r="AH5" s="203"/>
      <c r="AI5" s="204"/>
      <c r="AJ5" s="203"/>
      <c r="AK5" s="201"/>
      <c r="AL5" s="203"/>
      <c r="AM5" s="205"/>
      <c r="AN5" s="206"/>
      <c r="AO5" s="206"/>
      <c r="AP5" s="207"/>
      <c r="AQ5" s="206"/>
      <c r="AR5" s="206"/>
      <c r="AS5" s="206"/>
      <c r="AT5" s="206"/>
      <c r="AU5" s="206"/>
      <c r="AV5" s="204"/>
      <c r="AW5" s="204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</row>
    <row r="6" spans="1:68" ht="11.25" customHeight="1" x14ac:dyDescent="0.2">
      <c r="I6" s="53"/>
      <c r="J6" s="11" t="str">
        <f t="shared" ref="J6:J37" si="2">A8</f>
        <v>OIS</v>
      </c>
      <c r="K6" s="106" t="str">
        <f>IF(ISBLANK(H8),"--",H8)</f>
        <v>obj_00313#0002</v>
      </c>
      <c r="L6" s="109" t="str">
        <f>IFERROR(_xll.qlRateHelperQuoteName(K6,Trigger),"--")</f>
        <v>USDOISSW_Quote</v>
      </c>
      <c r="M6" s="110">
        <f>IFERROR(_xll.qlRateHelperQuoteValue($K6,Trigger),"--")</f>
        <v>3.6600000000000001E-3</v>
      </c>
      <c r="N6" s="109" t="b">
        <v>1</v>
      </c>
      <c r="O6" s="106">
        <v>50</v>
      </c>
      <c r="P6" s="106">
        <v>1</v>
      </c>
      <c r="Q6" s="111">
        <f>IFERROR(_xll.qlRateHelperEarliestDate(K6,Trigger),"--")</f>
        <v>42424</v>
      </c>
      <c r="R6" s="111">
        <f>IFERROR(_xll.qlRateHelperPillarDate(K6,Trigger),"--")</f>
        <v>42431</v>
      </c>
      <c r="T6" s="4" t="str">
        <f t="shared" si="0"/>
        <v>OIS</v>
      </c>
      <c r="U6" s="4" t="str">
        <v>obj_0030b</v>
      </c>
      <c r="V6" s="4" t="str">
        <f>IFERROR(_xll.qlRateHelperQuoteName(U6,Trigger),"")</f>
        <v>USDOIS3W_Quote</v>
      </c>
      <c r="W6" s="76">
        <f>IFERROR(_xll.qlRateHelperRate(U6,Trigger),"")</f>
        <v>3.7499999999999999E-3</v>
      </c>
      <c r="X6" s="116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42424</v>
      </c>
      <c r="Z6" s="5">
        <f>IFERROR(_xll.qlRateHelperPillarDate(U6,Trigger),"")</f>
        <v>42445</v>
      </c>
      <c r="AA6" s="84">
        <v>0.99975312993855792</v>
      </c>
      <c r="AC6" s="201"/>
      <c r="AD6" s="202"/>
      <c r="AE6" s="202"/>
      <c r="AF6" s="201"/>
      <c r="AG6" s="201"/>
      <c r="AH6" s="203"/>
      <c r="AI6" s="204"/>
      <c r="AJ6" s="203"/>
      <c r="AK6" s="201"/>
      <c r="AL6" s="203"/>
      <c r="AM6" s="205"/>
      <c r="AN6" s="206"/>
      <c r="AO6" s="206"/>
      <c r="AP6" s="207"/>
      <c r="AQ6" s="206"/>
      <c r="AR6" s="206"/>
      <c r="AS6" s="206"/>
      <c r="AT6" s="206"/>
      <c r="AU6" s="206"/>
      <c r="AV6" s="204"/>
      <c r="AW6" s="204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</row>
    <row r="7" spans="1:68" ht="11.25" customHeight="1" x14ac:dyDescent="0.2">
      <c r="A7" s="71" t="s">
        <v>9</v>
      </c>
      <c r="B7" s="71" t="s">
        <v>30</v>
      </c>
      <c r="C7" s="71" t="s">
        <v>111</v>
      </c>
      <c r="D7" s="71"/>
      <c r="E7" s="71" t="s">
        <v>4</v>
      </c>
      <c r="F7" s="71" t="s">
        <v>1</v>
      </c>
      <c r="G7" s="71"/>
      <c r="H7" s="71" t="s">
        <v>25</v>
      </c>
      <c r="I7" s="53"/>
      <c r="J7" s="11" t="str">
        <f t="shared" si="2"/>
        <v>OIS</v>
      </c>
      <c r="K7" s="106" t="str">
        <f t="shared" ref="K7:K55" si="3">IF(ISBLANK(H9),"--",H9)</f>
        <v>obj_0030e#0002</v>
      </c>
      <c r="L7" s="109" t="str">
        <f>IFERROR(_xll.qlRateHelperQuoteName(K7,Trigger),"--")</f>
        <v>USDOIS2W_Quote</v>
      </c>
      <c r="M7" s="110">
        <f>IFERROR(_xll.qlRateHelperQuoteValue($K7,Trigger),"--")</f>
        <v>3.7199999999999998E-3</v>
      </c>
      <c r="N7" s="109" t="b">
        <v>1</v>
      </c>
      <c r="O7" s="106">
        <v>50</v>
      </c>
      <c r="P7" s="106">
        <v>1</v>
      </c>
      <c r="Q7" s="111">
        <f>IFERROR(_xll.qlRateHelperEarliestDate(K7,Trigger),"--")</f>
        <v>42424</v>
      </c>
      <c r="R7" s="111">
        <f>IFERROR(_xll.qlRateHelperPillarDate(K7,Trigger),"--")</f>
        <v>42438</v>
      </c>
      <c r="T7" s="4" t="str">
        <f t="shared" si="0"/>
        <v>OIS</v>
      </c>
      <c r="U7" s="4" t="str">
        <v>obj_00318</v>
      </c>
      <c r="V7" s="4" t="str">
        <f>IFERROR(_xll.qlRateHelperQuoteName(U7,Trigger),"")</f>
        <v>USDOIS1M_Quote</v>
      </c>
      <c r="W7" s="76">
        <f>IFERROR(_xll.qlRateHelperRate(U7,Trigger),"")</f>
        <v>3.81E-3</v>
      </c>
      <c r="X7" s="116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42424</v>
      </c>
      <c r="Z7" s="5">
        <f>IFERROR(_xll.qlRateHelperPillarDate(U7,Trigger),"")</f>
        <v>42453</v>
      </c>
      <c r="AA7" s="84">
        <v>0.99966501208240444</v>
      </c>
      <c r="AC7" s="201"/>
      <c r="AD7" s="202"/>
      <c r="AE7" s="202"/>
      <c r="AF7" s="201"/>
      <c r="AG7" s="201"/>
      <c r="AH7" s="203"/>
      <c r="AI7" s="204"/>
      <c r="AJ7" s="203"/>
      <c r="AK7" s="201"/>
      <c r="AL7" s="203"/>
      <c r="AM7" s="205"/>
      <c r="AN7" s="206"/>
      <c r="AO7" s="206"/>
      <c r="AP7" s="207"/>
      <c r="AQ7" s="206"/>
      <c r="AR7" s="206"/>
      <c r="AS7" s="206"/>
      <c r="AT7" s="206"/>
      <c r="AU7" s="206"/>
      <c r="AV7" s="204"/>
      <c r="AW7" s="204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</row>
    <row r="8" spans="1:68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137"/>
      <c r="E8" s="67" t="str">
        <f t="shared" ref="E8:E39" si="4">Currency&amp;Tenor</f>
        <v>USDFedFunds</v>
      </c>
      <c r="F8" s="62" t="str">
        <f t="shared" ref="F8:F39" si="5">Currency&amp;$A8&amp;IF($B8="1W","SW",$B8)&amp;QuoteSuffix</f>
        <v>USDOISSW_Quote</v>
      </c>
      <c r="G8" s="137"/>
      <c r="H8" s="63" t="str">
        <f>_xll.qlOISRateHelper(,C8,B8,F8,$E8,,Permanent,Trigger,ObjectOverwrite)</f>
        <v>obj_00313#0002</v>
      </c>
      <c r="I8" s="53"/>
      <c r="J8" s="11" t="str">
        <f t="shared" si="2"/>
        <v>OIS</v>
      </c>
      <c r="K8" s="106" t="str">
        <f t="shared" si="3"/>
        <v>obj_0030b#0002</v>
      </c>
      <c r="L8" s="109" t="str">
        <f>IFERROR(_xll.qlRateHelperQuoteName(K8,Trigger),"--")</f>
        <v>USDOIS3W_Quote</v>
      </c>
      <c r="M8" s="110">
        <f>IFERROR(_xll.qlRateHelperQuoteValue($K8,Trigger),"--")</f>
        <v>3.7499999999999999E-3</v>
      </c>
      <c r="N8" s="109" t="b">
        <v>1</v>
      </c>
      <c r="O8" s="106">
        <v>50</v>
      </c>
      <c r="P8" s="106">
        <v>1</v>
      </c>
      <c r="Q8" s="111">
        <f>IFERROR(_xll.qlRateHelperEarliestDate(K8,Trigger),"--")</f>
        <v>42424</v>
      </c>
      <c r="R8" s="111">
        <f>IFERROR(_xll.qlRateHelperPillarDate(K8,Trigger),"--")</f>
        <v>42445</v>
      </c>
      <c r="T8" s="4" t="str">
        <f t="shared" si="0"/>
        <v>OIS</v>
      </c>
      <c r="U8" s="4" t="str">
        <v>obj_00309</v>
      </c>
      <c r="V8" s="4" t="str">
        <f>IFERROR(_xll.qlRateHelperQuoteName(U8,Trigger),"")</f>
        <v>USDOIS2M_Quote</v>
      </c>
      <c r="W8" s="76">
        <f>IFERROR(_xll.qlRateHelperRate(U8,Trigger),"")</f>
        <v>3.8700000000000002E-3</v>
      </c>
      <c r="X8" s="116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42424</v>
      </c>
      <c r="Z8" s="5">
        <f>IFERROR(_xll.qlRateHelperPillarDate(U8,Trigger),"")</f>
        <v>42485</v>
      </c>
      <c r="AA8" s="84">
        <v>0.99931652412551009</v>
      </c>
      <c r="AC8" s="201"/>
      <c r="AD8" s="202"/>
      <c r="AE8" s="202"/>
      <c r="AF8" s="201"/>
      <c r="AG8" s="201"/>
      <c r="AH8" s="203"/>
      <c r="AI8" s="204"/>
      <c r="AJ8" s="203"/>
      <c r="AK8" s="201"/>
      <c r="AL8" s="203"/>
      <c r="AM8" s="205"/>
      <c r="AN8" s="206"/>
      <c r="AO8" s="206"/>
      <c r="AP8" s="207"/>
      <c r="AQ8" s="206"/>
      <c r="AR8" s="206"/>
      <c r="AS8" s="206"/>
      <c r="AT8" s="206"/>
      <c r="AU8" s="206"/>
      <c r="AV8" s="204"/>
      <c r="AW8" s="204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6"/>
    </row>
    <row r="9" spans="1:68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137"/>
      <c r="E9" s="67" t="str">
        <f t="shared" si="4"/>
        <v>USDFedFunds</v>
      </c>
      <c r="F9" s="69" t="str">
        <f t="shared" si="5"/>
        <v>USDOIS2W_Quote</v>
      </c>
      <c r="G9" s="137"/>
      <c r="H9" s="70" t="str">
        <f>_xll.qlOISRateHelper(,C9,B9,F9,$E9,,Permanent,Trigger,ObjectOverwrite)</f>
        <v>obj_0030e#0002</v>
      </c>
      <c r="I9" s="53"/>
      <c r="J9" s="11" t="str">
        <f t="shared" si="2"/>
        <v>OIS</v>
      </c>
      <c r="K9" s="106" t="str">
        <f t="shared" si="3"/>
        <v>obj_00318#0002</v>
      </c>
      <c r="L9" s="109" t="str">
        <f>IFERROR(_xll.qlRateHelperQuoteName(K9,Trigger),"--")</f>
        <v>USDOIS1M_Quote</v>
      </c>
      <c r="M9" s="110">
        <f>IFERROR(_xll.qlRateHelperQuoteValue($K9,Trigger),"--")</f>
        <v>3.81E-3</v>
      </c>
      <c r="N9" s="109" t="b">
        <v>1</v>
      </c>
      <c r="O9" s="106">
        <v>50</v>
      </c>
      <c r="P9" s="106">
        <v>1</v>
      </c>
      <c r="Q9" s="111">
        <f>IFERROR(_xll.qlRateHelperEarliestDate(K9,Trigger),"--")</f>
        <v>42424</v>
      </c>
      <c r="R9" s="111">
        <f>IFERROR(_xll.qlRateHelperPillarDate(K9,Trigger),"--")</f>
        <v>42453</v>
      </c>
      <c r="T9" s="4" t="str">
        <f t="shared" si="0"/>
        <v>OIS</v>
      </c>
      <c r="U9" s="4" t="str">
        <v>obj_00311</v>
      </c>
      <c r="V9" s="4" t="str">
        <f>IFERROR(_xll.qlRateHelperQuoteName(U9,Trigger),"")</f>
        <v>USDOIS3M_Quote</v>
      </c>
      <c r="W9" s="76">
        <f>IFERROR(_xll.qlRateHelperRate(U9,Trigger),"")</f>
        <v>3.9399999999999999E-3</v>
      </c>
      <c r="X9" s="116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42424</v>
      </c>
      <c r="Z9" s="5">
        <f>IFERROR(_xll.qlRateHelperPillarDate(U9,Trigger),"")</f>
        <v>42514</v>
      </c>
      <c r="AA9" s="84">
        <v>0.99898782293061894</v>
      </c>
      <c r="AC9" s="201"/>
      <c r="AD9" s="202"/>
      <c r="AE9" s="202"/>
      <c r="AF9" s="201"/>
      <c r="AG9" s="201"/>
      <c r="AH9" s="203"/>
      <c r="AI9" s="204"/>
      <c r="AJ9" s="203"/>
      <c r="AK9" s="201"/>
      <c r="AL9" s="203"/>
      <c r="AM9" s="205"/>
      <c r="AN9" s="206"/>
      <c r="AO9" s="206"/>
      <c r="AP9" s="207"/>
      <c r="AQ9" s="206"/>
      <c r="AR9" s="206"/>
      <c r="AS9" s="206"/>
      <c r="AT9" s="206"/>
      <c r="AU9" s="206"/>
      <c r="AV9" s="204"/>
      <c r="AW9" s="204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</row>
    <row r="10" spans="1:68" ht="11.25" customHeight="1" x14ac:dyDescent="0.2">
      <c r="A10" s="64" t="s">
        <v>100</v>
      </c>
      <c r="B10" s="65" t="s">
        <v>52</v>
      </c>
      <c r="C10" s="66">
        <f t="shared" si="6"/>
        <v>2</v>
      </c>
      <c r="D10" s="137"/>
      <c r="E10" s="67" t="str">
        <f t="shared" si="4"/>
        <v>USDFedFunds</v>
      </c>
      <c r="F10" s="69" t="str">
        <f t="shared" si="5"/>
        <v>USDOIS3W_Quote</v>
      </c>
      <c r="G10" s="137"/>
      <c r="H10" s="70" t="str">
        <f>_xll.qlOISRateHelper(,C10,B10,F10,$E10,,Permanent,Trigger,ObjectOverwrite)</f>
        <v>obj_0030b#0002</v>
      </c>
      <c r="I10" s="53"/>
      <c r="J10" s="11" t="str">
        <f t="shared" si="2"/>
        <v>OIS</v>
      </c>
      <c r="K10" s="106" t="str">
        <f t="shared" si="3"/>
        <v>obj_00309#0002</v>
      </c>
      <c r="L10" s="109" t="str">
        <f>IFERROR(_xll.qlRateHelperQuoteName(K10,Trigger),"--")</f>
        <v>USDOIS2M_Quote</v>
      </c>
      <c r="M10" s="110">
        <f>IFERROR(_xll.qlRateHelperQuoteValue($K10,Trigger),"--")</f>
        <v>3.8700000000000002E-3</v>
      </c>
      <c r="N10" s="109" t="b">
        <v>1</v>
      </c>
      <c r="O10" s="106">
        <v>50</v>
      </c>
      <c r="P10" s="106">
        <v>1</v>
      </c>
      <c r="Q10" s="111">
        <f>IFERROR(_xll.qlRateHelperEarliestDate(K10,Trigger),"--")</f>
        <v>42424</v>
      </c>
      <c r="R10" s="111">
        <f>IFERROR(_xll.qlRateHelperPillarDate(K10,Trigger),"--")</f>
        <v>42485</v>
      </c>
      <c r="T10" s="4" t="str">
        <f t="shared" si="0"/>
        <v>OIS</v>
      </c>
      <c r="U10" s="4" t="str">
        <v>obj_0030a</v>
      </c>
      <c r="V10" s="4" t="str">
        <f>IFERROR(_xll.qlRateHelperQuoteName(U10,Trigger),"")</f>
        <v>USDOIS4M_Quote</v>
      </c>
      <c r="W10" s="76">
        <f>IFERROR(_xll.qlRateHelperRate(U10,Trigger),"")</f>
        <v>4.0100000000000005E-3</v>
      </c>
      <c r="X10" s="116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42424</v>
      </c>
      <c r="Z10" s="5">
        <f>IFERROR(_xll.qlRateHelperPillarDate(U10,Trigger),"")</f>
        <v>42545</v>
      </c>
      <c r="AA10" s="84">
        <v>0.99862587243741285</v>
      </c>
      <c r="AC10" s="201"/>
      <c r="AD10" s="202"/>
      <c r="AE10" s="202"/>
      <c r="AF10" s="201"/>
      <c r="AG10" s="201"/>
      <c r="AH10" s="203"/>
      <c r="AI10" s="204"/>
      <c r="AJ10" s="203"/>
      <c r="AK10" s="201"/>
      <c r="AL10" s="203"/>
      <c r="AM10" s="205"/>
      <c r="AN10" s="206"/>
      <c r="AO10" s="206"/>
      <c r="AP10" s="207"/>
      <c r="AQ10" s="206"/>
      <c r="AR10" s="206"/>
      <c r="AS10" s="206"/>
      <c r="AT10" s="206"/>
      <c r="AU10" s="206"/>
      <c r="AV10" s="204"/>
      <c r="AW10" s="204"/>
      <c r="AX10" s="196"/>
      <c r="AY10" s="196"/>
      <c r="AZ10" s="196"/>
      <c r="BA10" s="196"/>
      <c r="BB10" s="196"/>
      <c r="BC10" s="196"/>
      <c r="BD10" s="196"/>
      <c r="BE10" s="196"/>
      <c r="BF10" s="196"/>
      <c r="BG10" s="196"/>
      <c r="BH10" s="196"/>
      <c r="BI10" s="196"/>
      <c r="BJ10" s="196"/>
      <c r="BK10" s="196"/>
      <c r="BL10" s="196"/>
      <c r="BM10" s="196"/>
      <c r="BN10" s="196"/>
      <c r="BO10" s="196"/>
      <c r="BP10" s="196"/>
    </row>
    <row r="11" spans="1:68" ht="11.25" customHeight="1" x14ac:dyDescent="0.2">
      <c r="A11" s="64" t="s">
        <v>100</v>
      </c>
      <c r="B11" s="65" t="s">
        <v>2</v>
      </c>
      <c r="C11" s="66">
        <f t="shared" si="6"/>
        <v>2</v>
      </c>
      <c r="D11" s="137"/>
      <c r="E11" s="67" t="str">
        <f t="shared" si="4"/>
        <v>USDFedFunds</v>
      </c>
      <c r="F11" s="69" t="str">
        <f t="shared" si="5"/>
        <v>USDOIS1M_Quote</v>
      </c>
      <c r="G11" s="137"/>
      <c r="H11" s="70" t="str">
        <f>_xll.qlOISRateHelper(,C11,B11,F11,$E11,,Permanent,Trigger,ObjectOverwrite)</f>
        <v>obj_00318#0002</v>
      </c>
      <c r="I11" s="53"/>
      <c r="J11" s="11" t="str">
        <f t="shared" si="2"/>
        <v>OIS</v>
      </c>
      <c r="K11" s="106" t="str">
        <f t="shared" si="3"/>
        <v>obj_00311#0002</v>
      </c>
      <c r="L11" s="109" t="str">
        <f>IFERROR(_xll.qlRateHelperQuoteName(K11,Trigger),"--")</f>
        <v>USDOIS3M_Quote</v>
      </c>
      <c r="M11" s="110">
        <f>IFERROR(_xll.qlRateHelperQuoteValue($K11,Trigger),"--")</f>
        <v>3.9399999999999999E-3</v>
      </c>
      <c r="N11" s="109" t="b">
        <v>1</v>
      </c>
      <c r="O11" s="106">
        <v>50</v>
      </c>
      <c r="P11" s="106">
        <v>1</v>
      </c>
      <c r="Q11" s="111">
        <f>IFERROR(_xll.qlRateHelperEarliestDate(K11,Trigger),"--")</f>
        <v>42424</v>
      </c>
      <c r="R11" s="111">
        <f>IFERROR(_xll.qlRateHelperPillarDate(K11,Trigger),"--")</f>
        <v>42514</v>
      </c>
      <c r="T11" s="4" t="str">
        <f t="shared" si="0"/>
        <v>OIS</v>
      </c>
      <c r="U11" s="4" t="str">
        <v>obj_0030f</v>
      </c>
      <c r="V11" s="4" t="str">
        <f>IFERROR(_xll.qlRateHelperQuoteName(U11,Trigger),"")</f>
        <v>USDOIS5M_Quote</v>
      </c>
      <c r="W11" s="76">
        <f>IFERROR(_xll.qlRateHelperRate(U11,Trigger),"")</f>
        <v>4.1000000000000003E-3</v>
      </c>
      <c r="X11" s="116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42424</v>
      </c>
      <c r="Z11" s="5">
        <f>IFERROR(_xll.qlRateHelperPillarDate(U11,Trigger),"")</f>
        <v>42576</v>
      </c>
      <c r="AA11" s="84">
        <v>0.99824375508018892</v>
      </c>
      <c r="AC11" s="201"/>
      <c r="AD11" s="202"/>
      <c r="AE11" s="202"/>
      <c r="AF11" s="201"/>
      <c r="AG11" s="201"/>
      <c r="AH11" s="203"/>
      <c r="AI11" s="204"/>
      <c r="AJ11" s="203"/>
      <c r="AK11" s="201"/>
      <c r="AL11" s="203"/>
      <c r="AM11" s="205"/>
      <c r="AN11" s="206"/>
      <c r="AO11" s="206"/>
      <c r="AP11" s="207"/>
      <c r="AQ11" s="206"/>
      <c r="AR11" s="206"/>
      <c r="AS11" s="206"/>
      <c r="AT11" s="206"/>
      <c r="AU11" s="206"/>
      <c r="AV11" s="204"/>
      <c r="AW11" s="204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96"/>
    </row>
    <row r="12" spans="1:68" ht="11.25" customHeight="1" x14ac:dyDescent="0.2">
      <c r="A12" s="64" t="s">
        <v>100</v>
      </c>
      <c r="B12" s="65" t="s">
        <v>53</v>
      </c>
      <c r="C12" s="66">
        <f t="shared" si="6"/>
        <v>2</v>
      </c>
      <c r="D12" s="137"/>
      <c r="E12" s="67" t="str">
        <f t="shared" si="4"/>
        <v>USDFedFunds</v>
      </c>
      <c r="F12" s="69" t="str">
        <f t="shared" si="5"/>
        <v>USDOIS2M_Quote</v>
      </c>
      <c r="G12" s="137"/>
      <c r="H12" s="70" t="str">
        <f>_xll.qlOISRateHelper(,C12,B12,F12,$E12,,Permanent,Trigger,ObjectOverwrite)</f>
        <v>obj_00309#0002</v>
      </c>
      <c r="I12" s="53"/>
      <c r="J12" s="11" t="str">
        <f t="shared" si="2"/>
        <v>OIS</v>
      </c>
      <c r="K12" s="106" t="str">
        <f t="shared" si="3"/>
        <v>obj_0030a#0002</v>
      </c>
      <c r="L12" s="109" t="str">
        <f>IFERROR(_xll.qlRateHelperQuoteName(K12,Trigger),"--")</f>
        <v>USDOIS4M_Quote</v>
      </c>
      <c r="M12" s="110">
        <f>IFERROR(_xll.qlRateHelperQuoteValue($K12,Trigger),"--")</f>
        <v>4.0100000000000005E-3</v>
      </c>
      <c r="N12" s="109" t="b">
        <v>1</v>
      </c>
      <c r="O12" s="106">
        <v>50</v>
      </c>
      <c r="P12" s="106">
        <v>1</v>
      </c>
      <c r="Q12" s="111">
        <f>IFERROR(_xll.qlRateHelperEarliestDate(K12,Trigger),"--")</f>
        <v>42424</v>
      </c>
      <c r="R12" s="111">
        <f>IFERROR(_xll.qlRateHelperPillarDate(K12,Trigger),"--")</f>
        <v>42545</v>
      </c>
      <c r="T12" s="4" t="str">
        <f t="shared" si="0"/>
        <v>OIS</v>
      </c>
      <c r="U12" s="4" t="str">
        <v>obj_00317</v>
      </c>
      <c r="V12" s="4" t="str">
        <f>IFERROR(_xll.qlRateHelperQuoteName(U12,Trigger),"")</f>
        <v>USDOIS6M_Quote</v>
      </c>
      <c r="W12" s="76">
        <f>IFERROR(_xll.qlRateHelperRate(U12,Trigger),"")</f>
        <v>4.1599999999999996E-3</v>
      </c>
      <c r="X12" s="116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42424</v>
      </c>
      <c r="Z12" s="5">
        <f>IFERROR(_xll.qlRateHelperPillarDate(U12,Trigger),"")</f>
        <v>42606</v>
      </c>
      <c r="AA12" s="84">
        <v>0.99787318774757372</v>
      </c>
      <c r="AC12" s="201"/>
      <c r="AD12" s="202"/>
      <c r="AE12" s="202"/>
      <c r="AF12" s="201"/>
      <c r="AG12" s="201"/>
      <c r="AH12" s="203"/>
      <c r="AI12" s="204"/>
      <c r="AJ12" s="203"/>
      <c r="AK12" s="201"/>
      <c r="AL12" s="203"/>
      <c r="AM12" s="205"/>
      <c r="AN12" s="206"/>
      <c r="AO12" s="206"/>
      <c r="AP12" s="207"/>
      <c r="AQ12" s="206"/>
      <c r="AR12" s="206"/>
      <c r="AS12" s="206"/>
      <c r="AT12" s="206"/>
      <c r="AU12" s="206"/>
      <c r="AV12" s="204"/>
      <c r="AW12" s="204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196"/>
      <c r="BI12" s="196"/>
      <c r="BJ12" s="196"/>
      <c r="BK12" s="196"/>
      <c r="BL12" s="196"/>
      <c r="BM12" s="196"/>
      <c r="BN12" s="196"/>
      <c r="BO12" s="196"/>
      <c r="BP12" s="196"/>
    </row>
    <row r="13" spans="1:68" ht="11.25" customHeight="1" x14ac:dyDescent="0.2">
      <c r="A13" s="64" t="s">
        <v>100</v>
      </c>
      <c r="B13" s="65" t="s">
        <v>0</v>
      </c>
      <c r="C13" s="66">
        <f t="shared" si="6"/>
        <v>2</v>
      </c>
      <c r="D13" s="137"/>
      <c r="E13" s="67" t="str">
        <f t="shared" si="4"/>
        <v>USDFedFunds</v>
      </c>
      <c r="F13" s="69" t="str">
        <f t="shared" si="5"/>
        <v>USDOIS3M_Quote</v>
      </c>
      <c r="G13" s="137"/>
      <c r="H13" s="70" t="str">
        <f>_xll.qlOISRateHelper(,C13,B13,F13,$E13,,Permanent,Trigger,ObjectOverwrite)</f>
        <v>obj_00311#0002</v>
      </c>
      <c r="I13" s="53"/>
      <c r="J13" s="11" t="str">
        <f t="shared" si="2"/>
        <v>OIS</v>
      </c>
      <c r="K13" s="106" t="str">
        <f t="shared" si="3"/>
        <v>obj_0030f#0002</v>
      </c>
      <c r="L13" s="109" t="str">
        <f>IFERROR(_xll.qlRateHelperQuoteName(K13,Trigger),"--")</f>
        <v>USDOIS5M_Quote</v>
      </c>
      <c r="M13" s="110">
        <f>IFERROR(_xll.qlRateHelperQuoteValue($K13,Trigger),"--")</f>
        <v>4.1000000000000003E-3</v>
      </c>
      <c r="N13" s="109" t="b">
        <v>1</v>
      </c>
      <c r="O13" s="106">
        <v>50</v>
      </c>
      <c r="P13" s="106">
        <v>1</v>
      </c>
      <c r="Q13" s="111">
        <f>IFERROR(_xll.qlRateHelperEarliestDate(K13,Trigger),"--")</f>
        <v>42424</v>
      </c>
      <c r="R13" s="111">
        <f>IFERROR(_xll.qlRateHelperPillarDate(K13,Trigger),"--")</f>
        <v>42576</v>
      </c>
      <c r="T13" s="4" t="str">
        <f t="shared" si="0"/>
        <v>OIS</v>
      </c>
      <c r="U13" s="4" t="str">
        <v>obj_00312</v>
      </c>
      <c r="V13" s="4" t="str">
        <f>IFERROR(_xll.qlRateHelperQuoteName(U13,Trigger),"")</f>
        <v>USDOIS7M_Quote</v>
      </c>
      <c r="W13" s="76">
        <f>IFERROR(_xll.qlRateHelperRate(U13,Trigger),"")</f>
        <v>4.2200000000000007E-3</v>
      </c>
      <c r="X13" s="116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42424</v>
      </c>
      <c r="Z13" s="5">
        <f>IFERROR(_xll.qlRateHelperPillarDate(U13,Trigger),"")</f>
        <v>42639</v>
      </c>
      <c r="AA13" s="84">
        <v>0.99745795481840904</v>
      </c>
      <c r="AC13" s="201"/>
      <c r="AD13" s="202"/>
      <c r="AE13" s="202"/>
      <c r="AF13" s="201"/>
      <c r="AG13" s="201"/>
      <c r="AH13" s="203"/>
      <c r="AI13" s="204"/>
      <c r="AJ13" s="203"/>
      <c r="AK13" s="201"/>
      <c r="AL13" s="203"/>
      <c r="AM13" s="205"/>
      <c r="AN13" s="206"/>
      <c r="AO13" s="206"/>
      <c r="AP13" s="207"/>
      <c r="AQ13" s="206"/>
      <c r="AR13" s="206"/>
      <c r="AS13" s="206"/>
      <c r="AT13" s="206"/>
      <c r="AU13" s="206"/>
      <c r="AV13" s="204"/>
      <c r="AW13" s="204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</row>
    <row r="14" spans="1:68" ht="11.25" customHeight="1" x14ac:dyDescent="0.2">
      <c r="A14" s="64" t="s">
        <v>100</v>
      </c>
      <c r="B14" s="65" t="s">
        <v>54</v>
      </c>
      <c r="C14" s="66">
        <f t="shared" si="6"/>
        <v>2</v>
      </c>
      <c r="D14" s="137"/>
      <c r="E14" s="67" t="str">
        <f t="shared" si="4"/>
        <v>USDFedFunds</v>
      </c>
      <c r="F14" s="69" t="str">
        <f t="shared" si="5"/>
        <v>USDOIS4M_Quote</v>
      </c>
      <c r="G14" s="137"/>
      <c r="H14" s="70" t="str">
        <f>_xll.qlOISRateHelper(,C14,B14,F14,$E14,,Permanent,Trigger,ObjectOverwrite)</f>
        <v>obj_0030a#0002</v>
      </c>
      <c r="I14" s="53"/>
      <c r="J14" s="11" t="str">
        <f t="shared" si="2"/>
        <v>OIS</v>
      </c>
      <c r="K14" s="106" t="str">
        <f t="shared" si="3"/>
        <v>obj_00317#0002</v>
      </c>
      <c r="L14" s="109" t="str">
        <f>IFERROR(_xll.qlRateHelperQuoteName(K14,Trigger),"--")</f>
        <v>USDOIS6M_Quote</v>
      </c>
      <c r="M14" s="110">
        <f>IFERROR(_xll.qlRateHelperQuoteValue($K14,Trigger),"--")</f>
        <v>4.1599999999999996E-3</v>
      </c>
      <c r="N14" s="109" t="b">
        <v>1</v>
      </c>
      <c r="O14" s="106">
        <v>50</v>
      </c>
      <c r="P14" s="106">
        <v>1</v>
      </c>
      <c r="Q14" s="111">
        <f>IFERROR(_xll.qlRateHelperEarliestDate(K14,Trigger),"--")</f>
        <v>42424</v>
      </c>
      <c r="R14" s="111">
        <f>IFERROR(_xll.qlRateHelperPillarDate(K14,Trigger),"--")</f>
        <v>42606</v>
      </c>
      <c r="T14" s="4" t="str">
        <f t="shared" si="0"/>
        <v>OIS</v>
      </c>
      <c r="U14" s="4" t="str">
        <v>obj_00308</v>
      </c>
      <c r="V14" s="4" t="str">
        <f>IFERROR(_xll.qlRateHelperQuoteName(U14,Trigger),"")</f>
        <v>USDOIS8M_Quote</v>
      </c>
      <c r="W14" s="76">
        <f>IFERROR(_xll.qlRateHelperRate(U14,Trigger),"")</f>
        <v>4.2700000000000004E-3</v>
      </c>
      <c r="X14" s="116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42424</v>
      </c>
      <c r="Z14" s="5">
        <f>IFERROR(_xll.qlRateHelperPillarDate(U14,Trigger),"")</f>
        <v>42667</v>
      </c>
      <c r="AA14" s="84">
        <v>0.99709794039749489</v>
      </c>
      <c r="AC14" s="201"/>
      <c r="AD14" s="202"/>
      <c r="AE14" s="202"/>
      <c r="AF14" s="201"/>
      <c r="AG14" s="201"/>
      <c r="AH14" s="203"/>
      <c r="AI14" s="204"/>
      <c r="AJ14" s="203"/>
      <c r="AK14" s="201"/>
      <c r="AL14" s="203"/>
      <c r="AM14" s="205"/>
      <c r="AN14" s="206"/>
      <c r="AO14" s="206"/>
      <c r="AP14" s="207"/>
      <c r="AQ14" s="206"/>
      <c r="AR14" s="206"/>
      <c r="AS14" s="206"/>
      <c r="AT14" s="206"/>
      <c r="AU14" s="206"/>
      <c r="AV14" s="204"/>
      <c r="AW14" s="204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</row>
    <row r="15" spans="1:68" ht="11.25" customHeight="1" x14ac:dyDescent="0.2">
      <c r="A15" s="64" t="s">
        <v>100</v>
      </c>
      <c r="B15" s="65" t="s">
        <v>55</v>
      </c>
      <c r="C15" s="66">
        <f t="shared" si="6"/>
        <v>2</v>
      </c>
      <c r="D15" s="137"/>
      <c r="E15" s="67" t="str">
        <f t="shared" si="4"/>
        <v>USDFedFunds</v>
      </c>
      <c r="F15" s="69" t="str">
        <f t="shared" si="5"/>
        <v>USDOIS5M_Quote</v>
      </c>
      <c r="G15" s="137"/>
      <c r="H15" s="70" t="str">
        <f>_xll.qlOISRateHelper(,C15,B15,F15,$E15,,Permanent,Trigger,ObjectOverwrite)</f>
        <v>obj_0030f#0002</v>
      </c>
      <c r="I15" s="53"/>
      <c r="J15" s="11" t="str">
        <f t="shared" si="2"/>
        <v>OIS</v>
      </c>
      <c r="K15" s="106" t="str">
        <f t="shared" si="3"/>
        <v>obj_00312#0002</v>
      </c>
      <c r="L15" s="109" t="str">
        <f>IFERROR(_xll.qlRateHelperQuoteName(K15,Trigger),"--")</f>
        <v>USDOIS7M_Quote</v>
      </c>
      <c r="M15" s="110">
        <f>IFERROR(_xll.qlRateHelperQuoteValue($K15,Trigger),"--")</f>
        <v>4.2200000000000007E-3</v>
      </c>
      <c r="N15" s="109" t="b">
        <v>1</v>
      </c>
      <c r="O15" s="106">
        <v>50</v>
      </c>
      <c r="P15" s="106">
        <v>1</v>
      </c>
      <c r="Q15" s="111">
        <f>IFERROR(_xll.qlRateHelperEarliestDate(K15,Trigger),"--")</f>
        <v>42424</v>
      </c>
      <c r="R15" s="111">
        <f>IFERROR(_xll.qlRateHelperPillarDate(K15,Trigger),"--")</f>
        <v>42639</v>
      </c>
      <c r="T15" s="4" t="str">
        <f t="shared" si="0"/>
        <v>OIS</v>
      </c>
      <c r="U15" s="4" t="str">
        <v>obj_00316</v>
      </c>
      <c r="V15" s="4" t="str">
        <f>IFERROR(_xll.qlRateHelperQuoteName(U15,Trigger),"")</f>
        <v>USDOIS9M_Quote</v>
      </c>
      <c r="W15" s="76">
        <f>IFERROR(_xll.qlRateHelperRate(U15,Trigger),"")</f>
        <v>4.3300000000000005E-3</v>
      </c>
      <c r="X15" s="116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42424</v>
      </c>
      <c r="Z15" s="5">
        <f>IFERROR(_xll.qlRateHelperPillarDate(U15,Trigger),"")</f>
        <v>42699</v>
      </c>
      <c r="AA15" s="84">
        <v>0.99667518433690228</v>
      </c>
      <c r="AC15" s="201"/>
      <c r="AD15" s="202"/>
      <c r="AE15" s="202"/>
      <c r="AF15" s="201"/>
      <c r="AG15" s="201"/>
      <c r="AH15" s="203"/>
      <c r="AI15" s="204"/>
      <c r="AJ15" s="203"/>
      <c r="AK15" s="201"/>
      <c r="AL15" s="203"/>
      <c r="AM15" s="205"/>
      <c r="AN15" s="206"/>
      <c r="AO15" s="206"/>
      <c r="AP15" s="207"/>
      <c r="AQ15" s="206"/>
      <c r="AR15" s="206"/>
      <c r="AS15" s="206"/>
      <c r="AT15" s="206"/>
      <c r="AU15" s="206"/>
      <c r="AV15" s="204"/>
      <c r="AW15" s="204"/>
      <c r="AX15" s="196"/>
      <c r="AY15" s="196"/>
      <c r="AZ15" s="196"/>
      <c r="BA15" s="196"/>
      <c r="BB15" s="196"/>
      <c r="BC15" s="196"/>
      <c r="BD15" s="196"/>
      <c r="BE15" s="196"/>
      <c r="BF15" s="196"/>
      <c r="BG15" s="196"/>
      <c r="BH15" s="196"/>
      <c r="BI15" s="196"/>
      <c r="BJ15" s="196"/>
      <c r="BK15" s="196"/>
      <c r="BL15" s="196"/>
      <c r="BM15" s="196"/>
      <c r="BN15" s="196"/>
      <c r="BO15" s="196"/>
      <c r="BP15" s="196"/>
    </row>
    <row r="16" spans="1:68" ht="11.25" customHeight="1" x14ac:dyDescent="0.2">
      <c r="A16" s="64" t="s">
        <v>100</v>
      </c>
      <c r="B16" s="65" t="s">
        <v>3</v>
      </c>
      <c r="C16" s="66">
        <f t="shared" si="6"/>
        <v>2</v>
      </c>
      <c r="D16" s="137"/>
      <c r="E16" s="67" t="str">
        <f t="shared" si="4"/>
        <v>USDFedFunds</v>
      </c>
      <c r="F16" s="69" t="str">
        <f t="shared" si="5"/>
        <v>USDOIS6M_Quote</v>
      </c>
      <c r="G16" s="137"/>
      <c r="H16" s="70" t="str">
        <f>_xll.qlOISRateHelper(,C16,B16,F16,$E16,,Permanent,Trigger,ObjectOverwrite)</f>
        <v>obj_00317#0002</v>
      </c>
      <c r="I16" s="53"/>
      <c r="J16" s="11" t="str">
        <f t="shared" si="2"/>
        <v>OIS</v>
      </c>
      <c r="K16" s="106" t="str">
        <f t="shared" si="3"/>
        <v>obj_00308#0002</v>
      </c>
      <c r="L16" s="109" t="str">
        <f>IFERROR(_xll.qlRateHelperQuoteName(K16,Trigger),"--")</f>
        <v>USDOIS8M_Quote</v>
      </c>
      <c r="M16" s="110">
        <f>IFERROR(_xll.qlRateHelperQuoteValue($K16,Trigger),"--")</f>
        <v>4.2700000000000004E-3</v>
      </c>
      <c r="N16" s="109" t="b">
        <v>1</v>
      </c>
      <c r="O16" s="106">
        <v>50</v>
      </c>
      <c r="P16" s="106">
        <v>1</v>
      </c>
      <c r="Q16" s="111">
        <f>IFERROR(_xll.qlRateHelperEarliestDate(K16,Trigger),"--")</f>
        <v>42424</v>
      </c>
      <c r="R16" s="111">
        <f>IFERROR(_xll.qlRateHelperPillarDate(K16,Trigger),"--")</f>
        <v>42667</v>
      </c>
      <c r="T16" s="4" t="str">
        <f t="shared" si="0"/>
        <v>OIS</v>
      </c>
      <c r="U16" s="4" t="str">
        <v>obj_0030d</v>
      </c>
      <c r="V16" s="4" t="str">
        <f>IFERROR(_xll.qlRateHelperQuoteName(U16,Trigger),"")</f>
        <v>USDOIS10M_Quote</v>
      </c>
      <c r="W16" s="76">
        <f>IFERROR(_xll.qlRateHelperRate(U16,Trigger),"")</f>
        <v>4.4099999999999999E-3</v>
      </c>
      <c r="X16" s="116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42424</v>
      </c>
      <c r="Z16" s="5">
        <f>IFERROR(_xll.qlRateHelperPillarDate(U16,Trigger),"")</f>
        <v>42731</v>
      </c>
      <c r="AA16" s="84">
        <v>0.99622527174548869</v>
      </c>
      <c r="AC16" s="201"/>
      <c r="AD16" s="202"/>
      <c r="AE16" s="202"/>
      <c r="AF16" s="201"/>
      <c r="AG16" s="201"/>
      <c r="AH16" s="203"/>
      <c r="AI16" s="204"/>
      <c r="AJ16" s="203"/>
      <c r="AK16" s="201"/>
      <c r="AL16" s="203"/>
      <c r="AM16" s="205"/>
      <c r="AN16" s="206"/>
      <c r="AO16" s="206"/>
      <c r="AP16" s="207"/>
      <c r="AQ16" s="206"/>
      <c r="AR16" s="206"/>
      <c r="AS16" s="206"/>
      <c r="AT16" s="206"/>
      <c r="AU16" s="206"/>
      <c r="AV16" s="204"/>
      <c r="AW16" s="204"/>
      <c r="AX16" s="196"/>
      <c r="AY16" s="196"/>
      <c r="AZ16" s="196"/>
      <c r="BA16" s="196"/>
      <c r="BB16" s="196"/>
      <c r="BC16" s="196"/>
      <c r="BD16" s="196"/>
      <c r="BE16" s="196"/>
      <c r="BF16" s="196"/>
      <c r="BG16" s="196"/>
      <c r="BH16" s="196"/>
      <c r="BI16" s="196"/>
      <c r="BJ16" s="196"/>
      <c r="BK16" s="196"/>
      <c r="BL16" s="196"/>
      <c r="BM16" s="196"/>
      <c r="BN16" s="196"/>
      <c r="BO16" s="196"/>
      <c r="BP16" s="196"/>
    </row>
    <row r="17" spans="1:68" ht="11.25" customHeight="1" x14ac:dyDescent="0.2">
      <c r="A17" s="64" t="s">
        <v>100</v>
      </c>
      <c r="B17" s="65" t="s">
        <v>56</v>
      </c>
      <c r="C17" s="66">
        <f t="shared" si="6"/>
        <v>2</v>
      </c>
      <c r="D17" s="137"/>
      <c r="E17" s="67" t="str">
        <f t="shared" si="4"/>
        <v>USDFedFunds</v>
      </c>
      <c r="F17" s="69" t="str">
        <f t="shared" si="5"/>
        <v>USDOIS7M_Quote</v>
      </c>
      <c r="G17" s="137"/>
      <c r="H17" s="70" t="str">
        <f>_xll.qlOISRateHelper(,C17,B17,F17,$E17,,Permanent,Trigger,ObjectOverwrite)</f>
        <v>obj_00312#0002</v>
      </c>
      <c r="I17" s="53"/>
      <c r="J17" s="11" t="str">
        <f t="shared" si="2"/>
        <v>OIS</v>
      </c>
      <c r="K17" s="106" t="str">
        <f t="shared" si="3"/>
        <v>obj_00316#0002</v>
      </c>
      <c r="L17" s="109" t="str">
        <f>IFERROR(_xll.qlRateHelperQuoteName(K17,Trigger),"--")</f>
        <v>USDOIS9M_Quote</v>
      </c>
      <c r="M17" s="110">
        <f>IFERROR(_xll.qlRateHelperQuoteValue($K17,Trigger),"--")</f>
        <v>4.3300000000000005E-3</v>
      </c>
      <c r="N17" s="109" t="b">
        <v>1</v>
      </c>
      <c r="O17" s="106">
        <v>50</v>
      </c>
      <c r="P17" s="106">
        <v>1</v>
      </c>
      <c r="Q17" s="111">
        <f>IFERROR(_xll.qlRateHelperEarliestDate(K17,Trigger),"--")</f>
        <v>42424</v>
      </c>
      <c r="R17" s="111">
        <f>IFERROR(_xll.qlRateHelperPillarDate(K17,Trigger),"--")</f>
        <v>42699</v>
      </c>
      <c r="T17" s="4" t="str">
        <f t="shared" si="0"/>
        <v>OIS</v>
      </c>
      <c r="U17" s="4" t="str">
        <v>obj_0030c</v>
      </c>
      <c r="V17" s="4" t="str">
        <f>IFERROR(_xll.qlRateHelperQuoteName(U17,Trigger),"")</f>
        <v>USDOIS11M_Quote</v>
      </c>
      <c r="W17" s="76">
        <f>IFERROR(_xll.qlRateHelperRate(U17,Trigger),"")</f>
        <v>4.4799999999999996E-3</v>
      </c>
      <c r="X17" s="116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42424</v>
      </c>
      <c r="Z17" s="5">
        <f>IFERROR(_xll.qlRateHelperPillarDate(U17,Trigger),"")</f>
        <v>42759</v>
      </c>
      <c r="AA17" s="84">
        <v>0.9958203614958363</v>
      </c>
      <c r="AC17" s="201"/>
      <c r="AD17" s="202"/>
      <c r="AE17" s="202"/>
      <c r="AF17" s="201"/>
      <c r="AG17" s="201"/>
      <c r="AH17" s="203"/>
      <c r="AI17" s="204"/>
      <c r="AJ17" s="203"/>
      <c r="AK17" s="201"/>
      <c r="AL17" s="203"/>
      <c r="AM17" s="205"/>
      <c r="AN17" s="206"/>
      <c r="AO17" s="206"/>
      <c r="AP17" s="207"/>
      <c r="AQ17" s="206"/>
      <c r="AR17" s="206"/>
      <c r="AS17" s="206"/>
      <c r="AT17" s="206"/>
      <c r="AU17" s="206"/>
      <c r="AV17" s="204"/>
      <c r="AW17" s="204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</row>
    <row r="18" spans="1:68" ht="11.25" customHeight="1" x14ac:dyDescent="0.2">
      <c r="A18" s="64" t="s">
        <v>100</v>
      </c>
      <c r="B18" s="65" t="s">
        <v>57</v>
      </c>
      <c r="C18" s="66">
        <f t="shared" si="6"/>
        <v>2</v>
      </c>
      <c r="D18" s="137"/>
      <c r="E18" s="67" t="str">
        <f t="shared" si="4"/>
        <v>USDFedFunds</v>
      </c>
      <c r="F18" s="69" t="str">
        <f t="shared" si="5"/>
        <v>USDOIS8M_Quote</v>
      </c>
      <c r="G18" s="137"/>
      <c r="H18" s="70" t="str">
        <f>_xll.qlOISRateHelper(,C18,B18,F18,$E18,,Permanent,Trigger,ObjectOverwrite)</f>
        <v>obj_00308#0002</v>
      </c>
      <c r="I18" s="53"/>
      <c r="J18" s="11" t="str">
        <f t="shared" si="2"/>
        <v>OIS</v>
      </c>
      <c r="K18" s="106" t="str">
        <f t="shared" si="3"/>
        <v>obj_0030d#0002</v>
      </c>
      <c r="L18" s="109" t="str">
        <f>IFERROR(_xll.qlRateHelperQuoteName(K18,Trigger),"--")</f>
        <v>USDOIS10M_Quote</v>
      </c>
      <c r="M18" s="110">
        <f>IFERROR(_xll.qlRateHelperQuoteValue($K18,Trigger),"--")</f>
        <v>4.4099999999999999E-3</v>
      </c>
      <c r="N18" s="109" t="b">
        <v>1</v>
      </c>
      <c r="O18" s="106">
        <v>50</v>
      </c>
      <c r="P18" s="106">
        <v>1</v>
      </c>
      <c r="Q18" s="111">
        <f>IFERROR(_xll.qlRateHelperEarliestDate(K18,Trigger),"--")</f>
        <v>42424</v>
      </c>
      <c r="R18" s="111">
        <f>IFERROR(_xll.qlRateHelperPillarDate(K18,Trigger),"--")</f>
        <v>42731</v>
      </c>
      <c r="T18" s="4" t="str">
        <f t="shared" si="0"/>
        <v>OIS</v>
      </c>
      <c r="U18" s="4" t="str">
        <v>obj_00315</v>
      </c>
      <c r="V18" s="4" t="str">
        <f>IFERROR(_xll.qlRateHelperQuoteName(U18,Trigger),"")</f>
        <v>USDOIS1Y_Quote</v>
      </c>
      <c r="W18" s="76">
        <f>IFERROR(_xll.qlRateHelperRate(U18,Trigger),"")</f>
        <v>4.5399999999999998E-3</v>
      </c>
      <c r="X18" s="116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42424</v>
      </c>
      <c r="Z18" s="5">
        <f>IFERROR(_xll.qlRateHelperPillarDate(U18,Trigger),"")</f>
        <v>42790</v>
      </c>
      <c r="AA18" s="84">
        <v>0.99537749521081098</v>
      </c>
      <c r="AC18" s="201"/>
      <c r="AD18" s="202"/>
      <c r="AE18" s="202"/>
      <c r="AF18" s="201"/>
      <c r="AG18" s="201"/>
      <c r="AH18" s="203"/>
      <c r="AI18" s="204"/>
      <c r="AJ18" s="203"/>
      <c r="AK18" s="201"/>
      <c r="AL18" s="203"/>
      <c r="AM18" s="205"/>
      <c r="AN18" s="206"/>
      <c r="AO18" s="206"/>
      <c r="AP18" s="207"/>
      <c r="AQ18" s="206"/>
      <c r="AR18" s="206"/>
      <c r="AS18" s="206"/>
      <c r="AT18" s="206"/>
      <c r="AU18" s="206"/>
      <c r="AV18" s="204"/>
      <c r="AW18" s="204"/>
      <c r="AX18" s="196"/>
      <c r="AY18" s="196"/>
      <c r="AZ18" s="196"/>
      <c r="BA18" s="196"/>
      <c r="BB18" s="196"/>
      <c r="BC18" s="196"/>
      <c r="BD18" s="196"/>
      <c r="BE18" s="196"/>
      <c r="BF18" s="196"/>
      <c r="BG18" s="196"/>
      <c r="BH18" s="196"/>
      <c r="BI18" s="196"/>
      <c r="BJ18" s="196"/>
      <c r="BK18" s="196"/>
      <c r="BL18" s="196"/>
      <c r="BM18" s="196"/>
      <c r="BN18" s="196"/>
      <c r="BO18" s="196"/>
      <c r="BP18" s="196"/>
    </row>
    <row r="19" spans="1:68" ht="11.25" customHeight="1" x14ac:dyDescent="0.2">
      <c r="A19" s="64" t="s">
        <v>100</v>
      </c>
      <c r="B19" s="65" t="s">
        <v>58</v>
      </c>
      <c r="C19" s="66">
        <f t="shared" si="6"/>
        <v>2</v>
      </c>
      <c r="D19" s="137"/>
      <c r="E19" s="67" t="str">
        <f t="shared" si="4"/>
        <v>USDFedFunds</v>
      </c>
      <c r="F19" s="69" t="str">
        <f t="shared" si="5"/>
        <v>USDOIS9M_Quote</v>
      </c>
      <c r="G19" s="137"/>
      <c r="H19" s="70" t="str">
        <f>_xll.qlOISRateHelper(,C19,B19,F19,$E19,,Permanent,Trigger,ObjectOverwrite)</f>
        <v>obj_00316#0002</v>
      </c>
      <c r="I19" s="53"/>
      <c r="J19" s="11" t="str">
        <f t="shared" si="2"/>
        <v>OIS</v>
      </c>
      <c r="K19" s="106" t="str">
        <f t="shared" si="3"/>
        <v>obj_0030c#0002</v>
      </c>
      <c r="L19" s="109" t="str">
        <f>IFERROR(_xll.qlRateHelperQuoteName(K19,Trigger),"--")</f>
        <v>USDOIS11M_Quote</v>
      </c>
      <c r="M19" s="110">
        <f>IFERROR(_xll.qlRateHelperQuoteValue($K19,Trigger),"--")</f>
        <v>4.4799999999999996E-3</v>
      </c>
      <c r="N19" s="109" t="b">
        <v>1</v>
      </c>
      <c r="O19" s="106">
        <v>50</v>
      </c>
      <c r="P19" s="106">
        <v>1</v>
      </c>
      <c r="Q19" s="111">
        <f>IFERROR(_xll.qlRateHelperEarliestDate(K19,Trigger),"--")</f>
        <v>42424</v>
      </c>
      <c r="R19" s="111">
        <f>IFERROR(_xll.qlRateHelperPillarDate(K19,Trigger),"--")</f>
        <v>42759</v>
      </c>
      <c r="T19" s="4" t="str">
        <f t="shared" si="0"/>
        <v>OIS</v>
      </c>
      <c r="U19" s="4" t="str">
        <v>obj_00305</v>
      </c>
      <c r="V19" s="4" t="str">
        <f>IFERROR(_xll.qlRateHelperQuoteName(U19,Trigger),"")</f>
        <v>USDOIS15M_Quote</v>
      </c>
      <c r="W19" s="76">
        <f>IFERROR(_xll.qlRateHelperRate(U19,Trigger),"")</f>
        <v>4.7199999999999994E-3</v>
      </c>
      <c r="X19" s="116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42424</v>
      </c>
      <c r="Z19" s="5">
        <f>IFERROR(_xll.qlRateHelperPillarDate(U19,Trigger),"")</f>
        <v>42879</v>
      </c>
      <c r="AA19" s="84">
        <v>0.99403600577528728</v>
      </c>
      <c r="AC19" s="201"/>
      <c r="AD19" s="202"/>
      <c r="AE19" s="202"/>
      <c r="AF19" s="201"/>
      <c r="AG19" s="201"/>
      <c r="AH19" s="203"/>
      <c r="AI19" s="204"/>
      <c r="AJ19" s="203"/>
      <c r="AK19" s="201"/>
      <c r="AL19" s="203"/>
      <c r="AM19" s="205"/>
      <c r="AN19" s="206"/>
      <c r="AO19" s="206"/>
      <c r="AP19" s="207"/>
      <c r="AQ19" s="206"/>
      <c r="AR19" s="206"/>
      <c r="AS19" s="206"/>
      <c r="AT19" s="206"/>
      <c r="AU19" s="206"/>
      <c r="AV19" s="204"/>
      <c r="AW19" s="204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</row>
    <row r="20" spans="1:68" ht="11.25" customHeight="1" x14ac:dyDescent="0.2">
      <c r="A20" s="64" t="s">
        <v>100</v>
      </c>
      <c r="B20" s="65" t="s">
        <v>59</v>
      </c>
      <c r="C20" s="66">
        <f t="shared" si="6"/>
        <v>2</v>
      </c>
      <c r="D20" s="137"/>
      <c r="E20" s="67" t="str">
        <f t="shared" si="4"/>
        <v>USDFedFunds</v>
      </c>
      <c r="F20" s="69" t="str">
        <f t="shared" si="5"/>
        <v>USDOIS10M_Quote</v>
      </c>
      <c r="G20" s="137"/>
      <c r="H20" s="70" t="str">
        <f>_xll.qlOISRateHelper(,C20,B20,F20,$E20,,Permanent,Trigger,ObjectOverwrite)</f>
        <v>obj_0030d#0002</v>
      </c>
      <c r="I20" s="53"/>
      <c r="J20" s="11" t="str">
        <f t="shared" si="2"/>
        <v>OIS</v>
      </c>
      <c r="K20" s="106" t="str">
        <f t="shared" si="3"/>
        <v>obj_00315#0002</v>
      </c>
      <c r="L20" s="109" t="str">
        <f>IFERROR(_xll.qlRateHelperQuoteName(K20,Trigger),"--")</f>
        <v>USDOIS1Y_Quote</v>
      </c>
      <c r="M20" s="110">
        <f>IFERROR(_xll.qlRateHelperQuoteValue($K20,Trigger),"--")</f>
        <v>4.5399999999999998E-3</v>
      </c>
      <c r="N20" s="109" t="b">
        <v>1</v>
      </c>
      <c r="O20" s="106">
        <v>50</v>
      </c>
      <c r="P20" s="106">
        <v>1</v>
      </c>
      <c r="Q20" s="111">
        <f>IFERROR(_xll.qlRateHelperEarliestDate(K20,Trigger),"--")</f>
        <v>42424</v>
      </c>
      <c r="R20" s="111">
        <f>IFERROR(_xll.qlRateHelperPillarDate(K20,Trigger),"--")</f>
        <v>42790</v>
      </c>
      <c r="T20" s="4" t="str">
        <f t="shared" si="0"/>
        <v>OIS</v>
      </c>
      <c r="U20" s="4" t="str">
        <v>obj_002f9</v>
      </c>
      <c r="V20" s="4" t="str">
        <f>IFERROR(_xll.qlRateHelperQuoteName(U20,Trigger),"")</f>
        <v>USDOIS18M_Quote</v>
      </c>
      <c r="W20" s="76">
        <f>IFERROR(_xll.qlRateHelperRate(U20,Trigger),"")</f>
        <v>4.8999999999999998E-3</v>
      </c>
      <c r="X20" s="116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42424</v>
      </c>
      <c r="Z20" s="5">
        <f>IFERROR(_xll.qlRateHelperPillarDate(U20,Trigger),"")</f>
        <v>42971</v>
      </c>
      <c r="AA20" s="84">
        <v>0.99256873567899684</v>
      </c>
      <c r="AC20" s="201"/>
      <c r="AD20" s="202"/>
      <c r="AE20" s="202"/>
      <c r="AF20" s="201"/>
      <c r="AG20" s="201"/>
      <c r="AH20" s="203"/>
      <c r="AI20" s="204"/>
      <c r="AJ20" s="203"/>
      <c r="AK20" s="201"/>
      <c r="AL20" s="203"/>
      <c r="AM20" s="205"/>
      <c r="AN20" s="206"/>
      <c r="AO20" s="206"/>
      <c r="AP20" s="207"/>
      <c r="AQ20" s="206"/>
      <c r="AR20" s="206"/>
      <c r="AS20" s="206"/>
      <c r="AT20" s="206"/>
      <c r="AU20" s="206"/>
      <c r="AV20" s="204"/>
      <c r="AW20" s="204"/>
      <c r="AX20" s="196"/>
      <c r="AY20" s="196"/>
      <c r="AZ20" s="196"/>
      <c r="BA20" s="196"/>
      <c r="BB20" s="196"/>
      <c r="BC20" s="196"/>
      <c r="BD20" s="196"/>
      <c r="BE20" s="196"/>
      <c r="BF20" s="196"/>
      <c r="BG20" s="196"/>
      <c r="BH20" s="196"/>
      <c r="BI20" s="196"/>
      <c r="BJ20" s="196"/>
      <c r="BK20" s="196"/>
      <c r="BL20" s="196"/>
      <c r="BM20" s="196"/>
      <c r="BN20" s="196"/>
      <c r="BO20" s="196"/>
      <c r="BP20" s="196"/>
    </row>
    <row r="21" spans="1:68" ht="11.25" customHeight="1" x14ac:dyDescent="0.2">
      <c r="A21" s="64" t="s">
        <v>100</v>
      </c>
      <c r="B21" s="65" t="s">
        <v>60</v>
      </c>
      <c r="C21" s="66">
        <f t="shared" si="6"/>
        <v>2</v>
      </c>
      <c r="D21" s="137"/>
      <c r="E21" s="67" t="str">
        <f t="shared" si="4"/>
        <v>USDFedFunds</v>
      </c>
      <c r="F21" s="69" t="str">
        <f t="shared" si="5"/>
        <v>USDOIS11M_Quote</v>
      </c>
      <c r="G21" s="137"/>
      <c r="H21" s="70" t="str">
        <f>_xll.qlOISRateHelper(,C21,B21,F21,$E21,,Permanent,Trigger,ObjectOverwrite)</f>
        <v>obj_0030c#0002</v>
      </c>
      <c r="I21" s="53"/>
      <c r="J21" s="11" t="str">
        <f t="shared" si="2"/>
        <v>OIS</v>
      </c>
      <c r="K21" s="106" t="str">
        <f t="shared" si="3"/>
        <v>--</v>
      </c>
      <c r="L21" s="109" t="str">
        <f>IFERROR(_xll.qlRateHelperQuoteName(K21,Trigger),"--")</f>
        <v>--</v>
      </c>
      <c r="M21" s="110" t="str">
        <f>IFERROR(_xll.qlRateHelperQuoteValue($K21,Trigger),"--")</f>
        <v>--</v>
      </c>
      <c r="N21" s="109" t="b">
        <v>0</v>
      </c>
      <c r="O21" s="106">
        <v>50</v>
      </c>
      <c r="P21" s="106">
        <v>1</v>
      </c>
      <c r="Q21" s="111" t="str">
        <f>IFERROR(_xll.qlRateHelperEarliestDate(K21,Trigger),"--")</f>
        <v>--</v>
      </c>
      <c r="R21" s="111" t="str">
        <f>IFERROR(_xll.qlRateHelperPillarDate(K21,Trigger),"--")</f>
        <v>--</v>
      </c>
      <c r="T21" s="4" t="str">
        <f t="shared" si="0"/>
        <v>OIS</v>
      </c>
      <c r="U21" s="4" t="str">
        <v>obj_002fb</v>
      </c>
      <c r="V21" s="4" t="str">
        <f>IFERROR(_xll.qlRateHelperQuoteName(U21,Trigger),"")</f>
        <v>USDOIS21M_Quote</v>
      </c>
      <c r="W21" s="76">
        <f>IFERROR(_xll.qlRateHelperRate(U21,Trigger),"")</f>
        <v>5.0899999999999999E-3</v>
      </c>
      <c r="X21" s="116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42424</v>
      </c>
      <c r="Z21" s="5">
        <f>IFERROR(_xll.qlRateHelperPillarDate(U21,Trigger),"")</f>
        <v>43063</v>
      </c>
      <c r="AA21" s="84">
        <v>0.99099634129572045</v>
      </c>
      <c r="AC21" s="201"/>
      <c r="AD21" s="202"/>
      <c r="AE21" s="202"/>
      <c r="AF21" s="201"/>
      <c r="AG21" s="201"/>
      <c r="AH21" s="203"/>
      <c r="AI21" s="204"/>
      <c r="AJ21" s="203"/>
      <c r="AK21" s="201"/>
      <c r="AL21" s="203"/>
      <c r="AM21" s="205"/>
      <c r="AN21" s="206"/>
      <c r="AO21" s="206"/>
      <c r="AP21" s="207"/>
      <c r="AQ21" s="206"/>
      <c r="AR21" s="206"/>
      <c r="AS21" s="206"/>
      <c r="AT21" s="206"/>
      <c r="AU21" s="206"/>
      <c r="AV21" s="204"/>
      <c r="AW21" s="204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</row>
    <row r="22" spans="1:68" ht="11.25" customHeight="1" x14ac:dyDescent="0.2">
      <c r="A22" s="64" t="s">
        <v>100</v>
      </c>
      <c r="B22" s="65" t="s">
        <v>29</v>
      </c>
      <c r="C22" s="66">
        <f t="shared" si="6"/>
        <v>2</v>
      </c>
      <c r="D22" s="137"/>
      <c r="E22" s="67" t="str">
        <f t="shared" si="4"/>
        <v>USDFedFunds</v>
      </c>
      <c r="F22" s="69" t="str">
        <f t="shared" si="5"/>
        <v>USDOIS1Y_Quote</v>
      </c>
      <c r="G22" s="137"/>
      <c r="H22" s="70" t="str">
        <f>_xll.qlOISRateHelper(,C22,B22,F22,$E22,,Permanent,Trigger,ObjectOverwrite)</f>
        <v>obj_00315#0002</v>
      </c>
      <c r="J22" s="11" t="str">
        <f t="shared" si="2"/>
        <v>OIS</v>
      </c>
      <c r="K22" s="106" t="str">
        <f t="shared" si="3"/>
        <v>--</v>
      </c>
      <c r="L22" s="109" t="str">
        <f>IFERROR(_xll.qlRateHelperQuoteName(K22,Trigger),"--")</f>
        <v>--</v>
      </c>
      <c r="M22" s="110" t="str">
        <f>IFERROR(_xll.qlRateHelperQuoteValue($K22,Trigger),"--")</f>
        <v>--</v>
      </c>
      <c r="N22" s="109" t="b">
        <v>0</v>
      </c>
      <c r="O22" s="106">
        <v>50</v>
      </c>
      <c r="P22" s="106">
        <v>1</v>
      </c>
      <c r="Q22" s="111" t="str">
        <f>IFERROR(_xll.qlRateHelperEarliestDate(K22,Trigger),"--")</f>
        <v>--</v>
      </c>
      <c r="R22" s="111" t="str">
        <f>IFERROR(_xll.qlRateHelperPillarDate(K22,Trigger),"--")</f>
        <v>--</v>
      </c>
      <c r="T22" s="4" t="str">
        <f t="shared" si="0"/>
        <v>OIS</v>
      </c>
      <c r="U22" s="4" t="str">
        <v>obj_00303</v>
      </c>
      <c r="V22" s="4" t="str">
        <f>IFERROR(_xll.qlRateHelperQuoteName(U22,Trigger),"")</f>
        <v>USDOIS2Y_Quote</v>
      </c>
      <c r="W22" s="76">
        <f>IFERROR(_xll.qlRateHelperRate(U22,Trigger),"")</f>
        <v>5.3E-3</v>
      </c>
      <c r="X22" s="116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42424</v>
      </c>
      <c r="Z22" s="5">
        <f>IFERROR(_xll.qlRateHelperPillarDate(U22,Trigger),"")</f>
        <v>43157</v>
      </c>
      <c r="AA22" s="84">
        <v>0.9892633553315795</v>
      </c>
      <c r="AC22" s="201"/>
      <c r="AD22" s="202"/>
      <c r="AE22" s="202"/>
      <c r="AF22" s="201"/>
      <c r="AG22" s="201"/>
      <c r="AH22" s="203"/>
      <c r="AI22" s="204"/>
      <c r="AJ22" s="203"/>
      <c r="AK22" s="201"/>
      <c r="AL22" s="203"/>
      <c r="AM22" s="205"/>
      <c r="AN22" s="206"/>
      <c r="AO22" s="206"/>
      <c r="AP22" s="207"/>
      <c r="AQ22" s="206"/>
      <c r="AR22" s="206"/>
      <c r="AS22" s="206"/>
      <c r="AT22" s="206"/>
      <c r="AU22" s="206"/>
      <c r="AV22" s="204"/>
      <c r="AW22" s="204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</row>
    <row r="23" spans="1:68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137"/>
      <c r="E23" s="67" t="str">
        <f t="shared" si="4"/>
        <v>USDFedFunds</v>
      </c>
      <c r="F23" s="69" t="str">
        <f t="shared" si="5"/>
        <v>USDOIS13M_Quote</v>
      </c>
      <c r="G23" s="137"/>
      <c r="H23" s="70"/>
      <c r="J23" s="11" t="str">
        <f t="shared" si="2"/>
        <v>OIS</v>
      </c>
      <c r="K23" s="106" t="str">
        <f t="shared" si="3"/>
        <v>obj_00305#0002</v>
      </c>
      <c r="L23" s="109" t="str">
        <f>IFERROR(_xll.qlRateHelperQuoteName(K23,Trigger),"--")</f>
        <v>USDOIS15M_Quote</v>
      </c>
      <c r="M23" s="110">
        <f>IFERROR(_xll.qlRateHelperQuoteValue($K23,Trigger),"--")</f>
        <v>4.7199999999999994E-3</v>
      </c>
      <c r="N23" s="109" t="b">
        <v>1</v>
      </c>
      <c r="O23" s="106">
        <v>50</v>
      </c>
      <c r="P23" s="106">
        <v>1</v>
      </c>
      <c r="Q23" s="111">
        <f>IFERROR(_xll.qlRateHelperEarliestDate(K23,Trigger),"--")</f>
        <v>42424</v>
      </c>
      <c r="R23" s="111">
        <f>IFERROR(_xll.qlRateHelperPillarDate(K23,Trigger),"--")</f>
        <v>42879</v>
      </c>
      <c r="T23" s="4" t="str">
        <f t="shared" si="0"/>
        <v>OIS</v>
      </c>
      <c r="U23" s="4" t="str">
        <v>obj_002fa</v>
      </c>
      <c r="V23" s="4" t="str">
        <f>IFERROR(_xll.qlRateHelperQuoteName(U23,Trigger),"")</f>
        <v>USDOIS3Y_Quote</v>
      </c>
      <c r="W23" s="76">
        <f>IFERROR(_xll.qlRateHelperRate(U23,Trigger),"")</f>
        <v>6.2199999999999998E-3</v>
      </c>
      <c r="X23" s="116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42424</v>
      </c>
      <c r="Z23" s="5">
        <f>IFERROR(_xll.qlRateHelperPillarDate(U23,Trigger),"")</f>
        <v>43521</v>
      </c>
      <c r="AA23" s="84">
        <v>0.98123344033967452</v>
      </c>
      <c r="AC23" s="201"/>
      <c r="AD23" s="202"/>
      <c r="AE23" s="202"/>
      <c r="AF23" s="201"/>
      <c r="AG23" s="201"/>
      <c r="AH23" s="203"/>
      <c r="AI23" s="204"/>
      <c r="AJ23" s="203"/>
      <c r="AK23" s="201"/>
      <c r="AL23" s="203"/>
      <c r="AM23" s="205"/>
      <c r="AN23" s="206"/>
      <c r="AO23" s="206"/>
      <c r="AP23" s="207"/>
      <c r="AQ23" s="206"/>
      <c r="AR23" s="206"/>
      <c r="AS23" s="206"/>
      <c r="AT23" s="206"/>
      <c r="AU23" s="206"/>
      <c r="AV23" s="204"/>
      <c r="AW23" s="204"/>
      <c r="AX23" s="196"/>
      <c r="AY23" s="196"/>
      <c r="AZ23" s="196"/>
      <c r="BA23" s="196"/>
      <c r="BB23" s="196"/>
      <c r="BC23" s="196"/>
      <c r="BD23" s="196"/>
      <c r="BE23" s="196"/>
      <c r="BF23" s="196"/>
      <c r="BG23" s="196"/>
      <c r="BH23" s="196"/>
      <c r="BI23" s="196"/>
      <c r="BJ23" s="196"/>
      <c r="BK23" s="196"/>
      <c r="BL23" s="196"/>
      <c r="BM23" s="196"/>
      <c r="BN23" s="196"/>
      <c r="BO23" s="196"/>
      <c r="BP23" s="196"/>
    </row>
    <row r="24" spans="1:68" ht="11.25" customHeight="1" x14ac:dyDescent="0.2">
      <c r="A24" s="64" t="s">
        <v>100</v>
      </c>
      <c r="B24" s="65" t="s">
        <v>62</v>
      </c>
      <c r="C24" s="66">
        <f t="shared" si="7"/>
        <v>2</v>
      </c>
      <c r="D24" s="137"/>
      <c r="E24" s="67" t="str">
        <f t="shared" si="4"/>
        <v>USDFedFunds</v>
      </c>
      <c r="F24" s="69" t="str">
        <f t="shared" si="5"/>
        <v>USDOIS14M_Quote</v>
      </c>
      <c r="G24" s="137"/>
      <c r="H24" s="70"/>
      <c r="J24" s="11" t="str">
        <f t="shared" si="2"/>
        <v>OIS</v>
      </c>
      <c r="K24" s="106" t="str">
        <f t="shared" si="3"/>
        <v>--</v>
      </c>
      <c r="L24" s="109" t="str">
        <f>IFERROR(_xll.qlRateHelperQuoteName(K24,Trigger),"--")</f>
        <v>--</v>
      </c>
      <c r="M24" s="110" t="str">
        <f>IFERROR(_xll.qlRateHelperQuoteValue($K24,Trigger),"--")</f>
        <v>--</v>
      </c>
      <c r="N24" s="109" t="b">
        <v>0</v>
      </c>
      <c r="O24" s="106">
        <v>50</v>
      </c>
      <c r="P24" s="106">
        <v>1</v>
      </c>
      <c r="Q24" s="111" t="str">
        <f>IFERROR(_xll.qlRateHelperEarliestDate(K24,Trigger),"--")</f>
        <v>--</v>
      </c>
      <c r="R24" s="111" t="str">
        <f>IFERROR(_xll.qlRateHelperPillarDate(K24,Trigger),"--")</f>
        <v>--</v>
      </c>
      <c r="T24" s="4" t="str">
        <f t="shared" si="0"/>
        <v>OIS</v>
      </c>
      <c r="U24" s="4" t="str">
        <v>obj_002f8</v>
      </c>
      <c r="V24" s="4" t="str">
        <f>IFERROR(_xll.qlRateHelperQuoteName(U24,Trigger),"")</f>
        <v>USDOIS4Y_Quote</v>
      </c>
      <c r="W24" s="76">
        <f>IFERROR(_xll.qlRateHelperRate(U24,Trigger),"")</f>
        <v>7.26E-3</v>
      </c>
      <c r="X24" s="116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42424</v>
      </c>
      <c r="Z24" s="5">
        <f>IFERROR(_xll.qlRateHelperPillarDate(U24,Trigger),"")</f>
        <v>43885</v>
      </c>
      <c r="AA24" s="84">
        <v>0.97097274678969869</v>
      </c>
      <c r="AC24" s="201"/>
      <c r="AD24" s="202"/>
      <c r="AE24" s="202"/>
      <c r="AF24" s="201"/>
      <c r="AG24" s="201"/>
      <c r="AH24" s="203"/>
      <c r="AI24" s="204"/>
      <c r="AJ24" s="203"/>
      <c r="AK24" s="201"/>
      <c r="AL24" s="203"/>
      <c r="AM24" s="205"/>
      <c r="AN24" s="206"/>
      <c r="AO24" s="206"/>
      <c r="AP24" s="207"/>
      <c r="AQ24" s="206"/>
      <c r="AR24" s="206"/>
      <c r="AS24" s="206"/>
      <c r="AT24" s="206"/>
      <c r="AU24" s="206"/>
      <c r="AV24" s="204"/>
      <c r="AW24" s="204"/>
      <c r="AX24" s="196"/>
      <c r="AY24" s="196"/>
      <c r="AZ24" s="196"/>
      <c r="BA24" s="196"/>
      <c r="BB24" s="196"/>
      <c r="BC24" s="196"/>
      <c r="BD24" s="196"/>
      <c r="BE24" s="196"/>
      <c r="BF24" s="196"/>
      <c r="BG24" s="196"/>
      <c r="BH24" s="196"/>
      <c r="BI24" s="196"/>
      <c r="BJ24" s="196"/>
      <c r="BK24" s="196"/>
      <c r="BL24" s="196"/>
      <c r="BM24" s="196"/>
      <c r="BN24" s="196"/>
      <c r="BO24" s="196"/>
      <c r="BP24" s="196"/>
    </row>
    <row r="25" spans="1:68" ht="11.25" customHeight="1" x14ac:dyDescent="0.2">
      <c r="A25" s="64" t="s">
        <v>100</v>
      </c>
      <c r="B25" s="65" t="s">
        <v>63</v>
      </c>
      <c r="C25" s="66">
        <f t="shared" si="7"/>
        <v>2</v>
      </c>
      <c r="D25" s="137"/>
      <c r="E25" s="67" t="str">
        <f t="shared" si="4"/>
        <v>USDFedFunds</v>
      </c>
      <c r="F25" s="69" t="str">
        <f t="shared" si="5"/>
        <v>USDOIS15M_Quote</v>
      </c>
      <c r="G25" s="137"/>
      <c r="H25" s="70" t="str">
        <f>_xll.qlOISRateHelper(,C25,B25,F25,$E25,,Permanent,Trigger,ObjectOverwrite)</f>
        <v>obj_00305#0002</v>
      </c>
      <c r="J25" s="11" t="str">
        <f t="shared" si="2"/>
        <v>OIS</v>
      </c>
      <c r="K25" s="106" t="str">
        <f t="shared" si="3"/>
        <v>--</v>
      </c>
      <c r="L25" s="109" t="str">
        <f>IFERROR(_xll.qlRateHelperQuoteName(K25,Trigger),"--")</f>
        <v>--</v>
      </c>
      <c r="M25" s="110" t="str">
        <f>IFERROR(_xll.qlRateHelperQuoteValue($K25,Trigger),"--")</f>
        <v>--</v>
      </c>
      <c r="N25" s="109" t="b">
        <v>0</v>
      </c>
      <c r="O25" s="106">
        <v>50</v>
      </c>
      <c r="P25" s="106">
        <v>1</v>
      </c>
      <c r="Q25" s="111" t="str">
        <f>IFERROR(_xll.qlRateHelperEarliestDate(K25,Trigger),"--")</f>
        <v>--</v>
      </c>
      <c r="R25" s="111" t="str">
        <f>IFERROR(_xll.qlRateHelperPillarDate(K25,Trigger),"--")</f>
        <v>--</v>
      </c>
      <c r="T25" s="4" t="str">
        <f t="shared" si="0"/>
        <v>OIS</v>
      </c>
      <c r="U25" s="4" t="str">
        <v>obj_00302</v>
      </c>
      <c r="V25" s="4" t="str">
        <f>IFERROR(_xll.qlRateHelperQuoteName(U25,Trigger),"")</f>
        <v>USDOIS5Y_Quote</v>
      </c>
      <c r="W25" s="76">
        <f>IFERROR(_xll.qlRateHelperRate(U25,Trigger),"")</f>
        <v>8.4099999999999991E-3</v>
      </c>
      <c r="X25" s="116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42424</v>
      </c>
      <c r="Z25" s="5">
        <f>IFERROR(_xll.qlRateHelperPillarDate(U25,Trigger),"")</f>
        <v>44251</v>
      </c>
      <c r="AA25" s="84">
        <v>0.95818657383898986</v>
      </c>
      <c r="AC25" s="201"/>
      <c r="AD25" s="202"/>
      <c r="AE25" s="202"/>
      <c r="AF25" s="201"/>
      <c r="AG25" s="201"/>
      <c r="AH25" s="203"/>
      <c r="AI25" s="204"/>
      <c r="AJ25" s="203"/>
      <c r="AK25" s="201"/>
      <c r="AL25" s="203"/>
      <c r="AM25" s="205"/>
      <c r="AN25" s="206"/>
      <c r="AO25" s="206"/>
      <c r="AP25" s="207"/>
      <c r="AQ25" s="206"/>
      <c r="AR25" s="206"/>
      <c r="AS25" s="206"/>
      <c r="AT25" s="206"/>
      <c r="AU25" s="206"/>
      <c r="AV25" s="204"/>
      <c r="AW25" s="204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</row>
    <row r="26" spans="1:68" ht="11.25" customHeight="1" x14ac:dyDescent="0.2">
      <c r="A26" s="64" t="s">
        <v>100</v>
      </c>
      <c r="B26" s="65" t="s">
        <v>64</v>
      </c>
      <c r="C26" s="66">
        <f t="shared" si="7"/>
        <v>2</v>
      </c>
      <c r="D26" s="137"/>
      <c r="E26" s="67" t="str">
        <f t="shared" si="4"/>
        <v>USDFedFunds</v>
      </c>
      <c r="F26" s="69" t="str">
        <f t="shared" si="5"/>
        <v>USDOIS16M_Quote</v>
      </c>
      <c r="G26" s="137"/>
      <c r="H26" s="70"/>
      <c r="J26" s="11" t="str">
        <f t="shared" si="2"/>
        <v>OIS</v>
      </c>
      <c r="K26" s="106" t="str">
        <f t="shared" si="3"/>
        <v>obj_002f9#0002</v>
      </c>
      <c r="L26" s="109" t="str">
        <f>IFERROR(_xll.qlRateHelperQuoteName(K26,Trigger),"--")</f>
        <v>USDOIS18M_Quote</v>
      </c>
      <c r="M26" s="110">
        <f>IFERROR(_xll.qlRateHelperQuoteValue($K26,Trigger),"--")</f>
        <v>4.8999999999999998E-3</v>
      </c>
      <c r="N26" s="109" t="b">
        <v>1</v>
      </c>
      <c r="O26" s="106">
        <v>50</v>
      </c>
      <c r="P26" s="106">
        <v>1</v>
      </c>
      <c r="Q26" s="111">
        <f>IFERROR(_xll.qlRateHelperEarliestDate(K26,Trigger),"--")</f>
        <v>42424</v>
      </c>
      <c r="R26" s="111">
        <f>IFERROR(_xll.qlRateHelperPillarDate(K26,Trigger),"--")</f>
        <v>42971</v>
      </c>
      <c r="T26" s="4" t="str">
        <f t="shared" si="0"/>
        <v>OIS</v>
      </c>
      <c r="U26" s="4" t="str">
        <v>obj_00307</v>
      </c>
      <c r="V26" s="4" t="str">
        <f>IFERROR(_xll.qlRateHelperQuoteName(U26,Trigger),"")</f>
        <v>USDOIS6Y_Quote</v>
      </c>
      <c r="W26" s="76">
        <f>IFERROR(_xll.qlRateHelperRate(U26,Trigger),"")</f>
        <v>9.41E-3</v>
      </c>
      <c r="X26" s="116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42424</v>
      </c>
      <c r="Z26" s="5">
        <f>IFERROR(_xll.qlRateHelperPillarDate(U26,Trigger),"")</f>
        <v>44616</v>
      </c>
      <c r="AA26" s="84">
        <v>0.94420963831941285</v>
      </c>
      <c r="AC26" s="201"/>
      <c r="AD26" s="202"/>
      <c r="AE26" s="202"/>
      <c r="AF26" s="201"/>
      <c r="AG26" s="201"/>
      <c r="AH26" s="203"/>
      <c r="AI26" s="204"/>
      <c r="AJ26" s="203"/>
      <c r="AK26" s="201"/>
      <c r="AL26" s="203"/>
      <c r="AM26" s="205"/>
      <c r="AN26" s="206"/>
      <c r="AO26" s="206"/>
      <c r="AP26" s="207"/>
      <c r="AQ26" s="206"/>
      <c r="AR26" s="206"/>
      <c r="AS26" s="206"/>
      <c r="AT26" s="206"/>
      <c r="AU26" s="206"/>
      <c r="AV26" s="204"/>
      <c r="AW26" s="204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</row>
    <row r="27" spans="1:68" ht="11.25" customHeight="1" x14ac:dyDescent="0.2">
      <c r="A27" s="64" t="s">
        <v>100</v>
      </c>
      <c r="B27" s="65" t="s">
        <v>65</v>
      </c>
      <c r="C27" s="66">
        <f t="shared" si="7"/>
        <v>2</v>
      </c>
      <c r="D27" s="137"/>
      <c r="E27" s="67" t="str">
        <f t="shared" si="4"/>
        <v>USDFedFunds</v>
      </c>
      <c r="F27" s="69" t="str">
        <f t="shared" si="5"/>
        <v>USDOIS17M_Quote</v>
      </c>
      <c r="G27" s="137"/>
      <c r="H27" s="70"/>
      <c r="J27" s="11" t="str">
        <f t="shared" si="2"/>
        <v>OIS</v>
      </c>
      <c r="K27" s="106" t="str">
        <f t="shared" si="3"/>
        <v>--</v>
      </c>
      <c r="L27" s="109" t="str">
        <f>IFERROR(_xll.qlRateHelperQuoteName(K27,Trigger),"--")</f>
        <v>--</v>
      </c>
      <c r="M27" s="110" t="str">
        <f>IFERROR(_xll.qlRateHelperQuoteValue($K27,Trigger),"--")</f>
        <v>--</v>
      </c>
      <c r="N27" s="109" t="b">
        <v>0</v>
      </c>
      <c r="O27" s="106">
        <v>50</v>
      </c>
      <c r="P27" s="106">
        <v>1</v>
      </c>
      <c r="Q27" s="111" t="str">
        <f>IFERROR(_xll.qlRateHelperEarliestDate(K27,Trigger),"--")</f>
        <v>--</v>
      </c>
      <c r="R27" s="111" t="str">
        <f>IFERROR(_xll.qlRateHelperPillarDate(K27,Trigger),"--")</f>
        <v>--</v>
      </c>
      <c r="T27" s="4" t="str">
        <f t="shared" si="0"/>
        <v>OIS</v>
      </c>
      <c r="U27" s="4" t="str">
        <v>obj_002fe</v>
      </c>
      <c r="V27" s="4" t="str">
        <f>IFERROR(_xll.qlRateHelperQuoteName(U27,Trigger),"")</f>
        <v>USDOIS7Y_Quote</v>
      </c>
      <c r="W27" s="76">
        <f>IFERROR(_xll.qlRateHelperRate(U27,Trigger),"")</f>
        <v>1.0339999999999998E-2</v>
      </c>
      <c r="X27" s="116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42424</v>
      </c>
      <c r="Z27" s="5">
        <f>IFERROR(_xll.qlRateHelperPillarDate(U27,Trigger),"")</f>
        <v>44981</v>
      </c>
      <c r="AA27" s="84">
        <v>0.92895975106848616</v>
      </c>
      <c r="AC27" s="201"/>
      <c r="AD27" s="202"/>
      <c r="AE27" s="202"/>
      <c r="AF27" s="201"/>
      <c r="AG27" s="201"/>
      <c r="AH27" s="203"/>
      <c r="AI27" s="204"/>
      <c r="AJ27" s="203"/>
      <c r="AK27" s="201"/>
      <c r="AL27" s="203"/>
      <c r="AM27" s="205"/>
      <c r="AN27" s="206"/>
      <c r="AO27" s="206"/>
      <c r="AP27" s="207"/>
      <c r="AQ27" s="206"/>
      <c r="AR27" s="206"/>
      <c r="AS27" s="206"/>
      <c r="AT27" s="206"/>
      <c r="AU27" s="206"/>
      <c r="AV27" s="204"/>
      <c r="AW27" s="204"/>
      <c r="AX27" s="196"/>
      <c r="AY27" s="196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</row>
    <row r="28" spans="1:68" ht="11.25" customHeight="1" x14ac:dyDescent="0.2">
      <c r="A28" s="64" t="s">
        <v>100</v>
      </c>
      <c r="B28" s="65" t="s">
        <v>66</v>
      </c>
      <c r="C28" s="66">
        <f t="shared" si="7"/>
        <v>2</v>
      </c>
      <c r="D28" s="137"/>
      <c r="E28" s="67" t="str">
        <f t="shared" si="4"/>
        <v>USDFedFunds</v>
      </c>
      <c r="F28" s="69" t="str">
        <f t="shared" si="5"/>
        <v>USDOIS18M_Quote</v>
      </c>
      <c r="G28" s="137"/>
      <c r="H28" s="70" t="str">
        <f>_xll.qlOISRateHelper(,C28,B28,F28,$E28,,Permanent,Trigger,ObjectOverwrite)</f>
        <v>obj_002f9#0002</v>
      </c>
      <c r="J28" s="11" t="str">
        <f t="shared" si="2"/>
        <v>OIS</v>
      </c>
      <c r="K28" s="106" t="str">
        <f t="shared" si="3"/>
        <v>--</v>
      </c>
      <c r="L28" s="109" t="str">
        <f>IFERROR(_xll.qlRateHelperQuoteName(K28,Trigger),"--")</f>
        <v>--</v>
      </c>
      <c r="M28" s="110" t="str">
        <f>IFERROR(_xll.qlRateHelperQuoteValue($K28,Trigger),"--")</f>
        <v>--</v>
      </c>
      <c r="N28" s="109" t="b">
        <v>0</v>
      </c>
      <c r="O28" s="106">
        <v>50</v>
      </c>
      <c r="P28" s="106">
        <v>1</v>
      </c>
      <c r="Q28" s="111" t="str">
        <f>IFERROR(_xll.qlRateHelperEarliestDate(K28,Trigger),"--")</f>
        <v>--</v>
      </c>
      <c r="R28" s="111" t="str">
        <f>IFERROR(_xll.qlRateHelperPillarDate(K28,Trigger),"--")</f>
        <v>--</v>
      </c>
      <c r="T28" s="4" t="str">
        <f t="shared" si="0"/>
        <v>OIS</v>
      </c>
      <c r="U28" s="4" t="str">
        <v>obj_002ff</v>
      </c>
      <c r="V28" s="4" t="str">
        <f>IFERROR(_xll.qlRateHelperQuoteName(U28,Trigger),"")</f>
        <v>USDOIS8Y_Quote</v>
      </c>
      <c r="W28" s="76">
        <f>IFERROR(_xll.qlRateHelperRate(U28,Trigger),"")</f>
        <v>1.1280000000000002E-2</v>
      </c>
      <c r="X28" s="116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42424</v>
      </c>
      <c r="Z28" s="5">
        <f>IFERROR(_xll.qlRateHelperPillarDate(U28,Trigger),"")</f>
        <v>45348</v>
      </c>
      <c r="AA28" s="84">
        <v>0.91201652586229431</v>
      </c>
      <c r="AC28" s="201"/>
      <c r="AD28" s="202"/>
      <c r="AE28" s="202"/>
      <c r="AF28" s="201"/>
      <c r="AG28" s="201"/>
      <c r="AH28" s="203"/>
      <c r="AI28" s="204"/>
      <c r="AJ28" s="203"/>
      <c r="AK28" s="201"/>
      <c r="AL28" s="203"/>
      <c r="AM28" s="205"/>
      <c r="AN28" s="206"/>
      <c r="AO28" s="206"/>
      <c r="AP28" s="207"/>
      <c r="AQ28" s="206"/>
      <c r="AR28" s="206"/>
      <c r="AS28" s="206"/>
      <c r="AT28" s="206"/>
      <c r="AU28" s="206"/>
      <c r="AV28" s="204"/>
      <c r="AW28" s="204"/>
      <c r="AX28" s="196"/>
      <c r="AY28" s="196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</row>
    <row r="29" spans="1:68" ht="11.25" customHeight="1" x14ac:dyDescent="0.2">
      <c r="A29" s="64" t="s">
        <v>100</v>
      </c>
      <c r="B29" s="65" t="s">
        <v>67</v>
      </c>
      <c r="C29" s="66">
        <f t="shared" si="7"/>
        <v>2</v>
      </c>
      <c r="D29" s="137"/>
      <c r="E29" s="67" t="str">
        <f t="shared" si="4"/>
        <v>USDFedFunds</v>
      </c>
      <c r="F29" s="69" t="str">
        <f t="shared" si="5"/>
        <v>USDOIS19M_Quote</v>
      </c>
      <c r="G29" s="137"/>
      <c r="H29" s="70"/>
      <c r="J29" s="11" t="str">
        <f t="shared" si="2"/>
        <v>OIS</v>
      </c>
      <c r="K29" s="106" t="str">
        <f t="shared" si="3"/>
        <v>obj_002fb#0002</v>
      </c>
      <c r="L29" s="109" t="str">
        <f>IFERROR(_xll.qlRateHelperQuoteName(K29,Trigger),"--")</f>
        <v>USDOIS21M_Quote</v>
      </c>
      <c r="M29" s="110">
        <f>IFERROR(_xll.qlRateHelperQuoteValue($K29,Trigger),"--")</f>
        <v>5.0899999999999999E-3</v>
      </c>
      <c r="N29" s="109" t="b">
        <v>1</v>
      </c>
      <c r="O29" s="106">
        <v>50</v>
      </c>
      <c r="P29" s="106">
        <v>1</v>
      </c>
      <c r="Q29" s="111">
        <f>IFERROR(_xll.qlRateHelperEarliestDate(K29,Trigger),"--")</f>
        <v>42424</v>
      </c>
      <c r="R29" s="111">
        <f>IFERROR(_xll.qlRateHelperPillarDate(K29,Trigger),"--")</f>
        <v>43063</v>
      </c>
      <c r="T29" s="4" t="str">
        <f t="shared" si="0"/>
        <v>OIS</v>
      </c>
      <c r="U29" s="4" t="str">
        <v>obj_002f5</v>
      </c>
      <c r="V29" s="4" t="str">
        <f>IFERROR(_xll.qlRateHelperQuoteName(U29,Trigger),"")</f>
        <v>USDOIS9Y_Quote</v>
      </c>
      <c r="W29" s="76">
        <f>IFERROR(_xll.qlRateHelperRate(U29,Trigger),"")</f>
        <v>1.2109999999999999E-2</v>
      </c>
      <c r="X29" s="116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42424</v>
      </c>
      <c r="Z29" s="5">
        <f>IFERROR(_xll.qlRateHelperPillarDate(U29,Trigger),"")</f>
        <v>45712</v>
      </c>
      <c r="AA29" s="84">
        <v>0.89459077124958342</v>
      </c>
      <c r="AC29" s="201"/>
      <c r="AD29" s="202"/>
      <c r="AE29" s="202"/>
      <c r="AF29" s="201"/>
      <c r="AG29" s="201"/>
      <c r="AH29" s="203"/>
      <c r="AI29" s="204"/>
      <c r="AJ29" s="203"/>
      <c r="AK29" s="201"/>
      <c r="AL29" s="203"/>
      <c r="AM29" s="205"/>
      <c r="AN29" s="206"/>
      <c r="AO29" s="206"/>
      <c r="AP29" s="207"/>
      <c r="AQ29" s="206"/>
      <c r="AR29" s="206"/>
      <c r="AS29" s="206"/>
      <c r="AT29" s="206"/>
      <c r="AU29" s="206"/>
      <c r="AV29" s="204"/>
      <c r="AW29" s="204"/>
      <c r="AX29" s="196"/>
      <c r="AY29" s="196"/>
      <c r="AZ29" s="196"/>
      <c r="BA29" s="196"/>
      <c r="BB29" s="196"/>
      <c r="BC29" s="196"/>
      <c r="BD29" s="196"/>
      <c r="BE29" s="196"/>
      <c r="BF29" s="196"/>
      <c r="BG29" s="196"/>
      <c r="BH29" s="196"/>
      <c r="BI29" s="196"/>
      <c r="BJ29" s="196"/>
      <c r="BK29" s="196"/>
      <c r="BL29" s="196"/>
      <c r="BM29" s="196"/>
      <c r="BN29" s="196"/>
      <c r="BO29" s="196"/>
      <c r="BP29" s="196"/>
    </row>
    <row r="30" spans="1:68" ht="11.25" customHeight="1" x14ac:dyDescent="0.2">
      <c r="A30" s="64" t="s">
        <v>100</v>
      </c>
      <c r="B30" s="65" t="s">
        <v>68</v>
      </c>
      <c r="C30" s="66">
        <f t="shared" si="7"/>
        <v>2</v>
      </c>
      <c r="D30" s="137"/>
      <c r="E30" s="67" t="str">
        <f t="shared" si="4"/>
        <v>USDFedFunds</v>
      </c>
      <c r="F30" s="69" t="str">
        <f t="shared" si="5"/>
        <v>USDOIS20M_Quote</v>
      </c>
      <c r="G30" s="137"/>
      <c r="H30" s="70"/>
      <c r="J30" s="11" t="str">
        <f t="shared" si="2"/>
        <v>OIS</v>
      </c>
      <c r="K30" s="106" t="str">
        <f t="shared" si="3"/>
        <v>--</v>
      </c>
      <c r="L30" s="109" t="str">
        <f>IFERROR(_xll.qlRateHelperQuoteName(K30,Trigger),"--")</f>
        <v>--</v>
      </c>
      <c r="M30" s="110" t="str">
        <f>IFERROR(_xll.qlRateHelperQuoteValue($K30,Trigger),"--")</f>
        <v>--</v>
      </c>
      <c r="N30" s="109" t="b">
        <v>0</v>
      </c>
      <c r="O30" s="106">
        <v>50</v>
      </c>
      <c r="P30" s="106">
        <v>1</v>
      </c>
      <c r="Q30" s="111" t="str">
        <f>IFERROR(_xll.qlRateHelperEarliestDate(K30,Trigger),"--")</f>
        <v>--</v>
      </c>
      <c r="R30" s="111" t="str">
        <f>IFERROR(_xll.qlRateHelperPillarDate(K30,Trigger),"--")</f>
        <v>--</v>
      </c>
      <c r="T30" s="4" t="str">
        <f t="shared" si="0"/>
        <v>OIS</v>
      </c>
      <c r="U30" s="4" t="str">
        <v>obj_002fc</v>
      </c>
      <c r="V30" s="4" t="str">
        <f>IFERROR(_xll.qlRateHelperQuoteName(U30,Trigger),"")</f>
        <v>USDOIS10Y_Quote</v>
      </c>
      <c r="W30" s="76">
        <f>IFERROR(_xll.qlRateHelperRate(U30,Trigger),"")</f>
        <v>1.2890000000000002E-2</v>
      </c>
      <c r="X30" s="116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42424</v>
      </c>
      <c r="Z30" s="5">
        <f>IFERROR(_xll.qlRateHelperPillarDate(U30,Trigger),"")</f>
        <v>46077</v>
      </c>
      <c r="AA30" s="84">
        <v>0.87635017708989993</v>
      </c>
      <c r="AC30" s="201"/>
      <c r="AD30" s="202"/>
      <c r="AE30" s="202"/>
      <c r="AF30" s="201"/>
      <c r="AG30" s="201"/>
      <c r="AH30" s="203"/>
      <c r="AI30" s="204"/>
      <c r="AJ30" s="203"/>
      <c r="AK30" s="201"/>
      <c r="AL30" s="203"/>
      <c r="AM30" s="205"/>
      <c r="AN30" s="206"/>
      <c r="AO30" s="206"/>
      <c r="AP30" s="207"/>
      <c r="AQ30" s="206"/>
      <c r="AR30" s="206"/>
      <c r="AS30" s="206"/>
      <c r="AT30" s="206"/>
      <c r="AU30" s="206"/>
      <c r="AV30" s="204"/>
      <c r="AW30" s="204"/>
      <c r="AX30" s="196"/>
      <c r="AY30" s="196"/>
      <c r="AZ30" s="196"/>
      <c r="BA30" s="196"/>
      <c r="BB30" s="196"/>
      <c r="BC30" s="196"/>
      <c r="BD30" s="196"/>
      <c r="BE30" s="196"/>
      <c r="BF30" s="196"/>
      <c r="BG30" s="196"/>
      <c r="BH30" s="196"/>
      <c r="BI30" s="196"/>
      <c r="BJ30" s="196"/>
      <c r="BK30" s="196"/>
      <c r="BL30" s="196"/>
      <c r="BM30" s="196"/>
      <c r="BN30" s="196"/>
      <c r="BO30" s="196"/>
      <c r="BP30" s="196"/>
    </row>
    <row r="31" spans="1:68" ht="11.25" customHeight="1" x14ac:dyDescent="0.2">
      <c r="A31" s="64" t="s">
        <v>100</v>
      </c>
      <c r="B31" s="65" t="s">
        <v>69</v>
      </c>
      <c r="C31" s="66">
        <f t="shared" si="7"/>
        <v>2</v>
      </c>
      <c r="D31" s="137"/>
      <c r="E31" s="67" t="str">
        <f t="shared" si="4"/>
        <v>USDFedFunds</v>
      </c>
      <c r="F31" s="69" t="str">
        <f t="shared" si="5"/>
        <v>USDOIS21M_Quote</v>
      </c>
      <c r="G31" s="137"/>
      <c r="H31" s="70" t="str">
        <f>_xll.qlOISRateHelper(,C31,B31,F31,$E31,,Permanent,Trigger,ObjectOverwrite)</f>
        <v>obj_002fb#0002</v>
      </c>
      <c r="J31" s="11" t="str">
        <f t="shared" si="2"/>
        <v>OIS</v>
      </c>
      <c r="K31" s="106" t="str">
        <f t="shared" si="3"/>
        <v>--</v>
      </c>
      <c r="L31" s="109" t="str">
        <f>IFERROR(_xll.qlRateHelperQuoteName(K31,Trigger),"--")</f>
        <v>--</v>
      </c>
      <c r="M31" s="110" t="str">
        <f>IFERROR(_xll.qlRateHelperQuoteValue($K31,Trigger),"--")</f>
        <v>--</v>
      </c>
      <c r="N31" s="109" t="b">
        <v>0</v>
      </c>
      <c r="O31" s="106">
        <v>50</v>
      </c>
      <c r="P31" s="106">
        <v>1</v>
      </c>
      <c r="Q31" s="111" t="str">
        <f>IFERROR(_xll.qlRateHelperEarliestDate(K31,Trigger),"--")</f>
        <v>--</v>
      </c>
      <c r="R31" s="111" t="str">
        <f>IFERROR(_xll.qlRateHelperPillarDate(K31,Trigger),"--")</f>
        <v>--</v>
      </c>
      <c r="T31" s="4" t="str">
        <f t="shared" si="0"/>
        <v>OIS</v>
      </c>
      <c r="U31" s="4" t="str">
        <v>obj_00300</v>
      </c>
      <c r="V31" s="4" t="str">
        <f>IFERROR(_xll.qlRateHelperQuoteName(U31,Trigger),"")</f>
        <v>USDOIS12Y_Quote</v>
      </c>
      <c r="W31" s="76">
        <f>IFERROR(_xll.qlRateHelperRate(U31,Trigger),"")</f>
        <v>1.4140000000000002E-2</v>
      </c>
      <c r="X31" s="116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42424</v>
      </c>
      <c r="Z31" s="5">
        <f>IFERROR(_xll.qlRateHelperPillarDate(U31,Trigger),"")</f>
        <v>46807</v>
      </c>
      <c r="AA31" s="84">
        <v>0.8400175439075972</v>
      </c>
      <c r="AC31" s="201"/>
      <c r="AD31" s="202"/>
      <c r="AE31" s="202"/>
      <c r="AF31" s="201"/>
      <c r="AG31" s="201"/>
      <c r="AH31" s="203"/>
      <c r="AI31" s="204"/>
      <c r="AJ31" s="203"/>
      <c r="AK31" s="201"/>
      <c r="AL31" s="203"/>
      <c r="AM31" s="205"/>
      <c r="AN31" s="206"/>
      <c r="AO31" s="206"/>
      <c r="AP31" s="207"/>
      <c r="AQ31" s="206"/>
      <c r="AR31" s="206"/>
      <c r="AS31" s="206"/>
      <c r="AT31" s="206"/>
      <c r="AU31" s="206"/>
      <c r="AV31" s="204"/>
      <c r="AW31" s="204"/>
      <c r="AX31" s="196"/>
      <c r="AY31" s="196"/>
      <c r="AZ31" s="196"/>
      <c r="BA31" s="196"/>
      <c r="BB31" s="196"/>
      <c r="BC31" s="196"/>
      <c r="BD31" s="196"/>
      <c r="BE31" s="196"/>
      <c r="BF31" s="196"/>
      <c r="BG31" s="196"/>
      <c r="BH31" s="196"/>
      <c r="BI31" s="196"/>
      <c r="BJ31" s="196"/>
      <c r="BK31" s="196"/>
      <c r="BL31" s="196"/>
      <c r="BM31" s="196"/>
      <c r="BN31" s="196"/>
      <c r="BO31" s="196"/>
      <c r="BP31" s="196"/>
    </row>
    <row r="32" spans="1:68" ht="11.25" customHeight="1" x14ac:dyDescent="0.2">
      <c r="A32" s="64" t="s">
        <v>100</v>
      </c>
      <c r="B32" s="65" t="s">
        <v>70</v>
      </c>
      <c r="C32" s="66">
        <f t="shared" si="7"/>
        <v>2</v>
      </c>
      <c r="D32" s="137"/>
      <c r="E32" s="67" t="str">
        <f t="shared" si="4"/>
        <v>USDFedFunds</v>
      </c>
      <c r="F32" s="69" t="str">
        <f t="shared" si="5"/>
        <v>USDOIS22M_Quote</v>
      </c>
      <c r="G32" s="137"/>
      <c r="H32" s="70"/>
      <c r="J32" s="11" t="str">
        <f t="shared" si="2"/>
        <v>OIS</v>
      </c>
      <c r="K32" s="106" t="str">
        <f t="shared" si="3"/>
        <v>obj_00303#0002</v>
      </c>
      <c r="L32" s="109" t="str">
        <f>IFERROR(_xll.qlRateHelperQuoteName(K32,Trigger),"--")</f>
        <v>USDOIS2Y_Quote</v>
      </c>
      <c r="M32" s="110">
        <f>IFERROR(_xll.qlRateHelperQuoteValue($K32,Trigger),"--")</f>
        <v>5.3E-3</v>
      </c>
      <c r="N32" s="109" t="b">
        <v>1</v>
      </c>
      <c r="O32" s="106">
        <v>50</v>
      </c>
      <c r="P32" s="106">
        <v>1</v>
      </c>
      <c r="Q32" s="111">
        <f>IFERROR(_xll.qlRateHelperEarliestDate(K32,Trigger),"--")</f>
        <v>42424</v>
      </c>
      <c r="R32" s="111">
        <f>IFERROR(_xll.qlRateHelperPillarDate(K32,Trigger),"--")</f>
        <v>43157</v>
      </c>
      <c r="T32" s="4" t="str">
        <f t="shared" si="0"/>
        <v>OIS</v>
      </c>
      <c r="U32" s="4" t="str">
        <v>obj_00301</v>
      </c>
      <c r="V32" s="4" t="str">
        <f>IFERROR(_xll.qlRateHelperQuoteName(U32,Trigger),"")</f>
        <v>USDOIS15Y_Quote</v>
      </c>
      <c r="W32" s="76">
        <f>IFERROR(_xll.qlRateHelperRate(U32,Trigger),"")</f>
        <v>1.5449999999999998E-2</v>
      </c>
      <c r="X32" s="116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42424</v>
      </c>
      <c r="Z32" s="5">
        <f>IFERROR(_xll.qlRateHelperPillarDate(U32,Trigger),"")</f>
        <v>47903</v>
      </c>
      <c r="AA32" s="84">
        <v>0.78734680762987719</v>
      </c>
      <c r="AC32" s="201"/>
      <c r="AD32" s="202"/>
      <c r="AE32" s="202"/>
      <c r="AF32" s="201"/>
      <c r="AG32" s="201"/>
      <c r="AH32" s="203"/>
      <c r="AI32" s="204"/>
      <c r="AJ32" s="203"/>
      <c r="AK32" s="201"/>
      <c r="AL32" s="203"/>
      <c r="AM32" s="205"/>
      <c r="AN32" s="206"/>
      <c r="AO32" s="206"/>
      <c r="AP32" s="207"/>
      <c r="AQ32" s="206"/>
      <c r="AR32" s="206"/>
      <c r="AS32" s="206"/>
      <c r="AT32" s="206"/>
      <c r="AU32" s="206"/>
      <c r="AV32" s="204"/>
      <c r="AW32" s="204"/>
      <c r="AX32" s="196"/>
      <c r="AY32" s="196"/>
      <c r="AZ32" s="196"/>
      <c r="BA32" s="196"/>
      <c r="BB32" s="196"/>
      <c r="BC32" s="196"/>
      <c r="BD32" s="196"/>
      <c r="BE32" s="196"/>
      <c r="BF32" s="196"/>
      <c r="BG32" s="196"/>
      <c r="BH32" s="196"/>
      <c r="BI32" s="196"/>
      <c r="BJ32" s="196"/>
      <c r="BK32" s="196"/>
      <c r="BL32" s="196"/>
      <c r="BM32" s="196"/>
      <c r="BN32" s="196"/>
      <c r="BO32" s="196"/>
      <c r="BP32" s="196"/>
    </row>
    <row r="33" spans="1:68" ht="11.25" customHeight="1" x14ac:dyDescent="0.2">
      <c r="A33" s="64" t="s">
        <v>100</v>
      </c>
      <c r="B33" s="65" t="s">
        <v>71</v>
      </c>
      <c r="C33" s="66">
        <f t="shared" si="7"/>
        <v>2</v>
      </c>
      <c r="D33" s="137"/>
      <c r="E33" s="67" t="str">
        <f t="shared" si="4"/>
        <v>USDFedFunds</v>
      </c>
      <c r="F33" s="69" t="str">
        <f t="shared" si="5"/>
        <v>USDOIS23M_Quote</v>
      </c>
      <c r="G33" s="137"/>
      <c r="H33" s="70"/>
      <c r="J33" s="11" t="str">
        <f t="shared" si="2"/>
        <v>OIS</v>
      </c>
      <c r="K33" s="106" t="str">
        <f t="shared" si="3"/>
        <v>--</v>
      </c>
      <c r="L33" s="109" t="str">
        <f>IFERROR(_xll.qlRateHelperQuoteName(K33,Trigger),"--")</f>
        <v>--</v>
      </c>
      <c r="M33" s="110" t="str">
        <f>IFERROR(_xll.qlRateHelperQuoteValue($K33,Trigger),"--")</f>
        <v>--</v>
      </c>
      <c r="N33" s="109" t="b">
        <v>0</v>
      </c>
      <c r="O33" s="106">
        <v>50</v>
      </c>
      <c r="P33" s="106">
        <v>1</v>
      </c>
      <c r="Q33" s="111" t="str">
        <f>IFERROR(_xll.qlRateHelperEarliestDate(K33,Trigger),"--")</f>
        <v>--</v>
      </c>
      <c r="R33" s="111" t="str">
        <f>IFERROR(_xll.qlRateHelperPillarDate(K33,Trigger),"--")</f>
        <v>--</v>
      </c>
      <c r="T33" s="4" t="str">
        <f t="shared" si="0"/>
        <v>OIS</v>
      </c>
      <c r="U33" s="4" t="str">
        <v>obj_002f7</v>
      </c>
      <c r="V33" s="4" t="str">
        <f>IFERROR(_xll.qlRateHelperQuoteName(U33,Trigger),"")</f>
        <v>USDOIS20Y_Quote</v>
      </c>
      <c r="W33" s="76">
        <f>IFERROR(_xll.qlRateHelperRate(U33,Trigger),"")</f>
        <v>1.6789999999999999E-2</v>
      </c>
      <c r="X33" s="116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42424</v>
      </c>
      <c r="Z33" s="5">
        <f>IFERROR(_xll.qlRateHelperPillarDate(U33,Trigger),"")</f>
        <v>49730</v>
      </c>
      <c r="AA33" s="84">
        <v>0.70604319307270647</v>
      </c>
      <c r="AC33" s="201"/>
      <c r="AD33" s="202"/>
      <c r="AE33" s="202"/>
      <c r="AF33" s="201"/>
      <c r="AG33" s="201"/>
      <c r="AH33" s="203"/>
      <c r="AI33" s="204"/>
      <c r="AJ33" s="203"/>
      <c r="AK33" s="201"/>
      <c r="AL33" s="203"/>
      <c r="AM33" s="205"/>
      <c r="AN33" s="206"/>
      <c r="AO33" s="206"/>
      <c r="AP33" s="207"/>
      <c r="AQ33" s="206"/>
      <c r="AR33" s="206"/>
      <c r="AS33" s="206"/>
      <c r="AT33" s="206"/>
      <c r="AU33" s="206"/>
      <c r="AV33" s="204"/>
      <c r="AW33" s="204"/>
      <c r="AX33" s="196"/>
      <c r="AY33" s="196"/>
      <c r="AZ33" s="196"/>
      <c r="BA33" s="196"/>
      <c r="BB33" s="196"/>
      <c r="BC33" s="196"/>
      <c r="BD33" s="196"/>
      <c r="BE33" s="196"/>
      <c r="BF33" s="196"/>
      <c r="BG33" s="196"/>
      <c r="BH33" s="196"/>
      <c r="BI33" s="196"/>
      <c r="BJ33" s="196"/>
      <c r="BK33" s="196"/>
      <c r="BL33" s="196"/>
      <c r="BM33" s="196"/>
      <c r="BN33" s="196"/>
      <c r="BO33" s="196"/>
      <c r="BP33" s="196"/>
    </row>
    <row r="34" spans="1:68" ht="11.25" customHeight="1" x14ac:dyDescent="0.2">
      <c r="A34" s="64" t="s">
        <v>100</v>
      </c>
      <c r="B34" s="65" t="s">
        <v>72</v>
      </c>
      <c r="C34" s="66">
        <f t="shared" si="7"/>
        <v>2</v>
      </c>
      <c r="D34" s="137"/>
      <c r="E34" s="67" t="str">
        <f t="shared" si="4"/>
        <v>USDFedFunds</v>
      </c>
      <c r="F34" s="69" t="str">
        <f t="shared" si="5"/>
        <v>USDOIS2Y_Quote</v>
      </c>
      <c r="G34" s="137"/>
      <c r="H34" s="70" t="str">
        <f>_xll.qlOISRateHelper(,C34,B34,F34,$E34,,Permanent,Trigger,ObjectOverwrite)</f>
        <v>obj_00303#0002</v>
      </c>
      <c r="J34" s="11" t="str">
        <f t="shared" si="2"/>
        <v>OIS</v>
      </c>
      <c r="K34" s="106" t="str">
        <f t="shared" si="3"/>
        <v>--</v>
      </c>
      <c r="L34" s="109" t="str">
        <f>IFERROR(_xll.qlRateHelperQuoteName(K34,Trigger),"--")</f>
        <v>--</v>
      </c>
      <c r="M34" s="110" t="str">
        <f>IFERROR(_xll.qlRateHelperQuoteValue($K34,Trigger),"--")</f>
        <v>--</v>
      </c>
      <c r="N34" s="109" t="b">
        <v>0</v>
      </c>
      <c r="O34" s="106">
        <v>50</v>
      </c>
      <c r="P34" s="106">
        <v>1</v>
      </c>
      <c r="Q34" s="111" t="str">
        <f>IFERROR(_xll.qlRateHelperEarliestDate(K34,Trigger),"--")</f>
        <v>--</v>
      </c>
      <c r="R34" s="111" t="str">
        <f>IFERROR(_xll.qlRateHelperPillarDate(K34,Trigger),"--")</f>
        <v>--</v>
      </c>
      <c r="T34" s="4" t="str">
        <f t="shared" si="0"/>
        <v>OIS</v>
      </c>
      <c r="U34" s="4" t="str">
        <v>obj_002f6</v>
      </c>
      <c r="V34" s="4" t="str">
        <f>IFERROR(_xll.qlRateHelperQuoteName(U34,Trigger),"")</f>
        <v>USDOIS25Y_Quote</v>
      </c>
      <c r="W34" s="76">
        <f>IFERROR(_xll.qlRateHelperRate(U34,Trigger),"")</f>
        <v>1.7440000000000001E-2</v>
      </c>
      <c r="X34" s="116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42424</v>
      </c>
      <c r="Z34" s="5">
        <f>IFERROR(_xll.qlRateHelperPillarDate(U34,Trigger),"")</f>
        <v>51557</v>
      </c>
      <c r="AA34" s="84">
        <v>0.63596565295996421</v>
      </c>
      <c r="AC34" s="201"/>
      <c r="AD34" s="202"/>
      <c r="AE34" s="202"/>
      <c r="AF34" s="201"/>
      <c r="AG34" s="201"/>
      <c r="AH34" s="203"/>
      <c r="AI34" s="204"/>
      <c r="AJ34" s="203"/>
      <c r="AK34" s="201"/>
      <c r="AL34" s="203"/>
      <c r="AM34" s="205"/>
      <c r="AN34" s="206"/>
      <c r="AO34" s="206"/>
      <c r="AP34" s="207"/>
      <c r="AQ34" s="206"/>
      <c r="AR34" s="206"/>
      <c r="AS34" s="206"/>
      <c r="AT34" s="206"/>
      <c r="AU34" s="206"/>
      <c r="AV34" s="204"/>
      <c r="AW34" s="204"/>
      <c r="AX34" s="196"/>
      <c r="AY34" s="196"/>
      <c r="AZ34" s="196"/>
      <c r="BA34" s="196"/>
      <c r="BB34" s="196"/>
      <c r="BC34" s="196"/>
      <c r="BD34" s="196"/>
      <c r="BE34" s="196"/>
      <c r="BF34" s="196"/>
      <c r="BG34" s="196"/>
      <c r="BH34" s="196"/>
      <c r="BI34" s="196"/>
      <c r="BJ34" s="196"/>
      <c r="BK34" s="196"/>
      <c r="BL34" s="196"/>
      <c r="BM34" s="196"/>
      <c r="BN34" s="196"/>
      <c r="BO34" s="196"/>
      <c r="BP34" s="196"/>
    </row>
    <row r="35" spans="1:68" ht="11.25" customHeight="1" x14ac:dyDescent="0.2">
      <c r="A35" s="64" t="s">
        <v>100</v>
      </c>
      <c r="B35" s="65" t="s">
        <v>73</v>
      </c>
      <c r="C35" s="66">
        <f t="shared" si="7"/>
        <v>2</v>
      </c>
      <c r="D35" s="137"/>
      <c r="E35" s="67" t="str">
        <f t="shared" si="4"/>
        <v>USDFedFunds</v>
      </c>
      <c r="F35" s="69" t="str">
        <f t="shared" si="5"/>
        <v>USDOIS27M_Quote</v>
      </c>
      <c r="G35" s="137"/>
      <c r="H35" s="70"/>
      <c r="J35" s="11" t="str">
        <f t="shared" si="2"/>
        <v>OIS</v>
      </c>
      <c r="K35" s="106" t="str">
        <f t="shared" si="3"/>
        <v>--</v>
      </c>
      <c r="L35" s="109" t="str">
        <f>IFERROR(_xll.qlRateHelperQuoteName(K35,Trigger),"--")</f>
        <v>--</v>
      </c>
      <c r="M35" s="110" t="str">
        <f>IFERROR(_xll.qlRateHelperQuoteValue($K35,Trigger),"--")</f>
        <v>--</v>
      </c>
      <c r="N35" s="109" t="b">
        <v>0</v>
      </c>
      <c r="O35" s="106">
        <v>50</v>
      </c>
      <c r="P35" s="106">
        <v>1</v>
      </c>
      <c r="Q35" s="111" t="str">
        <f>IFERROR(_xll.qlRateHelperEarliestDate(K35,Trigger),"--")</f>
        <v>--</v>
      </c>
      <c r="R35" s="111" t="str">
        <f>IFERROR(_xll.qlRateHelperPillarDate(K35,Trigger),"--")</f>
        <v>--</v>
      </c>
      <c r="T35" s="4" t="str">
        <f t="shared" si="0"/>
        <v>OIS</v>
      </c>
      <c r="U35" s="4" t="str">
        <v>obj_00304</v>
      </c>
      <c r="V35" s="4" t="str">
        <f>IFERROR(_xll.qlRateHelperQuoteName(U35,Trigger),"")</f>
        <v>USDOIS30Y_Quote</v>
      </c>
      <c r="W35" s="76">
        <f>IFERROR(_xll.qlRateHelperRate(U35,Trigger),"")</f>
        <v>1.7810000000000003E-2</v>
      </c>
      <c r="X35" s="116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42424</v>
      </c>
      <c r="Z35" s="5">
        <f>IFERROR(_xll.qlRateHelperPillarDate(U35,Trigger),"")</f>
        <v>53384</v>
      </c>
      <c r="AA35" s="84">
        <v>0.57416943413276122</v>
      </c>
      <c r="AC35" s="201"/>
      <c r="AD35" s="202"/>
      <c r="AE35" s="202"/>
      <c r="AF35" s="201"/>
      <c r="AG35" s="201"/>
      <c r="AH35" s="203"/>
      <c r="AI35" s="204"/>
      <c r="AJ35" s="203"/>
      <c r="AK35" s="201"/>
      <c r="AL35" s="203"/>
      <c r="AM35" s="205"/>
      <c r="AN35" s="206"/>
      <c r="AO35" s="206"/>
      <c r="AP35" s="207"/>
      <c r="AQ35" s="206"/>
      <c r="AR35" s="206"/>
      <c r="AS35" s="206"/>
      <c r="AT35" s="206"/>
      <c r="AU35" s="206"/>
      <c r="AV35" s="204"/>
      <c r="AW35" s="204"/>
      <c r="AX35" s="196"/>
      <c r="AY35" s="196"/>
      <c r="AZ35" s="196"/>
      <c r="BA35" s="196"/>
      <c r="BB35" s="196"/>
      <c r="BC35" s="196"/>
      <c r="BD35" s="196"/>
      <c r="BE35" s="196"/>
      <c r="BF35" s="196"/>
      <c r="BG35" s="196"/>
      <c r="BH35" s="196"/>
      <c r="BI35" s="196"/>
      <c r="BJ35" s="196"/>
      <c r="BK35" s="196"/>
      <c r="BL35" s="196"/>
      <c r="BM35" s="196"/>
      <c r="BN35" s="196"/>
      <c r="BO35" s="196"/>
      <c r="BP35" s="196"/>
    </row>
    <row r="36" spans="1:68" ht="11.25" customHeight="1" x14ac:dyDescent="0.2">
      <c r="A36" s="64" t="s">
        <v>100</v>
      </c>
      <c r="B36" s="65" t="s">
        <v>74</v>
      </c>
      <c r="C36" s="66">
        <f t="shared" si="7"/>
        <v>2</v>
      </c>
      <c r="D36" s="137"/>
      <c r="E36" s="67" t="str">
        <f t="shared" si="4"/>
        <v>USDFedFunds</v>
      </c>
      <c r="F36" s="69" t="str">
        <f t="shared" si="5"/>
        <v>USDOIS30M_Quote</v>
      </c>
      <c r="G36" s="137"/>
      <c r="H36" s="70"/>
      <c r="J36" s="11" t="str">
        <f t="shared" si="2"/>
        <v>OIS</v>
      </c>
      <c r="K36" s="106" t="str">
        <f t="shared" si="3"/>
        <v>obj_002fa#0002</v>
      </c>
      <c r="L36" s="109" t="str">
        <f>IFERROR(_xll.qlRateHelperQuoteName(K36,Trigger),"--")</f>
        <v>USDOIS3Y_Quote</v>
      </c>
      <c r="M36" s="110">
        <f>IFERROR(_xll.qlRateHelperQuoteValue($K36,Trigger),"--")</f>
        <v>6.2199999999999998E-3</v>
      </c>
      <c r="N36" s="109" t="b">
        <v>1</v>
      </c>
      <c r="O36" s="106">
        <v>50</v>
      </c>
      <c r="P36" s="106">
        <v>1</v>
      </c>
      <c r="Q36" s="111">
        <f>IFERROR(_xll.qlRateHelperEarliestDate(K36,Trigger),"--")</f>
        <v>42424</v>
      </c>
      <c r="R36" s="111">
        <f>IFERROR(_xll.qlRateHelperPillarDate(K36,Trigger),"--")</f>
        <v>43521</v>
      </c>
      <c r="T36" s="4" t="str">
        <f t="shared" si="0"/>
        <v>OIS</v>
      </c>
      <c r="U36" s="4" t="str">
        <v>obj_002fd</v>
      </c>
      <c r="V36" s="4" t="str">
        <f>IFERROR(_xll.qlRateHelperQuoteName(U36,Trigger),"")</f>
        <v>USDOIS40Y_Quote</v>
      </c>
      <c r="W36" s="76">
        <f>IFERROR(_xll.qlRateHelperRate(U36,Trigger),"")</f>
        <v>1.8020000000000001E-2</v>
      </c>
      <c r="X36" s="116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42424</v>
      </c>
      <c r="Z36" s="5">
        <f>IFERROR(_xll.qlRateHelperPillarDate(U36,Trigger),"")</f>
        <v>57034</v>
      </c>
      <c r="AA36" s="84">
        <v>0.47469570333597444</v>
      </c>
      <c r="AC36" s="201"/>
      <c r="AD36" s="202"/>
      <c r="AE36" s="202"/>
      <c r="AF36" s="201"/>
      <c r="AG36" s="201"/>
      <c r="AH36" s="203"/>
      <c r="AI36" s="204"/>
      <c r="AJ36" s="203"/>
      <c r="AK36" s="201"/>
      <c r="AL36" s="203"/>
      <c r="AM36" s="205"/>
      <c r="AN36" s="206"/>
      <c r="AO36" s="206"/>
      <c r="AP36" s="207"/>
      <c r="AQ36" s="206"/>
      <c r="AR36" s="206"/>
      <c r="AS36" s="206"/>
      <c r="AT36" s="206"/>
      <c r="AU36" s="206"/>
      <c r="AV36" s="204"/>
      <c r="AW36" s="204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</row>
    <row r="37" spans="1:68" ht="11.25" customHeight="1" x14ac:dyDescent="0.2">
      <c r="A37" s="64" t="s">
        <v>100</v>
      </c>
      <c r="B37" s="65" t="s">
        <v>75</v>
      </c>
      <c r="C37" s="66">
        <f t="shared" si="7"/>
        <v>2</v>
      </c>
      <c r="D37" s="137"/>
      <c r="E37" s="67" t="str">
        <f t="shared" si="4"/>
        <v>USDFedFunds</v>
      </c>
      <c r="F37" s="69" t="str">
        <f t="shared" si="5"/>
        <v>USDOIS33M_Quote</v>
      </c>
      <c r="G37" s="137"/>
      <c r="H37" s="70"/>
      <c r="J37" s="11" t="str">
        <f t="shared" si="2"/>
        <v>OIS</v>
      </c>
      <c r="K37" s="106" t="str">
        <f t="shared" si="3"/>
        <v>--</v>
      </c>
      <c r="L37" s="109" t="str">
        <f>IFERROR(_xll.qlRateHelperQuoteName(K37,Trigger),"--")</f>
        <v>--</v>
      </c>
      <c r="M37" s="110" t="str">
        <f>IFERROR(_xll.qlRateHelperQuoteValue($K37,Trigger),"--")</f>
        <v>--</v>
      </c>
      <c r="N37" s="109" t="b">
        <v>0</v>
      </c>
      <c r="O37" s="106">
        <v>50</v>
      </c>
      <c r="P37" s="106">
        <v>1</v>
      </c>
      <c r="Q37" s="111" t="str">
        <f>IFERROR(_xll.qlRateHelperEarliestDate(K37,Trigger),"--")</f>
        <v>--</v>
      </c>
      <c r="R37" s="111" t="str">
        <f>IFERROR(_xll.qlRateHelperPillarDate(K37,Trigger),"--")</f>
        <v>--</v>
      </c>
      <c r="T37" s="4" t="str">
        <f t="shared" si="0"/>
        <v>OIS</v>
      </c>
      <c r="U37" s="4" t="str">
        <v>obj_00306</v>
      </c>
      <c r="V37" s="4" t="str">
        <f>IFERROR(_xll.qlRateHelperQuoteName(U37,Trigger),"")</f>
        <v>USDOIS50Y_Quote</v>
      </c>
      <c r="W37" s="76">
        <f>IFERROR(_xll.qlRateHelperRate(U37,Trigger),"")</f>
        <v>1.7899999999999999E-2</v>
      </c>
      <c r="X37" s="116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42424</v>
      </c>
      <c r="Z37" s="5">
        <f>IFERROR(_xll.qlRateHelperPillarDate(U37,Trigger),"")</f>
        <v>60687</v>
      </c>
      <c r="AA37" s="84">
        <v>0.39972901152572132</v>
      </c>
      <c r="AC37" s="201"/>
      <c r="AD37" s="202"/>
      <c r="AE37" s="202"/>
      <c r="AF37" s="201"/>
      <c r="AG37" s="201"/>
      <c r="AH37" s="203"/>
      <c r="AI37" s="204"/>
      <c r="AJ37" s="203"/>
      <c r="AK37" s="201"/>
      <c r="AL37" s="203"/>
      <c r="AM37" s="205"/>
      <c r="AN37" s="206"/>
      <c r="AO37" s="206"/>
      <c r="AP37" s="207"/>
      <c r="AQ37" s="206"/>
      <c r="AR37" s="206"/>
      <c r="AS37" s="206"/>
      <c r="AT37" s="206"/>
      <c r="AU37" s="206"/>
      <c r="AV37" s="204"/>
      <c r="AW37" s="204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</row>
    <row r="38" spans="1:68" ht="11.25" customHeight="1" x14ac:dyDescent="0.2">
      <c r="A38" s="64" t="s">
        <v>100</v>
      </c>
      <c r="B38" s="65" t="s">
        <v>76</v>
      </c>
      <c r="C38" s="66">
        <f t="shared" si="7"/>
        <v>2</v>
      </c>
      <c r="D38" s="137"/>
      <c r="E38" s="67" t="str">
        <f t="shared" si="4"/>
        <v>USDFedFunds</v>
      </c>
      <c r="F38" s="69" t="str">
        <f t="shared" si="5"/>
        <v>USDOIS3Y_Quote</v>
      </c>
      <c r="G38" s="137"/>
      <c r="H38" s="70" t="str">
        <f>_xll.qlOISRateHelper(,C38,B38,F38,$E38,,Permanent,Trigger,ObjectOverwrite)</f>
        <v>obj_002fa#0002</v>
      </c>
      <c r="J38" s="11" t="str">
        <f t="shared" ref="J38:J55" si="8">A40</f>
        <v>OIS</v>
      </c>
      <c r="K38" s="106" t="str">
        <f t="shared" si="3"/>
        <v>--</v>
      </c>
      <c r="L38" s="109" t="str">
        <f>IFERROR(_xll.qlRateHelperQuoteName(K38,Trigger),"--")</f>
        <v>--</v>
      </c>
      <c r="M38" s="110" t="str">
        <f>IFERROR(_xll.qlRateHelperQuoteValue($K38,Trigger),"--")</f>
        <v>--</v>
      </c>
      <c r="N38" s="109" t="b">
        <v>0</v>
      </c>
      <c r="O38" s="106">
        <v>50</v>
      </c>
      <c r="P38" s="106">
        <v>1</v>
      </c>
      <c r="Q38" s="111" t="str">
        <f>IFERROR(_xll.qlRateHelperEarliestDate(K38,Trigger),"--")</f>
        <v>--</v>
      </c>
      <c r="R38" s="111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6" t="str">
        <f>IFERROR(_xll.qlRateHelperRate(U38,Trigger),"")</f>
        <v/>
      </c>
      <c r="X38" s="116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4" t="e">
        <v>#N/A</v>
      </c>
      <c r="AC38" s="201"/>
      <c r="AD38" s="202"/>
      <c r="AE38" s="202"/>
      <c r="AF38" s="201"/>
      <c r="AG38" s="201"/>
      <c r="AH38" s="203"/>
      <c r="AI38" s="204"/>
      <c r="AJ38" s="203"/>
      <c r="AK38" s="201"/>
      <c r="AL38" s="203"/>
      <c r="AM38" s="205"/>
      <c r="AN38" s="206"/>
      <c r="AO38" s="206"/>
      <c r="AP38" s="207"/>
      <c r="AQ38" s="206"/>
      <c r="AR38" s="206"/>
      <c r="AS38" s="206"/>
      <c r="AT38" s="206"/>
      <c r="AU38" s="206"/>
      <c r="AV38" s="204"/>
      <c r="AW38" s="204"/>
      <c r="AX38" s="196"/>
      <c r="AY38" s="196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</row>
    <row r="39" spans="1:68" ht="11.25" customHeight="1" x14ac:dyDescent="0.2">
      <c r="A39" s="64" t="s">
        <v>100</v>
      </c>
      <c r="B39" s="65" t="s">
        <v>77</v>
      </c>
      <c r="C39" s="66">
        <f t="shared" si="7"/>
        <v>2</v>
      </c>
      <c r="D39" s="137"/>
      <c r="E39" s="67" t="str">
        <f t="shared" si="4"/>
        <v>USDFedFunds</v>
      </c>
      <c r="F39" s="69" t="str">
        <f t="shared" si="5"/>
        <v>USDOIS39M_Quote</v>
      </c>
      <c r="G39" s="137"/>
      <c r="H39" s="70"/>
      <c r="J39" s="11" t="str">
        <f t="shared" si="8"/>
        <v>OIS</v>
      </c>
      <c r="K39" s="106" t="str">
        <f t="shared" si="3"/>
        <v>--</v>
      </c>
      <c r="L39" s="109" t="str">
        <f>IFERROR(_xll.qlRateHelperQuoteName(K39,Trigger),"--")</f>
        <v>--</v>
      </c>
      <c r="M39" s="110" t="str">
        <f>IFERROR(_xll.qlRateHelperQuoteValue($K39,Trigger),"--")</f>
        <v>--</v>
      </c>
      <c r="N39" s="109" t="b">
        <v>0</v>
      </c>
      <c r="O39" s="106">
        <v>50</v>
      </c>
      <c r="P39" s="106">
        <v>1</v>
      </c>
      <c r="Q39" s="111" t="str">
        <f>IFERROR(_xll.qlRateHelperEarliestDate(K39,Trigger),"--")</f>
        <v>--</v>
      </c>
      <c r="R39" s="111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6" t="str">
        <f>IFERROR(_xll.qlRateHelperRate(U39,Trigger),"")</f>
        <v/>
      </c>
      <c r="X39" s="116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4" t="e">
        <v>#N/A</v>
      </c>
      <c r="AC39" s="201"/>
      <c r="AD39" s="202"/>
      <c r="AE39" s="202"/>
      <c r="AF39" s="201"/>
      <c r="AG39" s="201"/>
      <c r="AH39" s="203"/>
      <c r="AI39" s="204"/>
      <c r="AJ39" s="203"/>
      <c r="AK39" s="201"/>
      <c r="AL39" s="203"/>
      <c r="AM39" s="205"/>
      <c r="AN39" s="206"/>
      <c r="AO39" s="206"/>
      <c r="AP39" s="207"/>
      <c r="AQ39" s="206"/>
      <c r="AR39" s="206"/>
      <c r="AS39" s="206"/>
      <c r="AT39" s="206"/>
      <c r="AU39" s="206"/>
      <c r="AV39" s="204"/>
      <c r="AW39" s="204"/>
      <c r="AX39" s="196"/>
      <c r="AY39" s="196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</row>
    <row r="40" spans="1:68" ht="11.25" customHeight="1" x14ac:dyDescent="0.2">
      <c r="A40" s="64" t="s">
        <v>100</v>
      </c>
      <c r="B40" s="65" t="s">
        <v>78</v>
      </c>
      <c r="C40" s="66">
        <f t="shared" si="7"/>
        <v>2</v>
      </c>
      <c r="D40" s="137"/>
      <c r="E40" s="67" t="str">
        <f t="shared" ref="E40:E61" si="9">Currency&amp;Tenor</f>
        <v>USDFedFunds</v>
      </c>
      <c r="F40" s="69" t="str">
        <f t="shared" ref="F40:F61" si="10">Currency&amp;$A40&amp;IF($B40="1W","SW",$B40)&amp;QuoteSuffix</f>
        <v>USDOIS42M_Quote</v>
      </c>
      <c r="G40" s="137"/>
      <c r="H40" s="70"/>
      <c r="J40" s="11" t="str">
        <f t="shared" si="8"/>
        <v>OIS</v>
      </c>
      <c r="K40" s="106" t="str">
        <f t="shared" si="3"/>
        <v>obj_002f8#0002</v>
      </c>
      <c r="L40" s="109" t="str">
        <f>IFERROR(_xll.qlRateHelperQuoteName(K40,Trigger),"--")</f>
        <v>USDOIS4Y_Quote</v>
      </c>
      <c r="M40" s="110">
        <f>IFERROR(_xll.qlRateHelperQuoteValue($K40,Trigger),"--")</f>
        <v>7.26E-3</v>
      </c>
      <c r="N40" s="109" t="b">
        <v>1</v>
      </c>
      <c r="O40" s="106">
        <v>50</v>
      </c>
      <c r="P40" s="106">
        <v>1</v>
      </c>
      <c r="Q40" s="111">
        <f>IFERROR(_xll.qlRateHelperEarliestDate(K40,Trigger),"--")</f>
        <v>42424</v>
      </c>
      <c r="R40" s="111">
        <f>IFERROR(_xll.qlRateHelperPillarDate(K40,Trigger),"--")</f>
        <v>43885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6" t="str">
        <f>IFERROR(_xll.qlRateHelperRate(U40,Trigger),"")</f>
        <v/>
      </c>
      <c r="X40" s="116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4" t="e">
        <v>#N/A</v>
      </c>
      <c r="AC40" s="201"/>
      <c r="AD40" s="202"/>
      <c r="AE40" s="202"/>
      <c r="AF40" s="201"/>
      <c r="AG40" s="201"/>
      <c r="AH40" s="203"/>
      <c r="AI40" s="204"/>
      <c r="AJ40" s="203"/>
      <c r="AK40" s="201"/>
      <c r="AL40" s="203"/>
      <c r="AM40" s="205"/>
      <c r="AN40" s="206"/>
      <c r="AO40" s="206"/>
      <c r="AP40" s="207"/>
      <c r="AQ40" s="206"/>
      <c r="AR40" s="206"/>
      <c r="AS40" s="206"/>
      <c r="AT40" s="206"/>
      <c r="AU40" s="206"/>
      <c r="AV40" s="204"/>
      <c r="AW40" s="204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</row>
    <row r="41" spans="1:68" ht="11.25" customHeight="1" x14ac:dyDescent="0.2">
      <c r="A41" s="64" t="s">
        <v>100</v>
      </c>
      <c r="B41" s="65" t="s">
        <v>79</v>
      </c>
      <c r="C41" s="66">
        <f t="shared" si="7"/>
        <v>2</v>
      </c>
      <c r="D41" s="137"/>
      <c r="E41" s="67" t="str">
        <f t="shared" si="9"/>
        <v>USDFedFunds</v>
      </c>
      <c r="F41" s="69" t="str">
        <f t="shared" si="10"/>
        <v>USDOIS45M_Quote</v>
      </c>
      <c r="G41" s="137"/>
      <c r="H41" s="70"/>
      <c r="J41" s="11" t="str">
        <f t="shared" si="8"/>
        <v>OIS</v>
      </c>
      <c r="K41" s="106" t="str">
        <f t="shared" si="3"/>
        <v>--</v>
      </c>
      <c r="L41" s="109" t="str">
        <f>IFERROR(_xll.qlRateHelperQuoteName(K41,Trigger),"--")</f>
        <v>--</v>
      </c>
      <c r="M41" s="110" t="str">
        <f>IFERROR(_xll.qlRateHelperQuoteValue($K41,Trigger),"--")</f>
        <v>--</v>
      </c>
      <c r="N41" s="109" t="b">
        <v>0</v>
      </c>
      <c r="O41" s="106">
        <v>50</v>
      </c>
      <c r="P41" s="106">
        <v>1</v>
      </c>
      <c r="Q41" s="111" t="str">
        <f>IFERROR(_xll.qlRateHelperEarliestDate(K41,Trigger),"--")</f>
        <v>--</v>
      </c>
      <c r="R41" s="111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6" t="str">
        <f>IFERROR(_xll.qlRateHelperRate(U41,Trigger),"")</f>
        <v/>
      </c>
      <c r="X41" s="116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4" t="e">
        <v>#N/A</v>
      </c>
      <c r="AC41" s="193"/>
      <c r="AD41" s="194"/>
      <c r="AE41" s="194"/>
      <c r="AF41" s="193"/>
      <c r="AG41" s="193"/>
      <c r="AH41" s="195"/>
      <c r="AI41" s="196"/>
      <c r="AJ41" s="195"/>
      <c r="AK41" s="193"/>
      <c r="AL41" s="195"/>
      <c r="AM41" s="197"/>
      <c r="AN41" s="198"/>
      <c r="AO41" s="198"/>
      <c r="AP41" s="199"/>
      <c r="AQ41" s="198"/>
      <c r="AR41" s="198"/>
      <c r="AS41" s="198"/>
      <c r="AT41" s="198"/>
      <c r="AU41" s="198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</row>
    <row r="42" spans="1:68" ht="11.25" customHeight="1" x14ac:dyDescent="0.2">
      <c r="A42" s="64" t="s">
        <v>100</v>
      </c>
      <c r="B42" s="65" t="s">
        <v>80</v>
      </c>
      <c r="C42" s="66">
        <f t="shared" si="7"/>
        <v>2</v>
      </c>
      <c r="D42" s="137"/>
      <c r="E42" s="67" t="str">
        <f t="shared" si="9"/>
        <v>USDFedFunds</v>
      </c>
      <c r="F42" s="69" t="str">
        <f t="shared" si="10"/>
        <v>USDOIS4Y_Quote</v>
      </c>
      <c r="G42" s="137"/>
      <c r="H42" s="70" t="str">
        <f>_xll.qlOISRateHelper(,C42,B42,F42,$E42,,Permanent,Trigger,ObjectOverwrite)</f>
        <v>obj_002f8#0002</v>
      </c>
      <c r="J42" s="11" t="str">
        <f t="shared" si="8"/>
        <v>OIS</v>
      </c>
      <c r="K42" s="106" t="str">
        <f t="shared" si="3"/>
        <v>--</v>
      </c>
      <c r="L42" s="109" t="str">
        <f>IFERROR(_xll.qlRateHelperQuoteName(K42,Trigger),"--")</f>
        <v>--</v>
      </c>
      <c r="M42" s="110" t="str">
        <f>IFERROR(_xll.qlRateHelperQuoteValue($K42,Trigger),"--")</f>
        <v>--</v>
      </c>
      <c r="N42" s="109" t="b">
        <v>0</v>
      </c>
      <c r="O42" s="106">
        <v>50</v>
      </c>
      <c r="P42" s="106">
        <v>1</v>
      </c>
      <c r="Q42" s="111" t="str">
        <f>IFERROR(_xll.qlRateHelperEarliestDate(K42,Trigger),"--")</f>
        <v>--</v>
      </c>
      <c r="R42" s="111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6" t="str">
        <f>IFERROR(_xll.qlRateHelperRate(U42,Trigger),"")</f>
        <v/>
      </c>
      <c r="X42" s="116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4" t="e">
        <v>#N/A</v>
      </c>
    </row>
    <row r="43" spans="1:68" ht="11.25" customHeight="1" x14ac:dyDescent="0.2">
      <c r="A43" s="64" t="s">
        <v>100</v>
      </c>
      <c r="B43" s="65" t="s">
        <v>81</v>
      </c>
      <c r="C43" s="66">
        <f t="shared" si="7"/>
        <v>2</v>
      </c>
      <c r="D43" s="137"/>
      <c r="E43" s="67" t="str">
        <f t="shared" si="9"/>
        <v>USDFedFunds</v>
      </c>
      <c r="F43" s="69" t="str">
        <f t="shared" si="10"/>
        <v>USDOIS51M_Quote</v>
      </c>
      <c r="G43" s="137"/>
      <c r="H43" s="70"/>
      <c r="J43" s="11" t="str">
        <f t="shared" si="8"/>
        <v>OIS</v>
      </c>
      <c r="K43" s="106" t="str">
        <f t="shared" si="3"/>
        <v>--</v>
      </c>
      <c r="L43" s="109" t="str">
        <f>IFERROR(_xll.qlRateHelperQuoteName(K43,Trigger),"--")</f>
        <v>--</v>
      </c>
      <c r="M43" s="110" t="str">
        <f>IFERROR(_xll.qlRateHelperQuoteValue($K43,Trigger),"--")</f>
        <v>--</v>
      </c>
      <c r="N43" s="109" t="b">
        <v>0</v>
      </c>
      <c r="O43" s="106">
        <v>50</v>
      </c>
      <c r="P43" s="106">
        <v>1</v>
      </c>
      <c r="Q43" s="111" t="str">
        <f>IFERROR(_xll.qlRateHelperEarliestDate(K43,Trigger),"--")</f>
        <v>--</v>
      </c>
      <c r="R43" s="111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6" t="str">
        <f>IFERROR(_xll.qlRateHelperRate(U43,Trigger),"")</f>
        <v/>
      </c>
      <c r="X43" s="116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4" t="e">
        <v>#N/A</v>
      </c>
    </row>
    <row r="44" spans="1:68" ht="11.25" customHeight="1" x14ac:dyDescent="0.2">
      <c r="A44" s="64" t="s">
        <v>100</v>
      </c>
      <c r="B44" s="65" t="s">
        <v>82</v>
      </c>
      <c r="C44" s="66">
        <f t="shared" si="7"/>
        <v>2</v>
      </c>
      <c r="D44" s="137"/>
      <c r="E44" s="67" t="str">
        <f t="shared" si="9"/>
        <v>USDFedFunds</v>
      </c>
      <c r="F44" s="69" t="str">
        <f t="shared" si="10"/>
        <v>USDOIS54M_Quote</v>
      </c>
      <c r="G44" s="137"/>
      <c r="H44" s="70"/>
      <c r="J44" s="11" t="str">
        <f t="shared" si="8"/>
        <v>OIS</v>
      </c>
      <c r="K44" s="106" t="str">
        <f t="shared" si="3"/>
        <v>obj_00302#0002</v>
      </c>
      <c r="L44" s="109" t="str">
        <f>IFERROR(_xll.qlRateHelperQuoteName(K44,Trigger),"--")</f>
        <v>USDOIS5Y_Quote</v>
      </c>
      <c r="M44" s="110">
        <f>IFERROR(_xll.qlRateHelperQuoteValue($K44,Trigger),"--")</f>
        <v>8.4099999999999991E-3</v>
      </c>
      <c r="N44" s="109" t="b">
        <v>1</v>
      </c>
      <c r="O44" s="106">
        <v>50</v>
      </c>
      <c r="P44" s="106">
        <v>1</v>
      </c>
      <c r="Q44" s="111">
        <f>IFERROR(_xll.qlRateHelperEarliestDate(K44,Trigger),"--")</f>
        <v>42424</v>
      </c>
      <c r="R44" s="111">
        <f>IFERROR(_xll.qlRateHelperPillarDate(K44,Trigger),"--")</f>
        <v>44251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6" t="str">
        <f>IFERROR(_xll.qlRateHelperRate(U44,Trigger),"")</f>
        <v/>
      </c>
      <c r="X44" s="116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4" t="e">
        <v>#N/A</v>
      </c>
    </row>
    <row r="45" spans="1:68" ht="11.25" customHeight="1" x14ac:dyDescent="0.2">
      <c r="A45" s="64" t="s">
        <v>100</v>
      </c>
      <c r="B45" s="65" t="s">
        <v>83</v>
      </c>
      <c r="C45" s="66">
        <f t="shared" si="7"/>
        <v>2</v>
      </c>
      <c r="D45" s="137"/>
      <c r="E45" s="67" t="str">
        <f t="shared" si="9"/>
        <v>USDFedFunds</v>
      </c>
      <c r="F45" s="69" t="str">
        <f t="shared" si="10"/>
        <v>USDOIS57M_Quote</v>
      </c>
      <c r="G45" s="137"/>
      <c r="H45" s="70"/>
      <c r="J45" s="11" t="str">
        <f t="shared" si="8"/>
        <v>OIS</v>
      </c>
      <c r="K45" s="106" t="str">
        <f t="shared" si="3"/>
        <v>obj_00307#0002</v>
      </c>
      <c r="L45" s="109" t="str">
        <f>IFERROR(_xll.qlRateHelperQuoteName(K45,Trigger),"--")</f>
        <v>USDOIS6Y_Quote</v>
      </c>
      <c r="M45" s="110">
        <f>IFERROR(_xll.qlRateHelperQuoteValue($K45,Trigger),"--")</f>
        <v>9.41E-3</v>
      </c>
      <c r="N45" s="109" t="b">
        <v>1</v>
      </c>
      <c r="O45" s="106">
        <v>50</v>
      </c>
      <c r="P45" s="106">
        <v>1</v>
      </c>
      <c r="Q45" s="111">
        <f>IFERROR(_xll.qlRateHelperEarliestDate(K45,Trigger),"--")</f>
        <v>42424</v>
      </c>
      <c r="R45" s="111">
        <f>IFERROR(_xll.qlRateHelperPillarDate(K45,Trigger),"--")</f>
        <v>44616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6" t="str">
        <f>IFERROR(_xll.qlRateHelperRate(U45,Trigger),"")</f>
        <v/>
      </c>
      <c r="X45" s="116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4" t="e">
        <v>#N/A</v>
      </c>
    </row>
    <row r="46" spans="1:68" ht="11.25" customHeight="1" x14ac:dyDescent="0.2">
      <c r="A46" s="64" t="s">
        <v>100</v>
      </c>
      <c r="B46" s="65" t="s">
        <v>84</v>
      </c>
      <c r="C46" s="66">
        <f t="shared" si="7"/>
        <v>2</v>
      </c>
      <c r="D46" s="137"/>
      <c r="E46" s="67" t="str">
        <f t="shared" si="9"/>
        <v>USDFedFunds</v>
      </c>
      <c r="F46" s="69" t="str">
        <f t="shared" si="10"/>
        <v>USDOIS5Y_Quote</v>
      </c>
      <c r="G46" s="137"/>
      <c r="H46" s="70" t="str">
        <f>_xll.qlOISRateHelper(,C46,B46,F46,$E46,,Permanent,Trigger,ObjectOverwrite)</f>
        <v>obj_00302#0002</v>
      </c>
      <c r="J46" s="11" t="str">
        <f t="shared" si="8"/>
        <v>OIS</v>
      </c>
      <c r="K46" s="106" t="str">
        <f t="shared" si="3"/>
        <v>obj_002fe#0002</v>
      </c>
      <c r="L46" s="109" t="str">
        <f>IFERROR(_xll.qlRateHelperQuoteName(K46,Trigger),"--")</f>
        <v>USDOIS7Y_Quote</v>
      </c>
      <c r="M46" s="110">
        <f>IFERROR(_xll.qlRateHelperQuoteValue($K46,Trigger),"--")</f>
        <v>1.0339999999999998E-2</v>
      </c>
      <c r="N46" s="109" t="b">
        <v>1</v>
      </c>
      <c r="O46" s="106">
        <v>50</v>
      </c>
      <c r="P46" s="106">
        <v>1</v>
      </c>
      <c r="Q46" s="111">
        <f>IFERROR(_xll.qlRateHelperEarliestDate(K46,Trigger),"--")</f>
        <v>42424</v>
      </c>
      <c r="R46" s="111">
        <f>IFERROR(_xll.qlRateHelperPillarDate(K46,Trigger),"--")</f>
        <v>44981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6" t="str">
        <f>IFERROR(_xll.qlRateHelperRate(U46,Trigger),"")</f>
        <v/>
      </c>
      <c r="X46" s="116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4" t="e">
        <v>#N/A</v>
      </c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</row>
    <row r="47" spans="1:68" ht="11.25" customHeight="1" x14ac:dyDescent="0.2">
      <c r="A47" s="64" t="s">
        <v>100</v>
      </c>
      <c r="B47" s="65" t="s">
        <v>85</v>
      </c>
      <c r="C47" s="66">
        <f t="shared" si="7"/>
        <v>2</v>
      </c>
      <c r="D47" s="137"/>
      <c r="E47" s="67" t="str">
        <f t="shared" si="9"/>
        <v>USDFedFunds</v>
      </c>
      <c r="F47" s="69" t="str">
        <f t="shared" si="10"/>
        <v>USDOIS6Y_Quote</v>
      </c>
      <c r="G47" s="137"/>
      <c r="H47" s="70" t="str">
        <f>_xll.qlOISRateHelper(,C47,B47,F47,$E47,,Permanent,Trigger,ObjectOverwrite)</f>
        <v>obj_00307#0002</v>
      </c>
      <c r="J47" s="11" t="str">
        <f t="shared" si="8"/>
        <v>OIS</v>
      </c>
      <c r="K47" s="106" t="str">
        <f t="shared" si="3"/>
        <v>obj_002ff#0002</v>
      </c>
      <c r="L47" s="109" t="str">
        <f>IFERROR(_xll.qlRateHelperQuoteName(K47,Trigger),"--")</f>
        <v>USDOIS8Y_Quote</v>
      </c>
      <c r="M47" s="110">
        <f>IFERROR(_xll.qlRateHelperQuoteValue($K47,Trigger),"--")</f>
        <v>1.1280000000000002E-2</v>
      </c>
      <c r="N47" s="109" t="b">
        <v>1</v>
      </c>
      <c r="O47" s="106">
        <v>50</v>
      </c>
      <c r="P47" s="106">
        <v>1</v>
      </c>
      <c r="Q47" s="111">
        <f>IFERROR(_xll.qlRateHelperEarliestDate(K47,Trigger),"--")</f>
        <v>42424</v>
      </c>
      <c r="R47" s="111">
        <f>IFERROR(_xll.qlRateHelperPillarDate(K47,Trigger),"--")</f>
        <v>45348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6" t="str">
        <f>IFERROR(_xll.qlRateHelperRate(U47,Trigger),"")</f>
        <v/>
      </c>
      <c r="X47" s="116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4" t="e">
        <v>#N/A</v>
      </c>
      <c r="AC47" s="201"/>
      <c r="AD47" s="202"/>
      <c r="AE47" s="202"/>
      <c r="AF47" s="201"/>
      <c r="AG47" s="201"/>
      <c r="AH47" s="203"/>
      <c r="AI47" s="204"/>
      <c r="AJ47" s="203"/>
      <c r="AK47" s="201"/>
      <c r="AL47" s="203"/>
      <c r="AM47" s="205"/>
      <c r="AN47" s="206"/>
      <c r="AO47" s="206"/>
      <c r="AP47" s="207"/>
      <c r="AQ47" s="206"/>
      <c r="AR47" s="206"/>
      <c r="AS47" s="206"/>
      <c r="AT47" s="206"/>
      <c r="AU47" s="206"/>
      <c r="AV47" s="204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</row>
    <row r="48" spans="1:68" ht="11.25" customHeight="1" x14ac:dyDescent="0.2">
      <c r="A48" s="64" t="s">
        <v>100</v>
      </c>
      <c r="B48" s="65" t="s">
        <v>86</v>
      </c>
      <c r="C48" s="66">
        <f t="shared" si="7"/>
        <v>2</v>
      </c>
      <c r="D48" s="137"/>
      <c r="E48" s="67" t="str">
        <f t="shared" si="9"/>
        <v>USDFedFunds</v>
      </c>
      <c r="F48" s="69" t="str">
        <f t="shared" si="10"/>
        <v>USDOIS7Y_Quote</v>
      </c>
      <c r="G48" s="137"/>
      <c r="H48" s="70" t="str">
        <f>_xll.qlOISRateHelper(,C48,B48,F48,$E48,,Permanent,Trigger,ObjectOverwrite)</f>
        <v>obj_002fe#0002</v>
      </c>
      <c r="J48" s="11" t="str">
        <f t="shared" si="8"/>
        <v>OIS</v>
      </c>
      <c r="K48" s="106" t="str">
        <f t="shared" si="3"/>
        <v>obj_002f5#0002</v>
      </c>
      <c r="L48" s="109" t="str">
        <f>IFERROR(_xll.qlRateHelperQuoteName(K48,Trigger),"--")</f>
        <v>USDOIS9Y_Quote</v>
      </c>
      <c r="M48" s="110">
        <f>IFERROR(_xll.qlRateHelperQuoteValue($K48,Trigger),"--")</f>
        <v>1.2109999999999999E-2</v>
      </c>
      <c r="N48" s="109" t="b">
        <v>1</v>
      </c>
      <c r="O48" s="106">
        <v>50</v>
      </c>
      <c r="P48" s="106">
        <v>1</v>
      </c>
      <c r="Q48" s="111">
        <f>IFERROR(_xll.qlRateHelperEarliestDate(K48,Trigger),"--")</f>
        <v>42424</v>
      </c>
      <c r="R48" s="111">
        <f>IFERROR(_xll.qlRateHelperPillarDate(K48,Trigger),"--")</f>
        <v>45712</v>
      </c>
      <c r="T48" s="4" t="str">
        <f t="shared" ref="T48:T111" si="11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6" t="str">
        <f>IFERROR(_xll.qlRateHelperRate(U48,Trigger),"")</f>
        <v/>
      </c>
      <c r="X48" s="116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4" t="e">
        <v>#N/A</v>
      </c>
      <c r="AC48" s="201"/>
      <c r="AD48" s="202"/>
      <c r="AE48" s="202"/>
      <c r="AF48" s="201"/>
      <c r="AG48" s="201"/>
      <c r="AH48" s="203"/>
      <c r="AI48" s="204"/>
      <c r="AJ48" s="203"/>
      <c r="AK48" s="201"/>
      <c r="AL48" s="203"/>
      <c r="AM48" s="205"/>
      <c r="AN48" s="206"/>
      <c r="AO48" s="206"/>
      <c r="AP48" s="207"/>
      <c r="AQ48" s="206"/>
      <c r="AR48" s="206"/>
      <c r="AS48" s="206"/>
      <c r="AT48" s="206"/>
      <c r="AU48" s="206"/>
      <c r="AV48" s="204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</row>
    <row r="49" spans="1:65" ht="11.25" customHeight="1" x14ac:dyDescent="0.2">
      <c r="A49" s="64" t="s">
        <v>100</v>
      </c>
      <c r="B49" s="65" t="s">
        <v>87</v>
      </c>
      <c r="C49" s="66">
        <f t="shared" si="7"/>
        <v>2</v>
      </c>
      <c r="D49" s="137"/>
      <c r="E49" s="67" t="str">
        <f t="shared" si="9"/>
        <v>USDFedFunds</v>
      </c>
      <c r="F49" s="69" t="str">
        <f t="shared" si="10"/>
        <v>USDOIS8Y_Quote</v>
      </c>
      <c r="G49" s="137"/>
      <c r="H49" s="70" t="str">
        <f>_xll.qlOISRateHelper(,C49,B49,F49,$E49,,Permanent,Trigger,ObjectOverwrite)</f>
        <v>obj_002ff#0002</v>
      </c>
      <c r="J49" s="11" t="str">
        <f t="shared" si="8"/>
        <v>OIS</v>
      </c>
      <c r="K49" s="106" t="str">
        <f t="shared" si="3"/>
        <v>obj_002fc#0002</v>
      </c>
      <c r="L49" s="109" t="str">
        <f>IFERROR(_xll.qlRateHelperQuoteName(K49,Trigger),"--")</f>
        <v>USDOIS10Y_Quote</v>
      </c>
      <c r="M49" s="110">
        <f>IFERROR(_xll.qlRateHelperQuoteValue($K49,Trigger),"--")</f>
        <v>1.2890000000000002E-2</v>
      </c>
      <c r="N49" s="109" t="b">
        <v>1</v>
      </c>
      <c r="O49" s="106">
        <v>50</v>
      </c>
      <c r="P49" s="106">
        <v>1</v>
      </c>
      <c r="Q49" s="111">
        <f>IFERROR(_xll.qlRateHelperEarliestDate(K49,Trigger),"--")</f>
        <v>42424</v>
      </c>
      <c r="R49" s="111">
        <f>IFERROR(_xll.qlRateHelperPillarDate(K49,Trigger),"--")</f>
        <v>46077</v>
      </c>
      <c r="T49" s="4" t="str">
        <f t="shared" si="11"/>
        <v/>
      </c>
      <c r="U49" s="4" t="e">
        <v>#N/A</v>
      </c>
      <c r="V49" s="4" t="str">
        <f>IFERROR(_xll.qlRateHelperQuoteName(U49,Trigger),"")</f>
        <v/>
      </c>
      <c r="W49" s="76" t="str">
        <f>IFERROR(_xll.qlRateHelperRate(U49,Trigger),"")</f>
        <v/>
      </c>
      <c r="X49" s="116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4" t="e">
        <v>#N/A</v>
      </c>
      <c r="AC49" s="201"/>
      <c r="AD49" s="202"/>
      <c r="AE49" s="202"/>
      <c r="AF49" s="201"/>
      <c r="AG49" s="201"/>
      <c r="AH49" s="203"/>
      <c r="AI49" s="204"/>
      <c r="AJ49" s="203"/>
      <c r="AK49" s="201"/>
      <c r="AL49" s="203"/>
      <c r="AM49" s="205"/>
      <c r="AN49" s="206"/>
      <c r="AO49" s="206"/>
      <c r="AP49" s="207"/>
      <c r="AQ49" s="206"/>
      <c r="AR49" s="206"/>
      <c r="AS49" s="206"/>
      <c r="AT49" s="206"/>
      <c r="AU49" s="206"/>
      <c r="AV49" s="204"/>
      <c r="AW49" s="196"/>
      <c r="AX49" s="196"/>
      <c r="AY49" s="196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</row>
    <row r="50" spans="1:65" ht="11.25" customHeight="1" x14ac:dyDescent="0.2">
      <c r="A50" s="64" t="s">
        <v>100</v>
      </c>
      <c r="B50" s="65" t="s">
        <v>88</v>
      </c>
      <c r="C50" s="66">
        <f t="shared" si="7"/>
        <v>2</v>
      </c>
      <c r="D50" s="137"/>
      <c r="E50" s="67" t="str">
        <f t="shared" si="9"/>
        <v>USDFedFunds</v>
      </c>
      <c r="F50" s="69" t="str">
        <f t="shared" si="10"/>
        <v>USDOIS9Y_Quote</v>
      </c>
      <c r="G50" s="137"/>
      <c r="H50" s="70" t="str">
        <f>_xll.qlOISRateHelper(,C50,B50,F50,$E50,,Permanent,Trigger,ObjectOverwrite)</f>
        <v>obj_002f5#0002</v>
      </c>
      <c r="J50" s="11" t="str">
        <f t="shared" si="8"/>
        <v>OIS</v>
      </c>
      <c r="K50" s="106" t="str">
        <f t="shared" si="3"/>
        <v>obj_00300#0002</v>
      </c>
      <c r="L50" s="109" t="str">
        <f>IFERROR(_xll.qlRateHelperQuoteName(K50,Trigger),"--")</f>
        <v>USDOIS12Y_Quote</v>
      </c>
      <c r="M50" s="110">
        <f>IFERROR(_xll.qlRateHelperQuoteValue($K50,Trigger),"--")</f>
        <v>1.4140000000000002E-2</v>
      </c>
      <c r="N50" s="109" t="b">
        <v>1</v>
      </c>
      <c r="O50" s="106">
        <v>50</v>
      </c>
      <c r="P50" s="106">
        <v>1</v>
      </c>
      <c r="Q50" s="111">
        <f>IFERROR(_xll.qlRateHelperEarliestDate(K50,Trigger),"--")</f>
        <v>42424</v>
      </c>
      <c r="R50" s="111">
        <f>IFERROR(_xll.qlRateHelperPillarDate(K50,Trigger),"--")</f>
        <v>46807</v>
      </c>
      <c r="T50" s="4" t="str">
        <f t="shared" si="11"/>
        <v/>
      </c>
      <c r="U50" s="4" t="e">
        <v>#N/A</v>
      </c>
      <c r="V50" s="4" t="str">
        <f>IFERROR(_xll.qlRateHelperQuoteName(U50,Trigger),"")</f>
        <v/>
      </c>
      <c r="W50" s="76" t="str">
        <f>IFERROR(_xll.qlRateHelperRate(U50,Trigger),"")</f>
        <v/>
      </c>
      <c r="X50" s="116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4" t="e">
        <v>#N/A</v>
      </c>
      <c r="AC50" s="201"/>
      <c r="AD50" s="202"/>
      <c r="AE50" s="202"/>
      <c r="AF50" s="201"/>
      <c r="AG50" s="201"/>
      <c r="AH50" s="203"/>
      <c r="AI50" s="204"/>
      <c r="AJ50" s="203"/>
      <c r="AK50" s="201"/>
      <c r="AL50" s="203"/>
      <c r="AM50" s="205"/>
      <c r="AN50" s="206"/>
      <c r="AO50" s="206"/>
      <c r="AP50" s="207"/>
      <c r="AQ50" s="206"/>
      <c r="AR50" s="206"/>
      <c r="AS50" s="206"/>
      <c r="AT50" s="206"/>
      <c r="AU50" s="206"/>
      <c r="AV50" s="204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</row>
    <row r="51" spans="1:65" ht="11.25" customHeight="1" x14ac:dyDescent="0.2">
      <c r="A51" s="64" t="s">
        <v>100</v>
      </c>
      <c r="B51" s="65" t="s">
        <v>89</v>
      </c>
      <c r="C51" s="66">
        <f t="shared" si="7"/>
        <v>2</v>
      </c>
      <c r="D51" s="137"/>
      <c r="E51" s="67" t="str">
        <f t="shared" si="9"/>
        <v>USDFedFunds</v>
      </c>
      <c r="F51" s="69" t="str">
        <f t="shared" si="10"/>
        <v>USDOIS10Y_Quote</v>
      </c>
      <c r="G51" s="137"/>
      <c r="H51" s="70" t="str">
        <f>_xll.qlOISRateHelper(,C51,B51,F51,$E51,,Permanent,Trigger,ObjectOverwrite)</f>
        <v>obj_002fc#0002</v>
      </c>
      <c r="J51" s="11" t="str">
        <f t="shared" si="8"/>
        <v>OIS</v>
      </c>
      <c r="K51" s="106" t="str">
        <f t="shared" si="3"/>
        <v>obj_00301#0002</v>
      </c>
      <c r="L51" s="109" t="str">
        <f>IFERROR(_xll.qlRateHelperQuoteName(K51,Trigger),"--")</f>
        <v>USDOIS15Y_Quote</v>
      </c>
      <c r="M51" s="110">
        <f>IFERROR(_xll.qlRateHelperQuoteValue($K51,Trigger),"--")</f>
        <v>1.5449999999999998E-2</v>
      </c>
      <c r="N51" s="109" t="b">
        <v>1</v>
      </c>
      <c r="O51" s="106">
        <v>50</v>
      </c>
      <c r="P51" s="106">
        <v>1</v>
      </c>
      <c r="Q51" s="111">
        <f>IFERROR(_xll.qlRateHelperEarliestDate(K51,Trigger),"--")</f>
        <v>42424</v>
      </c>
      <c r="R51" s="111">
        <f>IFERROR(_xll.qlRateHelperPillarDate(K51,Trigger),"--")</f>
        <v>47903</v>
      </c>
      <c r="T51" s="4" t="str">
        <f t="shared" si="11"/>
        <v/>
      </c>
      <c r="U51" s="4" t="e">
        <v>#N/A</v>
      </c>
      <c r="V51" s="4" t="str">
        <f>IFERROR(_xll.qlRateHelperQuoteName(U51,Trigger),"")</f>
        <v/>
      </c>
      <c r="W51" s="76" t="str">
        <f>IFERROR(_xll.qlRateHelperRate(U51,Trigger),"")</f>
        <v/>
      </c>
      <c r="X51" s="116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C51" s="201"/>
      <c r="AD51" s="202"/>
      <c r="AE51" s="202"/>
      <c r="AF51" s="201"/>
      <c r="AG51" s="201"/>
      <c r="AH51" s="203"/>
      <c r="AI51" s="204"/>
      <c r="AJ51" s="203"/>
      <c r="AK51" s="201"/>
      <c r="AL51" s="203"/>
      <c r="AM51" s="205"/>
      <c r="AN51" s="206"/>
      <c r="AO51" s="206"/>
      <c r="AP51" s="207"/>
      <c r="AQ51" s="206"/>
      <c r="AR51" s="206"/>
      <c r="AS51" s="206"/>
      <c r="AT51" s="206"/>
      <c r="AU51" s="206"/>
      <c r="AV51" s="204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</row>
    <row r="52" spans="1:65" ht="11.25" customHeight="1" x14ac:dyDescent="0.2">
      <c r="A52" s="64" t="s">
        <v>100</v>
      </c>
      <c r="B52" s="65" t="s">
        <v>90</v>
      </c>
      <c r="C52" s="66">
        <f t="shared" si="7"/>
        <v>2</v>
      </c>
      <c r="D52" s="137"/>
      <c r="E52" s="67" t="str">
        <f t="shared" si="9"/>
        <v>USDFedFunds</v>
      </c>
      <c r="F52" s="69" t="str">
        <f t="shared" si="10"/>
        <v>USDOIS12Y_Quote</v>
      </c>
      <c r="G52" s="137"/>
      <c r="H52" s="70" t="str">
        <f>_xll.qlOISRateHelper(,C52,B52,F52,$E52,,Permanent,Trigger,ObjectOverwrite)</f>
        <v>obj_00300#0002</v>
      </c>
      <c r="J52" s="11" t="str">
        <f t="shared" si="8"/>
        <v>OIS</v>
      </c>
      <c r="K52" s="106" t="str">
        <f t="shared" si="3"/>
        <v>obj_002f7#0002</v>
      </c>
      <c r="L52" s="109" t="str">
        <f>IFERROR(_xll.qlRateHelperQuoteName(K52,Trigger),"--")</f>
        <v>USDOIS20Y_Quote</v>
      </c>
      <c r="M52" s="110">
        <f>IFERROR(_xll.qlRateHelperQuoteValue($K52,Trigger),"--")</f>
        <v>1.6789999999999999E-2</v>
      </c>
      <c r="N52" s="109" t="b">
        <v>1</v>
      </c>
      <c r="O52" s="106">
        <v>50</v>
      </c>
      <c r="P52" s="106">
        <v>1</v>
      </c>
      <c r="Q52" s="111">
        <f>IFERROR(_xll.qlRateHelperEarliestDate(K52,Trigger),"--")</f>
        <v>42424</v>
      </c>
      <c r="R52" s="111">
        <f>IFERROR(_xll.qlRateHelperPillarDate(K52,Trigger),"--")</f>
        <v>49730</v>
      </c>
      <c r="T52" s="4" t="str">
        <f t="shared" si="11"/>
        <v/>
      </c>
      <c r="U52" s="4" t="e">
        <v>#N/A</v>
      </c>
      <c r="V52" s="4" t="str">
        <f>IFERROR(_xll.qlRateHelperQuoteName(U52,Trigger),"")</f>
        <v/>
      </c>
      <c r="W52" s="76" t="str">
        <f>IFERROR(_xll.qlRateHelperRate(U52,Trigger),"")</f>
        <v/>
      </c>
      <c r="X52" s="116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C52" s="201"/>
      <c r="AD52" s="202"/>
      <c r="AE52" s="202"/>
      <c r="AF52" s="201"/>
      <c r="AG52" s="201"/>
      <c r="AH52" s="203"/>
      <c r="AI52" s="204"/>
      <c r="AJ52" s="203"/>
      <c r="AK52" s="201"/>
      <c r="AL52" s="203"/>
      <c r="AM52" s="205"/>
      <c r="AN52" s="206"/>
      <c r="AO52" s="206"/>
      <c r="AP52" s="207"/>
      <c r="AQ52" s="206"/>
      <c r="AR52" s="206"/>
      <c r="AS52" s="206"/>
      <c r="AT52" s="206"/>
      <c r="AU52" s="206"/>
      <c r="AV52" s="204"/>
      <c r="AW52" s="196"/>
      <c r="AX52" s="196"/>
      <c r="AY52" s="196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</row>
    <row r="53" spans="1:65" ht="11.25" customHeight="1" x14ac:dyDescent="0.2">
      <c r="A53" s="64" t="s">
        <v>100</v>
      </c>
      <c r="B53" s="65" t="s">
        <v>91</v>
      </c>
      <c r="C53" s="66">
        <f t="shared" si="7"/>
        <v>2</v>
      </c>
      <c r="D53" s="137"/>
      <c r="E53" s="67" t="str">
        <f t="shared" si="9"/>
        <v>USDFedFunds</v>
      </c>
      <c r="F53" s="69" t="str">
        <f t="shared" si="10"/>
        <v>USDOIS15Y_Quote</v>
      </c>
      <c r="G53" s="137"/>
      <c r="H53" s="70" t="str">
        <f>_xll.qlOISRateHelper(,C53,B53,F53,$E53,,Permanent,Trigger,ObjectOverwrite)</f>
        <v>obj_00301#0002</v>
      </c>
      <c r="J53" s="11" t="str">
        <f t="shared" si="8"/>
        <v>OIS</v>
      </c>
      <c r="K53" s="106" t="str">
        <f t="shared" si="3"/>
        <v>obj_002f6#0002</v>
      </c>
      <c r="L53" s="109" t="str">
        <f>IFERROR(_xll.qlRateHelperQuoteName(K53,Trigger),"--")</f>
        <v>USDOIS25Y_Quote</v>
      </c>
      <c r="M53" s="110">
        <f>IFERROR(_xll.qlRateHelperQuoteValue($K53,Trigger),"--")</f>
        <v>1.7440000000000001E-2</v>
      </c>
      <c r="N53" s="109" t="b">
        <v>1</v>
      </c>
      <c r="O53" s="106">
        <v>50</v>
      </c>
      <c r="P53" s="106">
        <v>1</v>
      </c>
      <c r="Q53" s="111">
        <f>IFERROR(_xll.qlRateHelperEarliestDate(K53,Trigger),"--")</f>
        <v>42424</v>
      </c>
      <c r="R53" s="111">
        <f>IFERROR(_xll.qlRateHelperPillarDate(K53,Trigger),"--")</f>
        <v>51557</v>
      </c>
      <c r="T53" s="4" t="str">
        <f t="shared" si="11"/>
        <v/>
      </c>
      <c r="U53" s="4" t="e">
        <v>#N/A</v>
      </c>
      <c r="V53" s="4" t="str">
        <f>IFERROR(_xll.qlRateHelperQuoteName(U53,Trigger),"")</f>
        <v/>
      </c>
      <c r="W53" s="76" t="str">
        <f>IFERROR(_xll.qlRateHelperRate(U53,Trigger),"")</f>
        <v/>
      </c>
      <c r="X53" s="116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C53" s="201"/>
      <c r="AD53" s="202"/>
      <c r="AE53" s="202"/>
      <c r="AF53" s="201"/>
      <c r="AG53" s="201"/>
      <c r="AH53" s="203"/>
      <c r="AI53" s="204"/>
      <c r="AJ53" s="203"/>
      <c r="AK53" s="201"/>
      <c r="AL53" s="203"/>
      <c r="AM53" s="205"/>
      <c r="AN53" s="206"/>
      <c r="AO53" s="206"/>
      <c r="AP53" s="207"/>
      <c r="AQ53" s="206"/>
      <c r="AR53" s="206"/>
      <c r="AS53" s="206"/>
      <c r="AT53" s="206"/>
      <c r="AU53" s="206"/>
      <c r="AV53" s="204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</row>
    <row r="54" spans="1:65" ht="11.25" customHeight="1" x14ac:dyDescent="0.2">
      <c r="A54" s="64" t="s">
        <v>100</v>
      </c>
      <c r="B54" s="65" t="s">
        <v>92</v>
      </c>
      <c r="C54" s="66">
        <f t="shared" si="7"/>
        <v>2</v>
      </c>
      <c r="D54" s="137"/>
      <c r="E54" s="67" t="str">
        <f t="shared" si="9"/>
        <v>USDFedFunds</v>
      </c>
      <c r="F54" s="69" t="str">
        <f t="shared" si="10"/>
        <v>USDOIS20Y_Quote</v>
      </c>
      <c r="G54" s="137"/>
      <c r="H54" s="70" t="str">
        <f>_xll.qlOISRateHelper(,C54,B54,F54,$E54,,Permanent,Trigger,ObjectOverwrite)</f>
        <v>obj_002f7#0002</v>
      </c>
      <c r="J54" s="11" t="str">
        <f t="shared" si="8"/>
        <v>OIS</v>
      </c>
      <c r="K54" s="106" t="str">
        <f t="shared" si="3"/>
        <v>--</v>
      </c>
      <c r="L54" s="109" t="str">
        <f>IFERROR(_xll.qlRateHelperQuoteName(K54,Trigger),"--")</f>
        <v>--</v>
      </c>
      <c r="M54" s="110" t="str">
        <f>IFERROR(_xll.qlRateHelperQuoteValue($K54,Trigger),"--")</f>
        <v>--</v>
      </c>
      <c r="N54" s="109" t="b">
        <v>0</v>
      </c>
      <c r="O54" s="106">
        <v>50</v>
      </c>
      <c r="P54" s="106">
        <v>1</v>
      </c>
      <c r="Q54" s="111" t="str">
        <f>IFERROR(_xll.qlRateHelperEarliestDate(K54,Trigger),"--")</f>
        <v>--</v>
      </c>
      <c r="R54" s="111" t="str">
        <f>IFERROR(_xll.qlRateHelperPillarDate(K54,Trigger),"--")</f>
        <v>--</v>
      </c>
      <c r="T54" s="4" t="str">
        <f t="shared" si="11"/>
        <v/>
      </c>
      <c r="U54" s="4" t="e">
        <v>#N/A</v>
      </c>
      <c r="V54" s="4" t="str">
        <f>IFERROR(_xll.qlRateHelperQuoteName(U54,Trigger),"")</f>
        <v/>
      </c>
      <c r="W54" s="76" t="str">
        <f>IFERROR(_xll.qlRateHelperRate(U54,Trigger),"")</f>
        <v/>
      </c>
      <c r="X54" s="116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C54" s="201"/>
      <c r="AD54" s="202"/>
      <c r="AE54" s="202"/>
      <c r="AF54" s="201"/>
      <c r="AG54" s="201"/>
      <c r="AH54" s="203"/>
      <c r="AI54" s="204"/>
      <c r="AJ54" s="203"/>
      <c r="AK54" s="201"/>
      <c r="AL54" s="203"/>
      <c r="AM54" s="205"/>
      <c r="AN54" s="206"/>
      <c r="AO54" s="206"/>
      <c r="AP54" s="207"/>
      <c r="AQ54" s="206"/>
      <c r="AR54" s="206"/>
      <c r="AS54" s="206"/>
      <c r="AT54" s="206"/>
      <c r="AU54" s="206"/>
      <c r="AV54" s="204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</row>
    <row r="55" spans="1:65" ht="11.25" customHeight="1" x14ac:dyDescent="0.2">
      <c r="A55" s="64" t="s">
        <v>100</v>
      </c>
      <c r="B55" s="65" t="s">
        <v>93</v>
      </c>
      <c r="C55" s="66">
        <f t="shared" si="7"/>
        <v>2</v>
      </c>
      <c r="D55" s="137"/>
      <c r="E55" s="67" t="str">
        <f t="shared" si="9"/>
        <v>USDFedFunds</v>
      </c>
      <c r="F55" s="69" t="str">
        <f t="shared" si="10"/>
        <v>USDOIS25Y_Quote</v>
      </c>
      <c r="G55" s="137"/>
      <c r="H55" s="70" t="str">
        <f>_xll.qlOISRateHelper(,C55,B55,F55,$E55,,Permanent,Trigger,ObjectOverwrite)</f>
        <v>obj_002f6#0002</v>
      </c>
      <c r="J55" s="11" t="str">
        <f t="shared" si="8"/>
        <v>OIS</v>
      </c>
      <c r="K55" s="106" t="str">
        <f t="shared" si="3"/>
        <v>obj_00304#0002</v>
      </c>
      <c r="L55" s="109" t="str">
        <f>IFERROR(_xll.qlRateHelperQuoteName(K55,Trigger),"--")</f>
        <v>USDOIS30Y_Quote</v>
      </c>
      <c r="M55" s="110">
        <f>IFERROR(_xll.qlRateHelperQuoteValue($K55,Trigger),"--")</f>
        <v>1.7810000000000003E-2</v>
      </c>
      <c r="N55" s="109" t="b">
        <v>1</v>
      </c>
      <c r="O55" s="106">
        <v>50</v>
      </c>
      <c r="P55" s="106">
        <v>1</v>
      </c>
      <c r="Q55" s="111">
        <f>IFERROR(_xll.qlRateHelperEarliestDate(K55,Trigger),"--")</f>
        <v>42424</v>
      </c>
      <c r="R55" s="111">
        <f>IFERROR(_xll.qlRateHelperPillarDate(K55,Trigger),"--")</f>
        <v>53384</v>
      </c>
      <c r="T55" s="4" t="str">
        <f t="shared" si="11"/>
        <v/>
      </c>
      <c r="U55" s="4" t="e">
        <v>#N/A</v>
      </c>
      <c r="V55" s="4" t="str">
        <f>IFERROR(_xll.qlRateHelperQuoteName(U55,Trigger),"")</f>
        <v/>
      </c>
      <c r="W55" s="76" t="str">
        <f>IFERROR(_xll.qlRateHelperRate(U55,Trigger),"")</f>
        <v/>
      </c>
      <c r="X55" s="116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C55" s="201"/>
      <c r="AD55" s="202"/>
      <c r="AE55" s="202"/>
      <c r="AF55" s="201"/>
      <c r="AG55" s="201"/>
      <c r="AH55" s="203"/>
      <c r="AI55" s="204"/>
      <c r="AJ55" s="203"/>
      <c r="AK55" s="201"/>
      <c r="AL55" s="203"/>
      <c r="AM55" s="205"/>
      <c r="AN55" s="206"/>
      <c r="AO55" s="206"/>
      <c r="AP55" s="207"/>
      <c r="AQ55" s="206"/>
      <c r="AR55" s="206"/>
      <c r="AS55" s="206"/>
      <c r="AT55" s="206"/>
      <c r="AU55" s="206"/>
      <c r="AV55" s="204"/>
      <c r="AW55" s="196"/>
      <c r="AX55" s="196"/>
      <c r="AY55" s="196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</row>
    <row r="56" spans="1:65" ht="11.25" customHeight="1" x14ac:dyDescent="0.2">
      <c r="A56" s="64" t="s">
        <v>100</v>
      </c>
      <c r="B56" s="65" t="s">
        <v>94</v>
      </c>
      <c r="C56" s="66">
        <f t="shared" si="7"/>
        <v>2</v>
      </c>
      <c r="D56" s="137"/>
      <c r="E56" s="67" t="str">
        <f t="shared" si="9"/>
        <v>USDFedFunds</v>
      </c>
      <c r="F56" s="69" t="str">
        <f t="shared" si="10"/>
        <v>USDOIS27Y_Quote</v>
      </c>
      <c r="G56" s="137"/>
      <c r="H56" s="70"/>
      <c r="J56" s="11" t="str">
        <f t="shared" ref="J56:J57" si="12">A58</f>
        <v>OIS</v>
      </c>
      <c r="K56" s="106" t="str">
        <f t="shared" ref="K56:K57" si="13">IF(ISBLANK(H58),"--",H58)</f>
        <v>--</v>
      </c>
      <c r="L56" s="109" t="str">
        <f>IFERROR(_xll.qlRateHelperQuoteName(K56,Trigger),"--")</f>
        <v>--</v>
      </c>
      <c r="M56" s="110" t="str">
        <f>IFERROR(_xll.qlRateHelperQuoteValue($K56,Trigger),"--")</f>
        <v>--</v>
      </c>
      <c r="N56" s="109" t="b">
        <v>0</v>
      </c>
      <c r="O56" s="106">
        <v>50</v>
      </c>
      <c r="P56" s="106">
        <v>1</v>
      </c>
      <c r="Q56" s="111" t="str">
        <f>IFERROR(_xll.qlRateHelperEarliestDate(K56,Trigger),"--")</f>
        <v>--</v>
      </c>
      <c r="R56" s="111" t="str">
        <f>IFERROR(_xll.qlRateHelperPillarDate(K56,Trigger),"--")</f>
        <v>--</v>
      </c>
      <c r="T56" s="4" t="str">
        <f t="shared" si="11"/>
        <v/>
      </c>
      <c r="U56" s="4" t="e">
        <v>#N/A</v>
      </c>
      <c r="V56" s="4" t="str">
        <f>IFERROR(_xll.qlRateHelperQuoteName(U56,Trigger),"")</f>
        <v/>
      </c>
      <c r="W56" s="76" t="str">
        <f>IFERROR(_xll.qlRateHelperRate(U56,Trigger),"")</f>
        <v/>
      </c>
      <c r="X56" s="116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C56" s="201"/>
      <c r="AD56" s="202"/>
      <c r="AE56" s="202"/>
      <c r="AF56" s="201"/>
      <c r="AG56" s="201"/>
      <c r="AH56" s="203"/>
      <c r="AI56" s="204"/>
      <c r="AJ56" s="203"/>
      <c r="AK56" s="201"/>
      <c r="AL56" s="203"/>
      <c r="AM56" s="205"/>
      <c r="AN56" s="206"/>
      <c r="AO56" s="206"/>
      <c r="AP56" s="207"/>
      <c r="AQ56" s="206"/>
      <c r="AR56" s="206"/>
      <c r="AS56" s="206"/>
      <c r="AT56" s="206"/>
      <c r="AU56" s="206"/>
      <c r="AV56" s="204"/>
      <c r="AW56" s="196"/>
      <c r="AX56" s="196"/>
      <c r="AY56" s="196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</row>
    <row r="57" spans="1:65" ht="11.25" customHeight="1" x14ac:dyDescent="0.2">
      <c r="A57" s="64" t="s">
        <v>100</v>
      </c>
      <c r="B57" s="65" t="s">
        <v>95</v>
      </c>
      <c r="C57" s="66">
        <f t="shared" si="7"/>
        <v>2</v>
      </c>
      <c r="D57" s="137"/>
      <c r="E57" s="67" t="str">
        <f t="shared" si="9"/>
        <v>USDFedFunds</v>
      </c>
      <c r="F57" s="69" t="str">
        <f t="shared" si="10"/>
        <v>USDOIS30Y_Quote</v>
      </c>
      <c r="G57" s="137"/>
      <c r="H57" s="70" t="str">
        <f>_xll.qlOISRateHelper(,C57,B57,F57,$E57,,Permanent,Trigger,ObjectOverwrite)</f>
        <v>obj_00304#0002</v>
      </c>
      <c r="J57" s="11" t="str">
        <f t="shared" si="12"/>
        <v>OIS</v>
      </c>
      <c r="K57" s="106" t="str">
        <f t="shared" si="13"/>
        <v>obj_002fd#0002</v>
      </c>
      <c r="L57" s="109" t="str">
        <f>IFERROR(_xll.qlRateHelperQuoteName(K57,Trigger),"--")</f>
        <v>USDOIS40Y_Quote</v>
      </c>
      <c r="M57" s="110">
        <f>IFERROR(_xll.qlRateHelperQuoteValue($K57,Trigger),"--")</f>
        <v>1.8020000000000001E-2</v>
      </c>
      <c r="N57" s="109" t="b">
        <v>1</v>
      </c>
      <c r="O57" s="106">
        <v>50</v>
      </c>
      <c r="P57" s="106">
        <v>1</v>
      </c>
      <c r="Q57" s="111">
        <f>IFERROR(_xll.qlRateHelperEarliestDate(K57,Trigger),"--")</f>
        <v>42424</v>
      </c>
      <c r="R57" s="111">
        <f>IFERROR(_xll.qlRateHelperPillarDate(K57,Trigger),"--")</f>
        <v>57034</v>
      </c>
      <c r="T57" s="4" t="str">
        <f t="shared" si="11"/>
        <v/>
      </c>
      <c r="U57" s="4" t="e">
        <v>#N/A</v>
      </c>
      <c r="V57" s="4" t="str">
        <f>IFERROR(_xll.qlRateHelperQuoteName(U57,Trigger),"")</f>
        <v/>
      </c>
      <c r="W57" s="76" t="str">
        <f>IFERROR(_xll.qlRateHelperRate(U57,Trigger),"")</f>
        <v/>
      </c>
      <c r="X57" s="116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C57" s="201"/>
      <c r="AD57" s="202"/>
      <c r="AE57" s="202"/>
      <c r="AF57" s="201"/>
      <c r="AG57" s="201"/>
      <c r="AH57" s="203"/>
      <c r="AI57" s="204"/>
      <c r="AJ57" s="203"/>
      <c r="AK57" s="201"/>
      <c r="AL57" s="203"/>
      <c r="AM57" s="205"/>
      <c r="AN57" s="206"/>
      <c r="AO57" s="206"/>
      <c r="AP57" s="207"/>
      <c r="AQ57" s="206"/>
      <c r="AR57" s="206"/>
      <c r="AS57" s="206"/>
      <c r="AT57" s="206"/>
      <c r="AU57" s="206"/>
      <c r="AV57" s="204"/>
      <c r="AW57" s="196"/>
      <c r="AX57" s="196"/>
      <c r="AY57" s="196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</row>
    <row r="58" spans="1:65" ht="11.25" customHeight="1" x14ac:dyDescent="0.2">
      <c r="A58" s="64" t="s">
        <v>100</v>
      </c>
      <c r="B58" s="65" t="s">
        <v>96</v>
      </c>
      <c r="C58" s="66">
        <f t="shared" si="7"/>
        <v>2</v>
      </c>
      <c r="D58" s="137"/>
      <c r="E58" s="67" t="str">
        <f t="shared" si="9"/>
        <v>USDFedFunds</v>
      </c>
      <c r="F58" s="69" t="str">
        <f t="shared" si="10"/>
        <v>USDOIS35Y_Quote</v>
      </c>
      <c r="G58" s="137"/>
      <c r="H58" s="70"/>
      <c r="J58" s="11" t="str">
        <f t="shared" ref="J58:J59" si="14">A60</f>
        <v>OIS</v>
      </c>
      <c r="K58" s="106" t="str">
        <f t="shared" ref="K58:K59" si="15">IF(ISBLANK(H60),"--",H60)</f>
        <v>--</v>
      </c>
      <c r="L58" s="109" t="str">
        <f>IFERROR(_xll.qlRateHelperQuoteName(K58,Trigger),"--")</f>
        <v>--</v>
      </c>
      <c r="M58" s="110" t="str">
        <f>IFERROR(_xll.qlRateHelperQuoteValue($K58,Trigger),"--")</f>
        <v>--</v>
      </c>
      <c r="N58" s="109" t="b">
        <v>0</v>
      </c>
      <c r="O58" s="106">
        <v>50</v>
      </c>
      <c r="P58" s="106">
        <v>1</v>
      </c>
      <c r="Q58" s="111" t="str">
        <f>IFERROR(_xll.qlRateHelperEarliestDate(K58,Trigger),"--")</f>
        <v>--</v>
      </c>
      <c r="R58" s="111" t="str">
        <f>IFERROR(_xll.qlRateHelperPillarDate(K58,Trigger),"--")</f>
        <v>--</v>
      </c>
      <c r="T58" s="4" t="str">
        <f t="shared" si="11"/>
        <v/>
      </c>
      <c r="U58" s="4" t="e">
        <v>#N/A</v>
      </c>
      <c r="V58" s="4" t="str">
        <f>IFERROR(_xll.qlRateHelperQuoteName(U58,Trigger),"")</f>
        <v/>
      </c>
      <c r="W58" s="76" t="str">
        <f>IFERROR(_xll.qlRateHelperRate(U58,Trigger),"")</f>
        <v/>
      </c>
      <c r="X58" s="116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C58" s="201"/>
      <c r="AD58" s="202"/>
      <c r="AE58" s="202"/>
      <c r="AF58" s="201"/>
      <c r="AG58" s="201"/>
      <c r="AH58" s="203"/>
      <c r="AI58" s="204"/>
      <c r="AJ58" s="203"/>
      <c r="AK58" s="201"/>
      <c r="AL58" s="203"/>
      <c r="AM58" s="205"/>
      <c r="AN58" s="206"/>
      <c r="AO58" s="206"/>
      <c r="AP58" s="207"/>
      <c r="AQ58" s="206"/>
      <c r="AR58" s="206"/>
      <c r="AS58" s="206"/>
      <c r="AT58" s="206"/>
      <c r="AU58" s="206"/>
      <c r="AV58" s="204"/>
      <c r="AW58" s="196"/>
      <c r="AX58" s="196"/>
      <c r="AY58" s="196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</row>
    <row r="59" spans="1:65" ht="11.25" customHeight="1" x14ac:dyDescent="0.2">
      <c r="A59" s="64" t="s">
        <v>100</v>
      </c>
      <c r="B59" s="65" t="s">
        <v>97</v>
      </c>
      <c r="C59" s="66">
        <f t="shared" si="7"/>
        <v>2</v>
      </c>
      <c r="D59" s="137"/>
      <c r="E59" s="67" t="str">
        <f t="shared" si="9"/>
        <v>USDFedFunds</v>
      </c>
      <c r="F59" s="69" t="str">
        <f t="shared" si="10"/>
        <v>USDOIS40Y_Quote</v>
      </c>
      <c r="G59" s="137"/>
      <c r="H59" s="70" t="str">
        <f>_xll.qlOISRateHelper(,C59,B59,F59,$E59,,Permanent,Trigger,ObjectOverwrite)</f>
        <v>obj_002fd#0002</v>
      </c>
      <c r="J59" s="11" t="str">
        <f t="shared" si="14"/>
        <v>OIS</v>
      </c>
      <c r="K59" s="106" t="str">
        <f t="shared" si="15"/>
        <v>obj_00306#0002</v>
      </c>
      <c r="L59" s="109" t="str">
        <f>IFERROR(_xll.qlRateHelperQuoteName(K59,Trigger),"--")</f>
        <v>USDOIS50Y_Quote</v>
      </c>
      <c r="M59" s="110">
        <f>IFERROR(_xll.qlRateHelperQuoteValue($K59,Trigger),"--")</f>
        <v>1.7899999999999999E-2</v>
      </c>
      <c r="N59" s="109" t="b">
        <v>1</v>
      </c>
      <c r="O59" s="106">
        <v>50</v>
      </c>
      <c r="P59" s="106">
        <v>1</v>
      </c>
      <c r="Q59" s="111">
        <f>IFERROR(_xll.qlRateHelperEarliestDate(K59,Trigger),"--")</f>
        <v>42424</v>
      </c>
      <c r="R59" s="111">
        <f>IFERROR(_xll.qlRateHelperPillarDate(K59,Trigger),"--")</f>
        <v>60687</v>
      </c>
      <c r="T59" s="4" t="str">
        <f t="shared" si="11"/>
        <v/>
      </c>
      <c r="U59" s="4" t="e">
        <v>#N/A</v>
      </c>
      <c r="V59" s="4" t="str">
        <f>IFERROR(_xll.qlRateHelperQuoteName(U59,Trigger),"")</f>
        <v/>
      </c>
      <c r="W59" s="76" t="str">
        <f>IFERROR(_xll.qlRateHelperRate(U59,Trigger),"")</f>
        <v/>
      </c>
      <c r="X59" s="116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C59" s="201"/>
      <c r="AD59" s="202"/>
      <c r="AE59" s="202"/>
      <c r="AF59" s="201"/>
      <c r="AG59" s="201"/>
      <c r="AH59" s="203"/>
      <c r="AI59" s="204"/>
      <c r="AJ59" s="203"/>
      <c r="AK59" s="201"/>
      <c r="AL59" s="203"/>
      <c r="AM59" s="205"/>
      <c r="AN59" s="206"/>
      <c r="AO59" s="206"/>
      <c r="AP59" s="207"/>
      <c r="AQ59" s="206"/>
      <c r="AR59" s="206"/>
      <c r="AS59" s="206"/>
      <c r="AT59" s="206"/>
      <c r="AU59" s="206"/>
      <c r="AV59" s="204"/>
      <c r="AW59" s="196"/>
      <c r="AX59" s="196"/>
      <c r="AY59" s="196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</row>
    <row r="60" spans="1:65" ht="11.25" customHeight="1" x14ac:dyDescent="0.2">
      <c r="A60" s="64" t="s">
        <v>100</v>
      </c>
      <c r="B60" s="65" t="s">
        <v>98</v>
      </c>
      <c r="C60" s="66">
        <f t="shared" si="7"/>
        <v>2</v>
      </c>
      <c r="D60" s="137"/>
      <c r="E60" s="67" t="str">
        <f t="shared" si="9"/>
        <v>USDFedFunds</v>
      </c>
      <c r="F60" s="69" t="str">
        <f t="shared" si="10"/>
        <v>USDOIS45Y_Quote</v>
      </c>
      <c r="G60" s="137"/>
      <c r="H60" s="70"/>
      <c r="J60" s="74" t="str">
        <f>A64</f>
        <v>BasOIS</v>
      </c>
      <c r="K60" s="145" t="str">
        <f>IF(ISBLANK(H64),"--",H64)</f>
        <v>--</v>
      </c>
      <c r="L60" s="146" t="str">
        <f>IFERROR(_xll.qlRateHelperQuoteName(K60,Trigger),"--")</f>
        <v>--</v>
      </c>
      <c r="M60" s="147" t="str">
        <f>IFERROR(_xll.qlRateHelperQuoteValue($K60,Trigger),"--")</f>
        <v>--</v>
      </c>
      <c r="N60" s="146" t="b">
        <v>0</v>
      </c>
      <c r="O60" s="145">
        <v>60</v>
      </c>
      <c r="P60" s="145">
        <v>1</v>
      </c>
      <c r="Q60" s="148" t="str">
        <f>IFERROR(_xll.qlRateHelperEarliestDate(K60,Trigger),"--")</f>
        <v>--</v>
      </c>
      <c r="R60" s="148" t="str">
        <f>IFERROR(_xll.qlRateHelperPillarDate(K60,Trigger),"--")</f>
        <v>--</v>
      </c>
      <c r="T60" s="4" t="str">
        <f t="shared" si="11"/>
        <v/>
      </c>
      <c r="U60" s="4" t="e">
        <v>#N/A</v>
      </c>
      <c r="V60" s="4" t="str">
        <f>IFERROR(_xll.qlRateHelperQuoteName(U60,Trigger),"")</f>
        <v/>
      </c>
      <c r="W60" s="76" t="str">
        <f>IFERROR(_xll.qlRateHelperRate(U60,Trigger),"")</f>
        <v/>
      </c>
      <c r="X60" s="116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C60" s="201"/>
      <c r="AD60" s="202"/>
      <c r="AE60" s="202"/>
      <c r="AF60" s="201"/>
      <c r="AG60" s="201"/>
      <c r="AH60" s="203"/>
      <c r="AI60" s="204"/>
      <c r="AJ60" s="203"/>
      <c r="AK60" s="201"/>
      <c r="AL60" s="203"/>
      <c r="AM60" s="205"/>
      <c r="AN60" s="206"/>
      <c r="AO60" s="206"/>
      <c r="AP60" s="207"/>
      <c r="AQ60" s="206"/>
      <c r="AR60" s="206"/>
      <c r="AS60" s="206"/>
      <c r="AT60" s="206"/>
      <c r="AU60" s="206"/>
      <c r="AV60" s="204"/>
      <c r="AW60" s="196"/>
      <c r="AX60" s="196"/>
      <c r="AY60" s="196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</row>
    <row r="61" spans="1:65" ht="11.25" customHeight="1" x14ac:dyDescent="0.2">
      <c r="A61" s="1" t="s">
        <v>100</v>
      </c>
      <c r="B61" s="9" t="s">
        <v>99</v>
      </c>
      <c r="C61" s="7">
        <f t="shared" si="7"/>
        <v>2</v>
      </c>
      <c r="D61" s="138"/>
      <c r="E61" s="8" t="str">
        <f t="shared" si="9"/>
        <v>USDFedFunds</v>
      </c>
      <c r="F61" s="2" t="str">
        <f t="shared" si="10"/>
        <v>USDOIS50Y_Quote</v>
      </c>
      <c r="G61" s="138"/>
      <c r="H61" s="3" t="str">
        <f>_xll.qlOISRateHelper(,C61,B61,F61,$E61,,Permanent,Trigger,ObjectOverwrite)</f>
        <v>obj_00306#0002</v>
      </c>
      <c r="J61" s="11" t="str">
        <f t="shared" ref="J61:J113" si="16">A65</f>
        <v>BasOIS</v>
      </c>
      <c r="K61" s="106" t="str">
        <f t="shared" ref="K61:K113" si="17">IF(ISBLANK(H65),"--",H65)</f>
        <v>--</v>
      </c>
      <c r="L61" s="109" t="str">
        <f>IFERROR(_xll.qlRateHelperQuoteName(K61,Trigger),"--")</f>
        <v>--</v>
      </c>
      <c r="M61" s="110" t="str">
        <f>IFERROR(_xll.qlRateHelperQuoteValue($K61,Trigger),"--")</f>
        <v>--</v>
      </c>
      <c r="N61" s="109" t="b">
        <v>0</v>
      </c>
      <c r="O61" s="106">
        <v>60</v>
      </c>
      <c r="P61" s="106">
        <v>1</v>
      </c>
      <c r="Q61" s="111" t="str">
        <f>IFERROR(_xll.qlRateHelperEarliestDate(K61,Trigger),"--")</f>
        <v>--</v>
      </c>
      <c r="R61" s="111" t="str">
        <f>IFERROR(_xll.qlRateHelperPillarDate(K61,Trigger),"--")</f>
        <v>--</v>
      </c>
      <c r="T61" s="4" t="str">
        <f t="shared" si="11"/>
        <v/>
      </c>
      <c r="U61" s="4" t="e">
        <v>#N/A</v>
      </c>
      <c r="V61" s="4" t="str">
        <f>IFERROR(_xll.qlRateHelperQuoteName(U61,Trigger),"")</f>
        <v/>
      </c>
      <c r="W61" s="76" t="str">
        <f>IFERROR(_xll.qlRateHelperRate(U61,Trigger),"")</f>
        <v/>
      </c>
      <c r="X61" s="116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C61" s="201"/>
      <c r="AD61" s="202"/>
      <c r="AE61" s="202"/>
      <c r="AF61" s="201"/>
      <c r="AG61" s="201"/>
      <c r="AH61" s="203"/>
      <c r="AI61" s="204"/>
      <c r="AJ61" s="203"/>
      <c r="AK61" s="201"/>
      <c r="AL61" s="203"/>
      <c r="AM61" s="205"/>
      <c r="AN61" s="206"/>
      <c r="AO61" s="206"/>
      <c r="AP61" s="207"/>
      <c r="AQ61" s="206"/>
      <c r="AR61" s="206"/>
      <c r="AS61" s="206"/>
      <c r="AT61" s="206"/>
      <c r="AU61" s="206"/>
      <c r="AV61" s="204"/>
      <c r="AW61" s="196"/>
      <c r="AX61" s="196"/>
      <c r="AY61" s="196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</row>
    <row r="62" spans="1:65" ht="11.25" customHeight="1" x14ac:dyDescent="0.2">
      <c r="E62" s="57" t="s">
        <v>165</v>
      </c>
      <c r="F62" s="51" t="s">
        <v>150</v>
      </c>
      <c r="J62" s="11" t="str">
        <f t="shared" si="16"/>
        <v>BasOIS</v>
      </c>
      <c r="K62" s="106" t="str">
        <f t="shared" si="17"/>
        <v>--</v>
      </c>
      <c r="L62" s="109" t="str">
        <f>IFERROR(_xll.qlRateHelperQuoteName(K62,Trigger),"--")</f>
        <v>--</v>
      </c>
      <c r="M62" s="110" t="str">
        <f>IFERROR(_xll.qlRateHelperQuoteValue($K62,Trigger),"--")</f>
        <v>--</v>
      </c>
      <c r="N62" s="109" t="b">
        <v>0</v>
      </c>
      <c r="O62" s="106">
        <v>60</v>
      </c>
      <c r="P62" s="106">
        <v>1</v>
      </c>
      <c r="Q62" s="111" t="str">
        <f>IFERROR(_xll.qlRateHelperEarliestDate(K62,Trigger),"--")</f>
        <v>--</v>
      </c>
      <c r="R62" s="111" t="str">
        <f>IFERROR(_xll.qlRateHelperPillarDate(K62,Trigger),"--")</f>
        <v>--</v>
      </c>
      <c r="T62" s="4" t="str">
        <f t="shared" si="11"/>
        <v/>
      </c>
      <c r="U62" s="4" t="e">
        <v>#N/A</v>
      </c>
      <c r="V62" s="4" t="str">
        <f>IFERROR(_xll.qlRateHelperQuoteName(U62,Trigger),"")</f>
        <v/>
      </c>
      <c r="W62" s="76" t="str">
        <f>IFERROR(_xll.qlRateHelperRate(U62,Trigger),"")</f>
        <v/>
      </c>
      <c r="X62" s="116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C62" s="201"/>
      <c r="AD62" s="202"/>
      <c r="AE62" s="202"/>
      <c r="AF62" s="201"/>
      <c r="AG62" s="201"/>
      <c r="AH62" s="203"/>
      <c r="AI62" s="204"/>
      <c r="AJ62" s="203"/>
      <c r="AK62" s="201"/>
      <c r="AL62" s="203"/>
      <c r="AM62" s="205"/>
      <c r="AN62" s="206"/>
      <c r="AO62" s="206"/>
      <c r="AP62" s="207"/>
      <c r="AQ62" s="206"/>
      <c r="AR62" s="206"/>
      <c r="AS62" s="206"/>
      <c r="AT62" s="206"/>
      <c r="AU62" s="206"/>
      <c r="AV62" s="204"/>
      <c r="AW62" s="196"/>
      <c r="AX62" s="196"/>
      <c r="AY62" s="196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</row>
    <row r="63" spans="1:65" ht="11.25" customHeight="1" x14ac:dyDescent="0.2">
      <c r="A63" s="71" t="s">
        <v>9</v>
      </c>
      <c r="B63" s="71" t="s">
        <v>30</v>
      </c>
      <c r="C63" s="71" t="s">
        <v>111</v>
      </c>
      <c r="D63" s="71" t="s">
        <v>5</v>
      </c>
      <c r="E63" s="71" t="s">
        <v>4</v>
      </c>
      <c r="F63" s="71" t="s">
        <v>1</v>
      </c>
      <c r="G63" s="71" t="s">
        <v>148</v>
      </c>
      <c r="H63" s="71" t="s">
        <v>25</v>
      </c>
      <c r="J63" s="11" t="str">
        <f t="shared" si="16"/>
        <v>BasOIS</v>
      </c>
      <c r="K63" s="106" t="str">
        <f t="shared" si="17"/>
        <v>--</v>
      </c>
      <c r="L63" s="109" t="str">
        <f>IFERROR(_xll.qlRateHelperQuoteName(K63,Trigger),"--")</f>
        <v>--</v>
      </c>
      <c r="M63" s="110" t="str">
        <f>IFERROR(_xll.qlRateHelperQuoteValue($K63,Trigger),"--")</f>
        <v>--</v>
      </c>
      <c r="N63" s="109" t="b">
        <v>0</v>
      </c>
      <c r="O63" s="106">
        <v>60</v>
      </c>
      <c r="P63" s="106">
        <v>1</v>
      </c>
      <c r="Q63" s="111" t="str">
        <f>IFERROR(_xll.qlRateHelperEarliestDate(K63,Trigger),"--")</f>
        <v>--</v>
      </c>
      <c r="R63" s="111" t="str">
        <f>IFERROR(_xll.qlRateHelperPillarDate(K63,Trigger),"--")</f>
        <v>--</v>
      </c>
      <c r="T63" s="4" t="str">
        <f t="shared" si="11"/>
        <v/>
      </c>
      <c r="U63" s="4" t="e">
        <v>#N/A</v>
      </c>
      <c r="V63" s="4" t="str">
        <f>IFERROR(_xll.qlRateHelperQuoteName(U63,Trigger),"")</f>
        <v/>
      </c>
      <c r="W63" s="76" t="str">
        <f>IFERROR(_xll.qlRateHelperRate(U63,Trigger),"")</f>
        <v/>
      </c>
      <c r="X63" s="116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C63" s="201"/>
      <c r="AD63" s="202"/>
      <c r="AE63" s="202"/>
      <c r="AF63" s="201"/>
      <c r="AG63" s="201"/>
      <c r="AH63" s="203"/>
      <c r="AI63" s="204"/>
      <c r="AJ63" s="203"/>
      <c r="AK63" s="201"/>
      <c r="AL63" s="203"/>
      <c r="AM63" s="205"/>
      <c r="AN63" s="206"/>
      <c r="AO63" s="206"/>
      <c r="AP63" s="207"/>
      <c r="AQ63" s="206"/>
      <c r="AR63" s="206"/>
      <c r="AS63" s="206"/>
      <c r="AT63" s="206"/>
      <c r="AU63" s="206"/>
      <c r="AV63" s="204"/>
      <c r="AW63" s="196"/>
      <c r="AX63" s="196"/>
      <c r="AY63" s="196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</row>
    <row r="64" spans="1:65" ht="11.25" customHeight="1" x14ac:dyDescent="0.2">
      <c r="A64" s="58" t="s">
        <v>164</v>
      </c>
      <c r="B64" s="59" t="s">
        <v>50</v>
      </c>
      <c r="C64" s="60">
        <v>2</v>
      </c>
      <c r="D64" s="66" t="s">
        <v>166</v>
      </c>
      <c r="E64" s="67" t="s">
        <v>163</v>
      </c>
      <c r="F64" s="62" t="str">
        <f t="shared" ref="F64:F95" si="18">Currency&amp;"AM"&amp;$F$62&amp;B64&amp;QuoteSuffix</f>
        <v>USDAM3L1W_Quote</v>
      </c>
      <c r="G64" s="62" t="str">
        <f t="shared" ref="G64:G95" si="19">Currency&amp;$E$62&amp;$F$62&amp;B64&amp;QuoteSuffix</f>
        <v>USDFF3L1W_Quote</v>
      </c>
      <c r="H64" s="63"/>
      <c r="J64" s="11" t="str">
        <f t="shared" si="16"/>
        <v>BasOIS</v>
      </c>
      <c r="K64" s="106" t="str">
        <f t="shared" si="17"/>
        <v>--</v>
      </c>
      <c r="L64" s="109" t="str">
        <f>IFERROR(_xll.qlRateHelperQuoteName(K64,Trigger),"--")</f>
        <v>--</v>
      </c>
      <c r="M64" s="110" t="str">
        <f>IFERROR(_xll.qlRateHelperQuoteValue($K64,Trigger),"--")</f>
        <v>--</v>
      </c>
      <c r="N64" s="109" t="b">
        <v>0</v>
      </c>
      <c r="O64" s="106">
        <v>60</v>
      </c>
      <c r="P64" s="106">
        <v>1</v>
      </c>
      <c r="Q64" s="111" t="str">
        <f>IFERROR(_xll.qlRateHelperEarliestDate(K64,Trigger),"--")</f>
        <v>--</v>
      </c>
      <c r="R64" s="111" t="str">
        <f>IFERROR(_xll.qlRateHelperPillarDate(K64,Trigger),"--")</f>
        <v>--</v>
      </c>
      <c r="T64" s="4" t="str">
        <f t="shared" si="11"/>
        <v/>
      </c>
      <c r="U64" s="4" t="e">
        <v>#N/A</v>
      </c>
      <c r="V64" s="4" t="str">
        <f>IFERROR(_xll.qlRateHelperQuoteName(U64,Trigger),"")</f>
        <v/>
      </c>
      <c r="W64" s="76" t="str">
        <f>IFERROR(_xll.qlRateHelperRate(U64,Trigger),"")</f>
        <v/>
      </c>
      <c r="X64" s="116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C64" s="201"/>
      <c r="AD64" s="202"/>
      <c r="AE64" s="202"/>
      <c r="AF64" s="201"/>
      <c r="AG64" s="201"/>
      <c r="AH64" s="203"/>
      <c r="AI64" s="204"/>
      <c r="AJ64" s="203"/>
      <c r="AK64" s="201"/>
      <c r="AL64" s="203"/>
      <c r="AM64" s="205"/>
      <c r="AN64" s="206"/>
      <c r="AO64" s="206"/>
      <c r="AP64" s="207"/>
      <c r="AQ64" s="206"/>
      <c r="AR64" s="206"/>
      <c r="AS64" s="206"/>
      <c r="AT64" s="206"/>
      <c r="AU64" s="206"/>
      <c r="AV64" s="204"/>
      <c r="AW64" s="196"/>
      <c r="AX64" s="196"/>
      <c r="AY64" s="196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</row>
    <row r="65" spans="1:65" ht="11.25" customHeight="1" x14ac:dyDescent="0.2">
      <c r="A65" s="64" t="s">
        <v>164</v>
      </c>
      <c r="B65" s="65" t="s">
        <v>51</v>
      </c>
      <c r="C65" s="66">
        <v>2</v>
      </c>
      <c r="D65" s="66" t="s">
        <v>166</v>
      </c>
      <c r="E65" s="67" t="s">
        <v>163</v>
      </c>
      <c r="F65" s="69" t="str">
        <f t="shared" si="18"/>
        <v>USDAM3L2W_Quote</v>
      </c>
      <c r="G65" s="69" t="str">
        <f t="shared" si="19"/>
        <v>USDFF3L2W_Quote</v>
      </c>
      <c r="H65" s="70"/>
      <c r="J65" s="11" t="str">
        <f t="shared" si="16"/>
        <v>BasOIS</v>
      </c>
      <c r="K65" s="106" t="str">
        <f t="shared" si="17"/>
        <v>--</v>
      </c>
      <c r="L65" s="109" t="str">
        <f>IFERROR(_xll.qlRateHelperQuoteName(K65,Trigger),"--")</f>
        <v>--</v>
      </c>
      <c r="M65" s="110" t="str">
        <f>IFERROR(_xll.qlRateHelperQuoteValue($K65,Trigger),"--")</f>
        <v>--</v>
      </c>
      <c r="N65" s="109" t="b">
        <v>0</v>
      </c>
      <c r="O65" s="106">
        <v>60</v>
      </c>
      <c r="P65" s="106">
        <v>1</v>
      </c>
      <c r="Q65" s="111" t="str">
        <f>IFERROR(_xll.qlRateHelperEarliestDate(K65,Trigger),"--")</f>
        <v>--</v>
      </c>
      <c r="R65" s="111" t="str">
        <f>IFERROR(_xll.qlRateHelperPillarDate(K65,Trigger),"--")</f>
        <v>--</v>
      </c>
      <c r="T65" s="4" t="str">
        <f t="shared" si="11"/>
        <v/>
      </c>
      <c r="U65" s="4" t="e">
        <v>#N/A</v>
      </c>
      <c r="V65" s="4" t="str">
        <f>IFERROR(_xll.qlRateHelperQuoteName(U65,Trigger),"")</f>
        <v/>
      </c>
      <c r="W65" s="76" t="str">
        <f>IFERROR(_xll.qlRateHelperRate(U65,Trigger),"")</f>
        <v/>
      </c>
      <c r="X65" s="116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C65" s="201"/>
      <c r="AD65" s="202"/>
      <c r="AE65" s="202"/>
      <c r="AF65" s="201"/>
      <c r="AG65" s="201"/>
      <c r="AH65" s="203"/>
      <c r="AI65" s="204"/>
      <c r="AJ65" s="203"/>
      <c r="AK65" s="201"/>
      <c r="AL65" s="203"/>
      <c r="AM65" s="205"/>
      <c r="AN65" s="206"/>
      <c r="AO65" s="206"/>
      <c r="AP65" s="207"/>
      <c r="AQ65" s="206"/>
      <c r="AR65" s="206"/>
      <c r="AS65" s="206"/>
      <c r="AT65" s="206"/>
      <c r="AU65" s="206"/>
      <c r="AV65" s="204"/>
      <c r="AW65" s="196"/>
      <c r="AX65" s="196"/>
      <c r="AY65" s="196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</row>
    <row r="66" spans="1:65" ht="11.25" customHeight="1" x14ac:dyDescent="0.2">
      <c r="A66" s="64" t="s">
        <v>164</v>
      </c>
      <c r="B66" s="65" t="s">
        <v>52</v>
      </c>
      <c r="C66" s="66">
        <v>2</v>
      </c>
      <c r="D66" s="66" t="s">
        <v>166</v>
      </c>
      <c r="E66" s="67" t="s">
        <v>163</v>
      </c>
      <c r="F66" s="69" t="str">
        <f t="shared" si="18"/>
        <v>USDAM3L3W_Quote</v>
      </c>
      <c r="G66" s="69" t="str">
        <f t="shared" si="19"/>
        <v>USDFF3L3W_Quote</v>
      </c>
      <c r="H66" s="70"/>
      <c r="J66" s="11" t="str">
        <f t="shared" si="16"/>
        <v>BasOIS</v>
      </c>
      <c r="K66" s="106" t="str">
        <f t="shared" si="17"/>
        <v>--</v>
      </c>
      <c r="L66" s="109" t="str">
        <f>IFERROR(_xll.qlRateHelperQuoteName(K66,Trigger),"--")</f>
        <v>--</v>
      </c>
      <c r="M66" s="110" t="str">
        <f>IFERROR(_xll.qlRateHelperQuoteValue($K66,Trigger),"--")</f>
        <v>--</v>
      </c>
      <c r="N66" s="109" t="b">
        <v>0</v>
      </c>
      <c r="O66" s="106">
        <v>60</v>
      </c>
      <c r="P66" s="106">
        <v>1</v>
      </c>
      <c r="Q66" s="111" t="str">
        <f>IFERROR(_xll.qlRateHelperEarliestDate(K66,Trigger),"--")</f>
        <v>--</v>
      </c>
      <c r="R66" s="111" t="str">
        <f>IFERROR(_xll.qlRateHelperPillarDate(K66,Trigger),"--")</f>
        <v>--</v>
      </c>
      <c r="T66" s="4" t="str">
        <f t="shared" si="11"/>
        <v/>
      </c>
      <c r="U66" s="4" t="e">
        <v>#N/A</v>
      </c>
      <c r="V66" s="4" t="str">
        <f>IFERROR(_xll.qlRateHelperQuoteName(U66,Trigger),"")</f>
        <v/>
      </c>
      <c r="W66" s="76" t="str">
        <f>IFERROR(_xll.qlRateHelperRate(U66,Trigger),"")</f>
        <v/>
      </c>
      <c r="X66" s="116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C66" s="201"/>
      <c r="AD66" s="202"/>
      <c r="AE66" s="202"/>
      <c r="AF66" s="201"/>
      <c r="AG66" s="201"/>
      <c r="AH66" s="203"/>
      <c r="AI66" s="204"/>
      <c r="AJ66" s="203"/>
      <c r="AK66" s="201"/>
      <c r="AL66" s="203"/>
      <c r="AM66" s="205"/>
      <c r="AN66" s="206"/>
      <c r="AO66" s="206"/>
      <c r="AP66" s="207"/>
      <c r="AQ66" s="206"/>
      <c r="AR66" s="206"/>
      <c r="AS66" s="206"/>
      <c r="AT66" s="206"/>
      <c r="AU66" s="206"/>
      <c r="AV66" s="204"/>
      <c r="AW66" s="196"/>
      <c r="AX66" s="196"/>
      <c r="AY66" s="196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</row>
    <row r="67" spans="1:65" ht="11.25" customHeight="1" x14ac:dyDescent="0.2">
      <c r="A67" s="64" t="s">
        <v>164</v>
      </c>
      <c r="B67" s="65" t="s">
        <v>2</v>
      </c>
      <c r="C67" s="66">
        <v>2</v>
      </c>
      <c r="D67" s="66" t="s">
        <v>166</v>
      </c>
      <c r="E67" s="67" t="s">
        <v>163</v>
      </c>
      <c r="F67" s="69" t="str">
        <f t="shared" si="18"/>
        <v>USDAM3L1M_Quote</v>
      </c>
      <c r="G67" s="69" t="str">
        <f t="shared" si="19"/>
        <v>USDFF3L1M_Quote</v>
      </c>
      <c r="H67" s="70"/>
      <c r="J67" s="11" t="str">
        <f t="shared" si="16"/>
        <v>BasOIS</v>
      </c>
      <c r="K67" s="106" t="str">
        <f t="shared" si="17"/>
        <v>--</v>
      </c>
      <c r="L67" s="109" t="str">
        <f>IFERROR(_xll.qlRateHelperQuoteName(K67,Trigger),"--")</f>
        <v>--</v>
      </c>
      <c r="M67" s="110" t="str">
        <f>IFERROR(_xll.qlRateHelperQuoteValue($K67,Trigger),"--")</f>
        <v>--</v>
      </c>
      <c r="N67" s="109" t="b">
        <v>0</v>
      </c>
      <c r="O67" s="106">
        <v>60</v>
      </c>
      <c r="P67" s="106">
        <v>1</v>
      </c>
      <c r="Q67" s="111" t="str">
        <f>IFERROR(_xll.qlRateHelperEarliestDate(K67,Trigger),"--")</f>
        <v>--</v>
      </c>
      <c r="R67" s="111" t="str">
        <f>IFERROR(_xll.qlRateHelperPillarDate(K67,Trigger),"--")</f>
        <v>--</v>
      </c>
      <c r="T67" s="4" t="str">
        <f t="shared" si="11"/>
        <v/>
      </c>
      <c r="U67" s="4" t="e">
        <v>#N/A</v>
      </c>
      <c r="V67" s="4" t="str">
        <f>IFERROR(_xll.qlRateHelperQuoteName(U67,Trigger),"")</f>
        <v/>
      </c>
      <c r="W67" s="76" t="str">
        <f>IFERROR(_xll.qlRateHelperRate(U67,Trigger),"")</f>
        <v/>
      </c>
      <c r="X67" s="116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C67" s="201"/>
      <c r="AD67" s="202"/>
      <c r="AE67" s="202"/>
      <c r="AF67" s="201"/>
      <c r="AG67" s="201"/>
      <c r="AH67" s="203"/>
      <c r="AI67" s="204"/>
      <c r="AJ67" s="203"/>
      <c r="AK67" s="201"/>
      <c r="AL67" s="203"/>
      <c r="AM67" s="205"/>
      <c r="AN67" s="206"/>
      <c r="AO67" s="206"/>
      <c r="AP67" s="207"/>
      <c r="AQ67" s="206"/>
      <c r="AR67" s="206"/>
      <c r="AS67" s="206"/>
      <c r="AT67" s="206"/>
      <c r="AU67" s="206"/>
      <c r="AV67" s="204"/>
      <c r="AW67" s="196"/>
      <c r="AX67" s="196"/>
      <c r="AY67" s="196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</row>
    <row r="68" spans="1:65" ht="11.25" customHeight="1" x14ac:dyDescent="0.2">
      <c r="A68" s="64" t="s">
        <v>164</v>
      </c>
      <c r="B68" s="65" t="s">
        <v>53</v>
      </c>
      <c r="C68" s="66">
        <v>2</v>
      </c>
      <c r="D68" s="66" t="s">
        <v>166</v>
      </c>
      <c r="E68" s="67" t="s">
        <v>163</v>
      </c>
      <c r="F68" s="69" t="str">
        <f t="shared" si="18"/>
        <v>USDAM3L2M_Quote</v>
      </c>
      <c r="G68" s="69" t="str">
        <f t="shared" si="19"/>
        <v>USDFF3L2M_Quote</v>
      </c>
      <c r="H68" s="70"/>
      <c r="J68" s="11" t="str">
        <f t="shared" si="16"/>
        <v>BasOIS</v>
      </c>
      <c r="K68" s="106" t="str">
        <f t="shared" si="17"/>
        <v>--</v>
      </c>
      <c r="L68" s="109" t="str">
        <f>IFERROR(_xll.qlRateHelperQuoteName(K68,Trigger),"--")</f>
        <v>--</v>
      </c>
      <c r="M68" s="110" t="str">
        <f>IFERROR(_xll.qlRateHelperQuoteValue($K68,Trigger),"--")</f>
        <v>--</v>
      </c>
      <c r="N68" s="109" t="b">
        <v>0</v>
      </c>
      <c r="O68" s="106">
        <v>60</v>
      </c>
      <c r="P68" s="106">
        <v>1</v>
      </c>
      <c r="Q68" s="111" t="str">
        <f>IFERROR(_xll.qlRateHelperEarliestDate(K68,Trigger),"--")</f>
        <v>--</v>
      </c>
      <c r="R68" s="111" t="str">
        <f>IFERROR(_xll.qlRateHelperPillarDate(K68,Trigger),"--")</f>
        <v>--</v>
      </c>
      <c r="T68" s="4" t="str">
        <f t="shared" si="11"/>
        <v/>
      </c>
      <c r="U68" s="4" t="e">
        <v>#N/A</v>
      </c>
      <c r="V68" s="4" t="str">
        <f>IFERROR(_xll.qlRateHelperQuoteName(U68,Trigger),"")</f>
        <v/>
      </c>
      <c r="W68" s="76" t="str">
        <f>IFERROR(_xll.qlRateHelperRate(U68,Trigger),"")</f>
        <v/>
      </c>
      <c r="X68" s="116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C68" s="201"/>
      <c r="AD68" s="202"/>
      <c r="AE68" s="202"/>
      <c r="AF68" s="201"/>
      <c r="AG68" s="201"/>
      <c r="AH68" s="203"/>
      <c r="AI68" s="204"/>
      <c r="AJ68" s="203"/>
      <c r="AK68" s="201"/>
      <c r="AL68" s="203"/>
      <c r="AM68" s="205"/>
      <c r="AN68" s="206"/>
      <c r="AO68" s="206"/>
      <c r="AP68" s="207"/>
      <c r="AQ68" s="206"/>
      <c r="AR68" s="206"/>
      <c r="AS68" s="206"/>
      <c r="AT68" s="206"/>
      <c r="AU68" s="206"/>
      <c r="AV68" s="204"/>
      <c r="AW68" s="196"/>
      <c r="AX68" s="196"/>
      <c r="AY68" s="196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</row>
    <row r="69" spans="1:65" ht="11.25" customHeight="1" x14ac:dyDescent="0.2">
      <c r="A69" s="64" t="s">
        <v>164</v>
      </c>
      <c r="B69" s="65" t="s">
        <v>0</v>
      </c>
      <c r="C69" s="66">
        <v>2</v>
      </c>
      <c r="D69" s="66" t="s">
        <v>166</v>
      </c>
      <c r="E69" s="67" t="s">
        <v>163</v>
      </c>
      <c r="F69" s="69" t="str">
        <f t="shared" si="18"/>
        <v>USDAM3L3M_Quote</v>
      </c>
      <c r="G69" s="69" t="str">
        <f t="shared" si="19"/>
        <v>USDFF3L3M_Quote</v>
      </c>
      <c r="H69" s="70"/>
      <c r="J69" s="11" t="str">
        <f t="shared" si="16"/>
        <v>BasOIS</v>
      </c>
      <c r="K69" s="106" t="str">
        <f t="shared" si="17"/>
        <v>--</v>
      </c>
      <c r="L69" s="109" t="str">
        <f>IFERROR(_xll.qlRateHelperQuoteName(K69,Trigger),"--")</f>
        <v>--</v>
      </c>
      <c r="M69" s="110" t="str">
        <f>IFERROR(_xll.qlRateHelperQuoteValue($K69,Trigger),"--")</f>
        <v>--</v>
      </c>
      <c r="N69" s="109" t="b">
        <v>0</v>
      </c>
      <c r="O69" s="106">
        <v>60</v>
      </c>
      <c r="P69" s="106">
        <v>1</v>
      </c>
      <c r="Q69" s="111" t="str">
        <f>IFERROR(_xll.qlRateHelperEarliestDate(K69,Trigger),"--")</f>
        <v>--</v>
      </c>
      <c r="R69" s="111" t="str">
        <f>IFERROR(_xll.qlRateHelperPillarDate(K69,Trigger),"--")</f>
        <v>--</v>
      </c>
      <c r="T69" s="4" t="str">
        <f t="shared" si="11"/>
        <v/>
      </c>
      <c r="U69" s="4" t="e">
        <v>#N/A</v>
      </c>
      <c r="V69" s="4" t="str">
        <f>IFERROR(_xll.qlRateHelperQuoteName(U69,Trigger),"")</f>
        <v/>
      </c>
      <c r="W69" s="76" t="str">
        <f>IFERROR(_xll.qlRateHelperRate(U69,Trigger),"")</f>
        <v/>
      </c>
      <c r="X69" s="116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C69" s="201"/>
      <c r="AD69" s="202"/>
      <c r="AE69" s="202"/>
      <c r="AF69" s="201"/>
      <c r="AG69" s="201"/>
      <c r="AH69" s="203"/>
      <c r="AI69" s="204"/>
      <c r="AJ69" s="203"/>
      <c r="AK69" s="201"/>
      <c r="AL69" s="203"/>
      <c r="AM69" s="205"/>
      <c r="AN69" s="206"/>
      <c r="AO69" s="206"/>
      <c r="AP69" s="207"/>
      <c r="AQ69" s="206"/>
      <c r="AR69" s="206"/>
      <c r="AS69" s="206"/>
      <c r="AT69" s="206"/>
      <c r="AU69" s="206"/>
      <c r="AV69" s="204"/>
      <c r="AW69" s="196"/>
      <c r="AX69" s="196"/>
      <c r="AY69" s="196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</row>
    <row r="70" spans="1:65" ht="11.25" customHeight="1" x14ac:dyDescent="0.2">
      <c r="A70" s="64" t="s">
        <v>164</v>
      </c>
      <c r="B70" s="65" t="s">
        <v>54</v>
      </c>
      <c r="C70" s="66">
        <v>2</v>
      </c>
      <c r="D70" s="66" t="s">
        <v>166</v>
      </c>
      <c r="E70" s="67" t="s">
        <v>163</v>
      </c>
      <c r="F70" s="69" t="str">
        <f t="shared" si="18"/>
        <v>USDAM3L4M_Quote</v>
      </c>
      <c r="G70" s="69" t="str">
        <f t="shared" si="19"/>
        <v>USDFF3L4M_Quote</v>
      </c>
      <c r="H70" s="70"/>
      <c r="J70" s="11" t="str">
        <f t="shared" si="16"/>
        <v>BasOIS</v>
      </c>
      <c r="K70" s="106" t="str">
        <f t="shared" si="17"/>
        <v>--</v>
      </c>
      <c r="L70" s="109" t="str">
        <f>IFERROR(_xll.qlRateHelperQuoteName(K70,Trigger),"--")</f>
        <v>--</v>
      </c>
      <c r="M70" s="110" t="str">
        <f>IFERROR(_xll.qlRateHelperQuoteValue($K70,Trigger),"--")</f>
        <v>--</v>
      </c>
      <c r="N70" s="109" t="b">
        <v>0</v>
      </c>
      <c r="O70" s="106">
        <v>60</v>
      </c>
      <c r="P70" s="106">
        <v>1</v>
      </c>
      <c r="Q70" s="111" t="str">
        <f>IFERROR(_xll.qlRateHelperEarliestDate(K70,Trigger),"--")</f>
        <v>--</v>
      </c>
      <c r="R70" s="111" t="str">
        <f>IFERROR(_xll.qlRateHelperPillarDate(K70,Trigger),"--")</f>
        <v>--</v>
      </c>
      <c r="T70" s="4" t="str">
        <f t="shared" si="11"/>
        <v/>
      </c>
      <c r="U70" s="4" t="e">
        <v>#N/A</v>
      </c>
      <c r="V70" s="4" t="str">
        <f>IFERROR(_xll.qlRateHelperQuoteName(U70,Trigger),"")</f>
        <v/>
      </c>
      <c r="W70" s="76" t="str">
        <f>IFERROR(_xll.qlRateHelperRate(U70,Trigger),"")</f>
        <v/>
      </c>
      <c r="X70" s="116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C70" s="201"/>
      <c r="AD70" s="202"/>
      <c r="AE70" s="202"/>
      <c r="AF70" s="201"/>
      <c r="AG70" s="201"/>
      <c r="AH70" s="203"/>
      <c r="AI70" s="204"/>
      <c r="AJ70" s="203"/>
      <c r="AK70" s="201"/>
      <c r="AL70" s="203"/>
      <c r="AM70" s="205"/>
      <c r="AN70" s="206"/>
      <c r="AO70" s="206"/>
      <c r="AP70" s="207"/>
      <c r="AQ70" s="206"/>
      <c r="AR70" s="206"/>
      <c r="AS70" s="206"/>
      <c r="AT70" s="206"/>
      <c r="AU70" s="206"/>
      <c r="AV70" s="204"/>
      <c r="AW70" s="196"/>
      <c r="AX70" s="196"/>
      <c r="AY70" s="196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</row>
    <row r="71" spans="1:65" ht="11.25" customHeight="1" x14ac:dyDescent="0.2">
      <c r="A71" s="64" t="s">
        <v>164</v>
      </c>
      <c r="B71" s="65" t="s">
        <v>55</v>
      </c>
      <c r="C71" s="66">
        <v>2</v>
      </c>
      <c r="D71" s="66" t="s">
        <v>166</v>
      </c>
      <c r="E71" s="67" t="s">
        <v>163</v>
      </c>
      <c r="F71" s="69" t="str">
        <f t="shared" si="18"/>
        <v>USDAM3L5M_Quote</v>
      </c>
      <c r="G71" s="69" t="str">
        <f t="shared" si="19"/>
        <v>USDFF3L5M_Quote</v>
      </c>
      <c r="H71" s="70"/>
      <c r="J71" s="11" t="str">
        <f t="shared" si="16"/>
        <v>BasOIS</v>
      </c>
      <c r="K71" s="106" t="str">
        <f t="shared" si="17"/>
        <v>--</v>
      </c>
      <c r="L71" s="109" t="str">
        <f>IFERROR(_xll.qlRateHelperQuoteName(K71,Trigger),"--")</f>
        <v>--</v>
      </c>
      <c r="M71" s="110" t="str">
        <f>IFERROR(_xll.qlRateHelperQuoteValue($K71,Trigger),"--")</f>
        <v>--</v>
      </c>
      <c r="N71" s="109" t="b">
        <v>0</v>
      </c>
      <c r="O71" s="106">
        <v>60</v>
      </c>
      <c r="P71" s="106">
        <v>1</v>
      </c>
      <c r="Q71" s="111" t="str">
        <f>IFERROR(_xll.qlRateHelperEarliestDate(K71,Trigger),"--")</f>
        <v>--</v>
      </c>
      <c r="R71" s="111" t="str">
        <f>IFERROR(_xll.qlRateHelperPillarDate(K71,Trigger),"--")</f>
        <v>--</v>
      </c>
      <c r="T71" s="4" t="str">
        <f t="shared" si="11"/>
        <v/>
      </c>
      <c r="U71" s="4" t="e">
        <v>#N/A</v>
      </c>
      <c r="V71" s="4" t="str">
        <f>IFERROR(_xll.qlRateHelperQuoteName(U71,Trigger),"")</f>
        <v/>
      </c>
      <c r="W71" s="76" t="str">
        <f>IFERROR(_xll.qlRateHelperRate(U71,Trigger),"")</f>
        <v/>
      </c>
      <c r="X71" s="116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C71" s="201"/>
      <c r="AD71" s="202"/>
      <c r="AE71" s="202"/>
      <c r="AF71" s="201"/>
      <c r="AG71" s="201"/>
      <c r="AH71" s="203"/>
      <c r="AI71" s="204"/>
      <c r="AJ71" s="203"/>
      <c r="AK71" s="201"/>
      <c r="AL71" s="203"/>
      <c r="AM71" s="205"/>
      <c r="AN71" s="206"/>
      <c r="AO71" s="206"/>
      <c r="AP71" s="207"/>
      <c r="AQ71" s="206"/>
      <c r="AR71" s="206"/>
      <c r="AS71" s="206"/>
      <c r="AT71" s="206"/>
      <c r="AU71" s="206"/>
      <c r="AV71" s="204"/>
      <c r="AW71" s="196"/>
      <c r="AX71" s="196"/>
      <c r="AY71" s="196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</row>
    <row r="72" spans="1:65" ht="11.25" customHeight="1" x14ac:dyDescent="0.2">
      <c r="A72" s="64" t="s">
        <v>164</v>
      </c>
      <c r="B72" s="65" t="s">
        <v>3</v>
      </c>
      <c r="C72" s="66">
        <v>2</v>
      </c>
      <c r="D72" s="66" t="s">
        <v>166</v>
      </c>
      <c r="E72" s="67" t="s">
        <v>163</v>
      </c>
      <c r="F72" s="69" t="str">
        <f t="shared" si="18"/>
        <v>USDAM3L6M_Quote</v>
      </c>
      <c r="G72" s="69" t="str">
        <f t="shared" si="19"/>
        <v>USDFF3L6M_Quote</v>
      </c>
      <c r="H72" s="70"/>
      <c r="J72" s="11" t="str">
        <f t="shared" si="16"/>
        <v>BasOIS</v>
      </c>
      <c r="K72" s="106" t="str">
        <f t="shared" si="17"/>
        <v>--</v>
      </c>
      <c r="L72" s="109" t="str">
        <f>IFERROR(_xll.qlRateHelperQuoteName(K72,Trigger),"--")</f>
        <v>--</v>
      </c>
      <c r="M72" s="110" t="str">
        <f>IFERROR(_xll.qlRateHelperQuoteValue($K72,Trigger),"--")</f>
        <v>--</v>
      </c>
      <c r="N72" s="109" t="b">
        <v>0</v>
      </c>
      <c r="O72" s="106">
        <v>60</v>
      </c>
      <c r="P72" s="106">
        <v>1</v>
      </c>
      <c r="Q72" s="111" t="str">
        <f>IFERROR(_xll.qlRateHelperEarliestDate(K72,Trigger),"--")</f>
        <v>--</v>
      </c>
      <c r="R72" s="111" t="str">
        <f>IFERROR(_xll.qlRateHelperPillarDate(K72,Trigger),"--")</f>
        <v>--</v>
      </c>
      <c r="T72" s="4" t="str">
        <f t="shared" si="11"/>
        <v/>
      </c>
      <c r="U72" s="4" t="e">
        <v>#N/A</v>
      </c>
      <c r="V72" s="4" t="str">
        <f>IFERROR(_xll.qlRateHelperQuoteName(U72,Trigger),"")</f>
        <v/>
      </c>
      <c r="W72" s="76" t="str">
        <f>IFERROR(_xll.qlRateHelperRate(U72,Trigger),"")</f>
        <v/>
      </c>
      <c r="X72" s="116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C72" s="201"/>
      <c r="AD72" s="202"/>
      <c r="AE72" s="202"/>
      <c r="AF72" s="201"/>
      <c r="AG72" s="201"/>
      <c r="AH72" s="203"/>
      <c r="AI72" s="204"/>
      <c r="AJ72" s="203"/>
      <c r="AK72" s="201"/>
      <c r="AL72" s="203"/>
      <c r="AM72" s="205"/>
      <c r="AN72" s="206"/>
      <c r="AO72" s="206"/>
      <c r="AP72" s="207"/>
      <c r="AQ72" s="206"/>
      <c r="AR72" s="206"/>
      <c r="AS72" s="206"/>
      <c r="AT72" s="206"/>
      <c r="AU72" s="206"/>
      <c r="AV72" s="204"/>
      <c r="AW72" s="196"/>
      <c r="AX72" s="196"/>
      <c r="AY72" s="196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</row>
    <row r="73" spans="1:65" ht="11.25" customHeight="1" x14ac:dyDescent="0.2">
      <c r="A73" s="64" t="s">
        <v>164</v>
      </c>
      <c r="B73" s="65" t="s">
        <v>56</v>
      </c>
      <c r="C73" s="66">
        <v>2</v>
      </c>
      <c r="D73" s="66" t="s">
        <v>166</v>
      </c>
      <c r="E73" s="67" t="s">
        <v>163</v>
      </c>
      <c r="F73" s="69" t="str">
        <f t="shared" si="18"/>
        <v>USDAM3L7M_Quote</v>
      </c>
      <c r="G73" s="69" t="str">
        <f t="shared" si="19"/>
        <v>USDFF3L7M_Quote</v>
      </c>
      <c r="H73" s="70"/>
      <c r="J73" s="11" t="str">
        <f t="shared" si="16"/>
        <v>BasOIS</v>
      </c>
      <c r="K73" s="106" t="str">
        <f t="shared" si="17"/>
        <v>--</v>
      </c>
      <c r="L73" s="109" t="str">
        <f>IFERROR(_xll.qlRateHelperQuoteName(K73,Trigger),"--")</f>
        <v>--</v>
      </c>
      <c r="M73" s="110" t="str">
        <f>IFERROR(_xll.qlRateHelperQuoteValue($K73,Trigger),"--")</f>
        <v>--</v>
      </c>
      <c r="N73" s="109" t="b">
        <v>0</v>
      </c>
      <c r="O73" s="106">
        <v>60</v>
      </c>
      <c r="P73" s="106">
        <v>1</v>
      </c>
      <c r="Q73" s="111" t="str">
        <f>IFERROR(_xll.qlRateHelperEarliestDate(K73,Trigger),"--")</f>
        <v>--</v>
      </c>
      <c r="R73" s="111" t="str">
        <f>IFERROR(_xll.qlRateHelperPillarDate(K73,Trigger),"--")</f>
        <v>--</v>
      </c>
      <c r="T73" s="4" t="str">
        <f t="shared" si="11"/>
        <v/>
      </c>
      <c r="U73" s="4" t="e">
        <v>#N/A</v>
      </c>
      <c r="V73" s="4" t="str">
        <f>IFERROR(_xll.qlRateHelperQuoteName(U73,Trigger),"")</f>
        <v/>
      </c>
      <c r="W73" s="76" t="str">
        <f>IFERROR(_xll.qlRateHelperRate(U73,Trigger),"")</f>
        <v/>
      </c>
      <c r="X73" s="116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C73" s="201"/>
      <c r="AD73" s="202"/>
      <c r="AE73" s="202"/>
      <c r="AF73" s="201"/>
      <c r="AG73" s="201"/>
      <c r="AH73" s="203"/>
      <c r="AI73" s="204"/>
      <c r="AJ73" s="203"/>
      <c r="AK73" s="201"/>
      <c r="AL73" s="203"/>
      <c r="AM73" s="205"/>
      <c r="AN73" s="206"/>
      <c r="AO73" s="206"/>
      <c r="AP73" s="207"/>
      <c r="AQ73" s="206"/>
      <c r="AR73" s="206"/>
      <c r="AS73" s="206"/>
      <c r="AT73" s="206"/>
      <c r="AU73" s="206"/>
      <c r="AV73" s="204"/>
      <c r="AW73" s="196"/>
      <c r="AX73" s="196"/>
      <c r="AY73" s="196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</row>
    <row r="74" spans="1:65" ht="11.25" customHeight="1" x14ac:dyDescent="0.2">
      <c r="A74" s="64" t="s">
        <v>164</v>
      </c>
      <c r="B74" s="65" t="s">
        <v>57</v>
      </c>
      <c r="C74" s="66">
        <v>2</v>
      </c>
      <c r="D74" s="66" t="s">
        <v>166</v>
      </c>
      <c r="E74" s="67" t="s">
        <v>163</v>
      </c>
      <c r="F74" s="69" t="str">
        <f t="shared" si="18"/>
        <v>USDAM3L8M_Quote</v>
      </c>
      <c r="G74" s="69" t="str">
        <f t="shared" si="19"/>
        <v>USDFF3L8M_Quote</v>
      </c>
      <c r="H74" s="70"/>
      <c r="J74" s="11" t="str">
        <f t="shared" si="16"/>
        <v>BasOIS</v>
      </c>
      <c r="K74" s="106" t="str">
        <f t="shared" si="17"/>
        <v>obj_00370#0017</v>
      </c>
      <c r="L74" s="109" t="str">
        <f>IFERROR(_xll.qlRateHelperQuoteName(K74,Trigger),"--")</f>
        <v>USDAM3L1Y_Quote</v>
      </c>
      <c r="M74" s="110">
        <f>IFERROR(_xll.qlRateHelperQuoteValue($K74,Trigger),"--")</f>
        <v>7.1199999999999996E-3</v>
      </c>
      <c r="N74" s="109" t="b">
        <v>0</v>
      </c>
      <c r="O74" s="106">
        <v>60</v>
      </c>
      <c r="P74" s="106">
        <v>1</v>
      </c>
      <c r="Q74" s="111">
        <f>IFERROR(_xll.qlRateHelperEarliestDate(K74,Trigger),"--")</f>
        <v>42424</v>
      </c>
      <c r="R74" s="111">
        <f>IFERROR(_xll.qlRateHelperPillarDate(K74,Trigger),"--")</f>
        <v>42790</v>
      </c>
      <c r="T74" s="4" t="str">
        <f t="shared" si="11"/>
        <v/>
      </c>
      <c r="U74" s="4" t="e">
        <v>#N/A</v>
      </c>
      <c r="V74" s="4" t="str">
        <f>IFERROR(_xll.qlRateHelperQuoteName(U74,Trigger),"")</f>
        <v/>
      </c>
      <c r="W74" s="76" t="str">
        <f>IFERROR(_xll.qlRateHelperRate(U74,Trigger),"")</f>
        <v/>
      </c>
      <c r="X74" s="116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C74" s="201"/>
      <c r="AD74" s="202"/>
      <c r="AE74" s="202"/>
      <c r="AF74" s="201"/>
      <c r="AG74" s="201"/>
      <c r="AH74" s="203"/>
      <c r="AI74" s="204"/>
      <c r="AJ74" s="203"/>
      <c r="AK74" s="201"/>
      <c r="AL74" s="203"/>
      <c r="AM74" s="205"/>
      <c r="AN74" s="206"/>
      <c r="AO74" s="206"/>
      <c r="AP74" s="207"/>
      <c r="AQ74" s="206"/>
      <c r="AR74" s="206"/>
      <c r="AS74" s="206"/>
      <c r="AT74" s="206"/>
      <c r="AU74" s="206"/>
      <c r="AV74" s="204"/>
      <c r="AW74" s="196"/>
      <c r="AX74" s="196"/>
      <c r="AY74" s="196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</row>
    <row r="75" spans="1:65" ht="11.25" customHeight="1" x14ac:dyDescent="0.2">
      <c r="A75" s="64" t="s">
        <v>164</v>
      </c>
      <c r="B75" s="65" t="s">
        <v>58</v>
      </c>
      <c r="C75" s="66">
        <v>2</v>
      </c>
      <c r="D75" s="66" t="s">
        <v>166</v>
      </c>
      <c r="E75" s="67" t="s">
        <v>163</v>
      </c>
      <c r="F75" s="69" t="str">
        <f t="shared" si="18"/>
        <v>USDAM3L9M_Quote</v>
      </c>
      <c r="G75" s="69" t="str">
        <f t="shared" si="19"/>
        <v>USDFF3L9M_Quote</v>
      </c>
      <c r="H75" s="70"/>
      <c r="J75" s="11" t="str">
        <f t="shared" si="16"/>
        <v>BasOIS</v>
      </c>
      <c r="K75" s="106" t="str">
        <f t="shared" si="17"/>
        <v>--</v>
      </c>
      <c r="L75" s="109" t="str">
        <f>IFERROR(_xll.qlRateHelperQuoteName(K75,Trigger),"--")</f>
        <v>--</v>
      </c>
      <c r="M75" s="110" t="str">
        <f>IFERROR(_xll.qlRateHelperQuoteValue($K75,Trigger),"--")</f>
        <v>--</v>
      </c>
      <c r="N75" s="109" t="b">
        <v>0</v>
      </c>
      <c r="O75" s="106">
        <v>60</v>
      </c>
      <c r="P75" s="106">
        <v>1</v>
      </c>
      <c r="Q75" s="111" t="str">
        <f>IFERROR(_xll.qlRateHelperEarliestDate(K75,Trigger),"--")</f>
        <v>--</v>
      </c>
      <c r="R75" s="111" t="str">
        <f>IFERROR(_xll.qlRateHelperPillarDate(K75,Trigger),"--")</f>
        <v>--</v>
      </c>
      <c r="T75" s="4" t="str">
        <f t="shared" si="11"/>
        <v/>
      </c>
      <c r="U75" s="4" t="e">
        <v>#N/A</v>
      </c>
      <c r="V75" s="4" t="str">
        <f>IFERROR(_xll.qlRateHelperQuoteName(U75,Trigger),"")</f>
        <v/>
      </c>
      <c r="W75" s="76" t="str">
        <f>IFERROR(_xll.qlRateHelperRate(U75,Trigger),"")</f>
        <v/>
      </c>
      <c r="X75" s="116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C75" s="201"/>
      <c r="AD75" s="202"/>
      <c r="AE75" s="202"/>
      <c r="AF75" s="201"/>
      <c r="AG75" s="201"/>
      <c r="AH75" s="203"/>
      <c r="AI75" s="204"/>
      <c r="AJ75" s="203"/>
      <c r="AK75" s="201"/>
      <c r="AL75" s="203"/>
      <c r="AM75" s="205"/>
      <c r="AN75" s="206"/>
      <c r="AO75" s="206"/>
      <c r="AP75" s="207"/>
      <c r="AQ75" s="206"/>
      <c r="AR75" s="206"/>
      <c r="AS75" s="206"/>
      <c r="AT75" s="206"/>
      <c r="AU75" s="206"/>
      <c r="AV75" s="204"/>
      <c r="AW75" s="196"/>
      <c r="AX75" s="196"/>
      <c r="AY75" s="196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</row>
    <row r="76" spans="1:65" ht="11.25" customHeight="1" x14ac:dyDescent="0.2">
      <c r="A76" s="64" t="s">
        <v>164</v>
      </c>
      <c r="B76" s="65" t="s">
        <v>59</v>
      </c>
      <c r="C76" s="66">
        <v>2</v>
      </c>
      <c r="D76" s="66" t="s">
        <v>166</v>
      </c>
      <c r="E76" s="67" t="s">
        <v>163</v>
      </c>
      <c r="F76" s="69" t="str">
        <f t="shared" si="18"/>
        <v>USDAM3L10M_Quote</v>
      </c>
      <c r="G76" s="69" t="str">
        <f t="shared" si="19"/>
        <v>USDFF3L10M_Quote</v>
      </c>
      <c r="H76" s="70"/>
      <c r="J76" s="11" t="str">
        <f t="shared" si="16"/>
        <v>BasOIS</v>
      </c>
      <c r="K76" s="106" t="str">
        <f t="shared" si="17"/>
        <v>--</v>
      </c>
      <c r="L76" s="109" t="str">
        <f>IFERROR(_xll.qlRateHelperQuoteName(K76,Trigger),"--")</f>
        <v>--</v>
      </c>
      <c r="M76" s="110" t="str">
        <f>IFERROR(_xll.qlRateHelperQuoteValue($K76,Trigger),"--")</f>
        <v>--</v>
      </c>
      <c r="N76" s="109" t="b">
        <v>0</v>
      </c>
      <c r="O76" s="106">
        <v>60</v>
      </c>
      <c r="P76" s="106">
        <v>1</v>
      </c>
      <c r="Q76" s="111" t="str">
        <f>IFERROR(_xll.qlRateHelperEarliestDate(K76,Trigger),"--")</f>
        <v>--</v>
      </c>
      <c r="R76" s="111" t="str">
        <f>IFERROR(_xll.qlRateHelperPillarDate(K76,Trigger),"--")</f>
        <v>--</v>
      </c>
      <c r="T76" s="4" t="str">
        <f t="shared" si="11"/>
        <v/>
      </c>
      <c r="U76" s="4" t="e">
        <v>#N/A</v>
      </c>
      <c r="V76" s="4" t="str">
        <f>IFERROR(_xll.qlRateHelperQuoteName(U76,Trigger),"")</f>
        <v/>
      </c>
      <c r="W76" s="76" t="str">
        <f>IFERROR(_xll.qlRateHelperRate(U76,Trigger),"")</f>
        <v/>
      </c>
      <c r="X76" s="116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C76" s="201"/>
      <c r="AD76" s="202"/>
      <c r="AE76" s="202"/>
      <c r="AF76" s="201"/>
      <c r="AG76" s="201"/>
      <c r="AH76" s="203"/>
      <c r="AI76" s="204"/>
      <c r="AJ76" s="203"/>
      <c r="AK76" s="201"/>
      <c r="AL76" s="203"/>
      <c r="AM76" s="205"/>
      <c r="AN76" s="206"/>
      <c r="AO76" s="206"/>
      <c r="AP76" s="207"/>
      <c r="AQ76" s="206"/>
      <c r="AR76" s="206"/>
      <c r="AS76" s="206"/>
      <c r="AT76" s="206"/>
      <c r="AU76" s="206"/>
      <c r="AV76" s="204"/>
      <c r="AW76" s="196"/>
      <c r="AX76" s="196"/>
      <c r="AY76" s="196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</row>
    <row r="77" spans="1:65" ht="11.25" customHeight="1" x14ac:dyDescent="0.2">
      <c r="A77" s="64" t="s">
        <v>164</v>
      </c>
      <c r="B77" s="65" t="s">
        <v>60</v>
      </c>
      <c r="C77" s="66">
        <v>2</v>
      </c>
      <c r="D77" s="66" t="s">
        <v>166</v>
      </c>
      <c r="E77" s="67" t="s">
        <v>163</v>
      </c>
      <c r="F77" s="69" t="str">
        <f t="shared" si="18"/>
        <v>USDAM3L11M_Quote</v>
      </c>
      <c r="G77" s="69" t="str">
        <f t="shared" si="19"/>
        <v>USDFF3L11M_Quote</v>
      </c>
      <c r="H77" s="70"/>
      <c r="J77" s="11" t="str">
        <f t="shared" si="16"/>
        <v>BasOIS</v>
      </c>
      <c r="K77" s="106" t="str">
        <f t="shared" si="17"/>
        <v>--</v>
      </c>
      <c r="L77" s="109" t="str">
        <f>IFERROR(_xll.qlRateHelperQuoteName(K77,Trigger),"--")</f>
        <v>--</v>
      </c>
      <c r="M77" s="110" t="str">
        <f>IFERROR(_xll.qlRateHelperQuoteValue($K77,Trigger),"--")</f>
        <v>--</v>
      </c>
      <c r="N77" s="109" t="b">
        <v>0</v>
      </c>
      <c r="O77" s="106">
        <v>60</v>
      </c>
      <c r="P77" s="106">
        <v>1</v>
      </c>
      <c r="Q77" s="111" t="str">
        <f>IFERROR(_xll.qlRateHelperEarliestDate(K77,Trigger),"--")</f>
        <v>--</v>
      </c>
      <c r="R77" s="111" t="str">
        <f>IFERROR(_xll.qlRateHelperPillarDate(K77,Trigger),"--")</f>
        <v>--</v>
      </c>
      <c r="T77" s="4" t="str">
        <f t="shared" si="11"/>
        <v/>
      </c>
      <c r="U77" s="4" t="e">
        <v>#N/A</v>
      </c>
      <c r="V77" s="4" t="str">
        <f>IFERROR(_xll.qlRateHelperQuoteName(U77,Trigger),"")</f>
        <v/>
      </c>
      <c r="W77" s="76" t="str">
        <f>IFERROR(_xll.qlRateHelperRate(U77,Trigger),"")</f>
        <v/>
      </c>
      <c r="X77" s="116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C77" s="201"/>
      <c r="AD77" s="202"/>
      <c r="AE77" s="202"/>
      <c r="AF77" s="201"/>
      <c r="AG77" s="201"/>
      <c r="AH77" s="203"/>
      <c r="AI77" s="204"/>
      <c r="AJ77" s="203"/>
      <c r="AK77" s="201"/>
      <c r="AL77" s="203"/>
      <c r="AM77" s="205"/>
      <c r="AN77" s="206"/>
      <c r="AO77" s="206"/>
      <c r="AP77" s="207"/>
      <c r="AQ77" s="206"/>
      <c r="AR77" s="206"/>
      <c r="AS77" s="206"/>
      <c r="AT77" s="206"/>
      <c r="AU77" s="206"/>
      <c r="AV77" s="204"/>
      <c r="AW77" s="196"/>
      <c r="AX77" s="196"/>
      <c r="AY77" s="196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</row>
    <row r="78" spans="1:65" ht="11.25" customHeight="1" x14ac:dyDescent="0.2">
      <c r="A78" s="64" t="s">
        <v>164</v>
      </c>
      <c r="B78" s="65" t="s">
        <v>29</v>
      </c>
      <c r="C78" s="66">
        <v>2</v>
      </c>
      <c r="D78" s="66" t="s">
        <v>166</v>
      </c>
      <c r="E78" s="67" t="s">
        <v>163</v>
      </c>
      <c r="F78" s="69" t="str">
        <f t="shared" si="18"/>
        <v>USDAM3L1Y_Quote</v>
      </c>
      <c r="G78" s="69" t="str">
        <f t="shared" si="19"/>
        <v>USDFF3L1Y_Quote</v>
      </c>
      <c r="H78" s="70" t="str">
        <f>_xll.qlOISAARateHelper(,C78,B78,F78,E78,G78,D78,TRUE,,Permanent,Trigger,ObjectOverwrite)</f>
        <v>obj_00370#0017</v>
      </c>
      <c r="J78" s="11" t="str">
        <f t="shared" si="16"/>
        <v>BasOIS</v>
      </c>
      <c r="K78" s="106" t="str">
        <f t="shared" si="17"/>
        <v>--</v>
      </c>
      <c r="L78" s="109" t="str">
        <f>IFERROR(_xll.qlRateHelperQuoteName(K78,Trigger),"--")</f>
        <v>--</v>
      </c>
      <c r="M78" s="110" t="str">
        <f>IFERROR(_xll.qlRateHelperQuoteValue($K78,Trigger),"--")</f>
        <v>--</v>
      </c>
      <c r="N78" s="109" t="b">
        <v>0</v>
      </c>
      <c r="O78" s="106">
        <v>60</v>
      </c>
      <c r="P78" s="106">
        <v>1</v>
      </c>
      <c r="Q78" s="111" t="str">
        <f>IFERROR(_xll.qlRateHelperEarliestDate(K78,Trigger),"--")</f>
        <v>--</v>
      </c>
      <c r="R78" s="111" t="str">
        <f>IFERROR(_xll.qlRateHelperPillarDate(K78,Trigger),"--")</f>
        <v>--</v>
      </c>
      <c r="T78" s="4" t="str">
        <f t="shared" si="11"/>
        <v/>
      </c>
      <c r="U78" s="4" t="e">
        <v>#N/A</v>
      </c>
      <c r="V78" s="4" t="str">
        <f>IFERROR(_xll.qlRateHelperQuoteName(U78,Trigger),"")</f>
        <v/>
      </c>
      <c r="W78" s="76" t="str">
        <f>IFERROR(_xll.qlRateHelperRate(U78,Trigger),"")</f>
        <v/>
      </c>
      <c r="X78" s="116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C78" s="201"/>
      <c r="AD78" s="202"/>
      <c r="AE78" s="202"/>
      <c r="AF78" s="201"/>
      <c r="AG78" s="201"/>
      <c r="AH78" s="203"/>
      <c r="AI78" s="204"/>
      <c r="AJ78" s="203"/>
      <c r="AK78" s="201"/>
      <c r="AL78" s="203"/>
      <c r="AM78" s="205"/>
      <c r="AN78" s="206"/>
      <c r="AO78" s="206"/>
      <c r="AP78" s="207"/>
      <c r="AQ78" s="206"/>
      <c r="AR78" s="206"/>
      <c r="AS78" s="206"/>
      <c r="AT78" s="206"/>
      <c r="AU78" s="206"/>
      <c r="AV78" s="204"/>
      <c r="AW78" s="196"/>
      <c r="AX78" s="196"/>
      <c r="AY78" s="196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</row>
    <row r="79" spans="1:65" ht="11.25" customHeight="1" x14ac:dyDescent="0.2">
      <c r="A79" s="64" t="s">
        <v>164</v>
      </c>
      <c r="B79" s="65" t="s">
        <v>61</v>
      </c>
      <c r="C79" s="66">
        <v>2</v>
      </c>
      <c r="D79" s="66" t="s">
        <v>166</v>
      </c>
      <c r="E79" s="67" t="s">
        <v>163</v>
      </c>
      <c r="F79" s="69" t="str">
        <f t="shared" si="18"/>
        <v>USDAM3L13M_Quote</v>
      </c>
      <c r="G79" s="69" t="str">
        <f t="shared" si="19"/>
        <v>USDFF3L13M_Quote</v>
      </c>
      <c r="H79" s="70"/>
      <c r="J79" s="11" t="str">
        <f t="shared" si="16"/>
        <v>BasOIS</v>
      </c>
      <c r="K79" s="106" t="str">
        <f t="shared" si="17"/>
        <v>--</v>
      </c>
      <c r="L79" s="109" t="str">
        <f>IFERROR(_xll.qlRateHelperQuoteName(K79,Trigger),"--")</f>
        <v>--</v>
      </c>
      <c r="M79" s="110" t="str">
        <f>IFERROR(_xll.qlRateHelperQuoteValue($K79,Trigger),"--")</f>
        <v>--</v>
      </c>
      <c r="N79" s="109" t="b">
        <v>0</v>
      </c>
      <c r="O79" s="106">
        <v>60</v>
      </c>
      <c r="P79" s="106">
        <v>1</v>
      </c>
      <c r="Q79" s="111" t="str">
        <f>IFERROR(_xll.qlRateHelperEarliestDate(K79,Trigger),"--")</f>
        <v>--</v>
      </c>
      <c r="R79" s="111" t="str">
        <f>IFERROR(_xll.qlRateHelperPillarDate(K79,Trigger),"--")</f>
        <v>--</v>
      </c>
      <c r="T79" s="4" t="str">
        <f t="shared" si="11"/>
        <v/>
      </c>
      <c r="U79" s="4" t="e">
        <v>#N/A</v>
      </c>
      <c r="V79" s="4" t="str">
        <f>IFERROR(_xll.qlRateHelperQuoteName(U79,Trigger),"")</f>
        <v/>
      </c>
      <c r="W79" s="76" t="str">
        <f>IFERROR(_xll.qlRateHelperRate(U79,Trigger),"")</f>
        <v/>
      </c>
      <c r="X79" s="116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C79" s="201"/>
      <c r="AD79" s="202"/>
      <c r="AE79" s="202"/>
      <c r="AF79" s="201"/>
      <c r="AG79" s="201"/>
      <c r="AH79" s="203"/>
      <c r="AI79" s="204"/>
      <c r="AJ79" s="203"/>
      <c r="AK79" s="201"/>
      <c r="AL79" s="203"/>
      <c r="AM79" s="205"/>
      <c r="AN79" s="206"/>
      <c r="AO79" s="206"/>
      <c r="AP79" s="207"/>
      <c r="AQ79" s="206"/>
      <c r="AR79" s="206"/>
      <c r="AS79" s="206"/>
      <c r="AT79" s="206"/>
      <c r="AU79" s="206"/>
      <c r="AV79" s="204"/>
      <c r="AW79" s="196"/>
      <c r="AX79" s="196"/>
      <c r="AY79" s="196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</row>
    <row r="80" spans="1:65" ht="11.25" customHeight="1" x14ac:dyDescent="0.2">
      <c r="A80" s="64" t="s">
        <v>164</v>
      </c>
      <c r="B80" s="65" t="s">
        <v>62</v>
      </c>
      <c r="C80" s="66">
        <v>2</v>
      </c>
      <c r="D80" s="66" t="s">
        <v>166</v>
      </c>
      <c r="E80" s="67" t="s">
        <v>163</v>
      </c>
      <c r="F80" s="69" t="str">
        <f t="shared" si="18"/>
        <v>USDAM3L14M_Quote</v>
      </c>
      <c r="G80" s="69" t="str">
        <f t="shared" si="19"/>
        <v>USDFF3L14M_Quote</v>
      </c>
      <c r="H80" s="70"/>
      <c r="J80" s="11" t="str">
        <f t="shared" si="16"/>
        <v>BasOIS</v>
      </c>
      <c r="K80" s="106" t="str">
        <f t="shared" si="17"/>
        <v>--</v>
      </c>
      <c r="L80" s="109" t="str">
        <f>IFERROR(_xll.qlRateHelperQuoteName(K80,Trigger),"--")</f>
        <v>--</v>
      </c>
      <c r="M80" s="110" t="str">
        <f>IFERROR(_xll.qlRateHelperQuoteValue($K80,Trigger),"--")</f>
        <v>--</v>
      </c>
      <c r="N80" s="109" t="b">
        <v>0</v>
      </c>
      <c r="O80" s="106">
        <v>60</v>
      </c>
      <c r="P80" s="106">
        <v>1</v>
      </c>
      <c r="Q80" s="111" t="str">
        <f>IFERROR(_xll.qlRateHelperEarliestDate(K80,Trigger),"--")</f>
        <v>--</v>
      </c>
      <c r="R80" s="111" t="str">
        <f>IFERROR(_xll.qlRateHelperPillarDate(K80,Trigger),"--")</f>
        <v>--</v>
      </c>
      <c r="T80" s="4" t="str">
        <f t="shared" si="11"/>
        <v/>
      </c>
      <c r="U80" s="4" t="e">
        <v>#N/A</v>
      </c>
      <c r="V80" s="4" t="str">
        <f>IFERROR(_xll.qlRateHelperQuoteName(U80,Trigger),"")</f>
        <v/>
      </c>
      <c r="W80" s="76" t="str">
        <f>IFERROR(_xll.qlRateHelperRate(U80,Trigger),"")</f>
        <v/>
      </c>
      <c r="X80" s="116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C80" s="193"/>
      <c r="AD80" s="194"/>
      <c r="AE80" s="194"/>
      <c r="AF80" s="193"/>
      <c r="AG80" s="193"/>
      <c r="AH80" s="195"/>
      <c r="AI80" s="196"/>
      <c r="AJ80" s="195"/>
      <c r="AK80" s="193"/>
      <c r="AL80" s="195"/>
      <c r="AM80" s="197"/>
      <c r="AN80" s="198"/>
      <c r="AO80" s="198"/>
      <c r="AP80" s="199"/>
      <c r="AQ80" s="198"/>
      <c r="AR80" s="198"/>
      <c r="AS80" s="198"/>
      <c r="AT80" s="198"/>
      <c r="AU80" s="198"/>
      <c r="AV80" s="196"/>
      <c r="AW80" s="196"/>
      <c r="AX80" s="196"/>
      <c r="AY80" s="196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</row>
    <row r="81" spans="1:27" x14ac:dyDescent="0.2">
      <c r="A81" s="64" t="s">
        <v>164</v>
      </c>
      <c r="B81" s="65" t="s">
        <v>63</v>
      </c>
      <c r="C81" s="66">
        <v>2</v>
      </c>
      <c r="D81" s="66" t="s">
        <v>166</v>
      </c>
      <c r="E81" s="67" t="s">
        <v>163</v>
      </c>
      <c r="F81" s="69" t="str">
        <f t="shared" si="18"/>
        <v>USDAM3L15M_Quote</v>
      </c>
      <c r="G81" s="69" t="str">
        <f t="shared" si="19"/>
        <v>USDFF3L15M_Quote</v>
      </c>
      <c r="H81" s="70"/>
      <c r="J81" s="11" t="str">
        <f t="shared" si="16"/>
        <v>BasOIS</v>
      </c>
      <c r="K81" s="106" t="str">
        <f t="shared" si="17"/>
        <v>--</v>
      </c>
      <c r="L81" s="109" t="str">
        <f>IFERROR(_xll.qlRateHelperQuoteName(K81,Trigger),"--")</f>
        <v>--</v>
      </c>
      <c r="M81" s="110" t="str">
        <f>IFERROR(_xll.qlRateHelperQuoteValue($K81,Trigger),"--")</f>
        <v>--</v>
      </c>
      <c r="N81" s="109" t="b">
        <v>0</v>
      </c>
      <c r="O81" s="106">
        <v>60</v>
      </c>
      <c r="P81" s="106">
        <v>1</v>
      </c>
      <c r="Q81" s="111" t="str">
        <f>IFERROR(_xll.qlRateHelperEarliestDate(K81,Trigger),"--")</f>
        <v>--</v>
      </c>
      <c r="R81" s="111" t="str">
        <f>IFERROR(_xll.qlRateHelperPillarDate(K81,Trigger),"--")</f>
        <v>--</v>
      </c>
      <c r="T81" s="4" t="str">
        <f t="shared" si="11"/>
        <v/>
      </c>
      <c r="U81" s="4" t="e">
        <v>#N/A</v>
      </c>
      <c r="V81" s="4" t="str">
        <f>IFERROR(_xll.qlRateHelperQuoteName(U81,Trigger),"")</f>
        <v/>
      </c>
      <c r="W81" s="76" t="str">
        <f>IFERROR(_xll.qlRateHelperRate(U81,Trigger),"")</f>
        <v/>
      </c>
      <c r="X81" s="116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</row>
    <row r="82" spans="1:27" x14ac:dyDescent="0.2">
      <c r="A82" s="64" t="s">
        <v>164</v>
      </c>
      <c r="B82" s="65" t="s">
        <v>64</v>
      </c>
      <c r="C82" s="66">
        <v>2</v>
      </c>
      <c r="D82" s="66" t="s">
        <v>166</v>
      </c>
      <c r="E82" s="67" t="s">
        <v>163</v>
      </c>
      <c r="F82" s="69" t="str">
        <f t="shared" si="18"/>
        <v>USDAM3L16M_Quote</v>
      </c>
      <c r="G82" s="69" t="str">
        <f t="shared" si="19"/>
        <v>USDFF3L16M_Quote</v>
      </c>
      <c r="H82" s="70"/>
      <c r="J82" s="11" t="str">
        <f t="shared" si="16"/>
        <v>BasOIS</v>
      </c>
      <c r="K82" s="106" t="str">
        <f t="shared" si="17"/>
        <v>--</v>
      </c>
      <c r="L82" s="109" t="str">
        <f>IFERROR(_xll.qlRateHelperQuoteName(K82,Trigger),"--")</f>
        <v>--</v>
      </c>
      <c r="M82" s="110" t="str">
        <f>IFERROR(_xll.qlRateHelperQuoteValue($K82,Trigger),"--")</f>
        <v>--</v>
      </c>
      <c r="N82" s="109" t="b">
        <v>0</v>
      </c>
      <c r="O82" s="106">
        <v>60</v>
      </c>
      <c r="P82" s="106">
        <v>1</v>
      </c>
      <c r="Q82" s="111" t="str">
        <f>IFERROR(_xll.qlRateHelperEarliestDate(K82,Trigger),"--")</f>
        <v>--</v>
      </c>
      <c r="R82" s="111" t="str">
        <f>IFERROR(_xll.qlRateHelperPillarDate(K82,Trigger),"--")</f>
        <v>--</v>
      </c>
      <c r="T82" s="4" t="str">
        <f t="shared" si="11"/>
        <v/>
      </c>
      <c r="U82" s="4" t="e">
        <v>#N/A</v>
      </c>
      <c r="V82" s="4" t="str">
        <f>IFERROR(_xll.qlRateHelperQuoteName(U82,Trigger),"")</f>
        <v/>
      </c>
      <c r="W82" s="76" t="str">
        <f>IFERROR(_xll.qlRateHelperRate(U82,Trigger),"")</f>
        <v/>
      </c>
      <c r="X82" s="116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</row>
    <row r="83" spans="1:27" x14ac:dyDescent="0.2">
      <c r="A83" s="64" t="s">
        <v>164</v>
      </c>
      <c r="B83" s="65" t="s">
        <v>65</v>
      </c>
      <c r="C83" s="66">
        <v>2</v>
      </c>
      <c r="D83" s="66" t="s">
        <v>166</v>
      </c>
      <c r="E83" s="67" t="s">
        <v>163</v>
      </c>
      <c r="F83" s="69" t="str">
        <f t="shared" si="18"/>
        <v>USDAM3L17M_Quote</v>
      </c>
      <c r="G83" s="69" t="str">
        <f t="shared" si="19"/>
        <v>USDFF3L17M_Quote</v>
      </c>
      <c r="H83" s="70"/>
      <c r="J83" s="11" t="str">
        <f t="shared" si="16"/>
        <v>BasOIS</v>
      </c>
      <c r="K83" s="106" t="str">
        <f t="shared" si="17"/>
        <v>--</v>
      </c>
      <c r="L83" s="109" t="str">
        <f>IFERROR(_xll.qlRateHelperQuoteName(K83,Trigger),"--")</f>
        <v>--</v>
      </c>
      <c r="M83" s="110" t="str">
        <f>IFERROR(_xll.qlRateHelperQuoteValue($K83,Trigger),"--")</f>
        <v>--</v>
      </c>
      <c r="N83" s="109" t="b">
        <v>0</v>
      </c>
      <c r="O83" s="106">
        <v>60</v>
      </c>
      <c r="P83" s="106">
        <v>1</v>
      </c>
      <c r="Q83" s="111" t="str">
        <f>IFERROR(_xll.qlRateHelperEarliestDate(K83,Trigger),"--")</f>
        <v>--</v>
      </c>
      <c r="R83" s="111" t="str">
        <f>IFERROR(_xll.qlRateHelperPillarDate(K83,Trigger),"--")</f>
        <v>--</v>
      </c>
      <c r="T83" s="4" t="str">
        <f t="shared" si="11"/>
        <v/>
      </c>
      <c r="U83" s="4" t="e">
        <v>#N/A</v>
      </c>
      <c r="V83" s="4" t="str">
        <f>IFERROR(_xll.qlRateHelperQuoteName(U83,Trigger),"")</f>
        <v/>
      </c>
      <c r="W83" s="76" t="str">
        <f>IFERROR(_xll.qlRateHelperRate(U83,Trigger),"")</f>
        <v/>
      </c>
      <c r="X83" s="116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</row>
    <row r="84" spans="1:27" x14ac:dyDescent="0.2">
      <c r="A84" s="64" t="s">
        <v>164</v>
      </c>
      <c r="B84" s="65" t="s">
        <v>66</v>
      </c>
      <c r="C84" s="66">
        <v>2</v>
      </c>
      <c r="D84" s="66" t="s">
        <v>166</v>
      </c>
      <c r="E84" s="67" t="s">
        <v>163</v>
      </c>
      <c r="F84" s="69" t="str">
        <f t="shared" si="18"/>
        <v>USDAM3L18M_Quote</v>
      </c>
      <c r="G84" s="69" t="str">
        <f t="shared" si="19"/>
        <v>USDFF3L18M_Quote</v>
      </c>
      <c r="H84" s="70"/>
      <c r="J84" s="11" t="str">
        <f t="shared" si="16"/>
        <v>BasOIS</v>
      </c>
      <c r="K84" s="106" t="str">
        <f t="shared" si="17"/>
        <v>--</v>
      </c>
      <c r="L84" s="109" t="str">
        <f>IFERROR(_xll.qlRateHelperQuoteName(K84,Trigger),"--")</f>
        <v>--</v>
      </c>
      <c r="M84" s="110" t="str">
        <f>IFERROR(_xll.qlRateHelperQuoteValue($K84,Trigger),"--")</f>
        <v>--</v>
      </c>
      <c r="N84" s="109" t="b">
        <v>0</v>
      </c>
      <c r="O84" s="106">
        <v>60</v>
      </c>
      <c r="P84" s="106">
        <v>1</v>
      </c>
      <c r="Q84" s="111" t="str">
        <f>IFERROR(_xll.qlRateHelperEarliestDate(K84,Trigger),"--")</f>
        <v>--</v>
      </c>
      <c r="R84" s="111" t="str">
        <f>IFERROR(_xll.qlRateHelperPillarDate(K84,Trigger),"--")</f>
        <v>--</v>
      </c>
      <c r="T84" s="4" t="str">
        <f t="shared" si="11"/>
        <v/>
      </c>
      <c r="U84" s="4" t="e">
        <v>#N/A</v>
      </c>
      <c r="V84" s="4" t="str">
        <f>IFERROR(_xll.qlRateHelperQuoteName(U84,Trigger),"")</f>
        <v/>
      </c>
      <c r="W84" s="76" t="str">
        <f>IFERROR(_xll.qlRateHelperRate(U84,Trigger),"")</f>
        <v/>
      </c>
      <c r="X84" s="116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</row>
    <row r="85" spans="1:27" x14ac:dyDescent="0.2">
      <c r="A85" s="64" t="s">
        <v>164</v>
      </c>
      <c r="B85" s="65" t="s">
        <v>67</v>
      </c>
      <c r="C85" s="66">
        <v>2</v>
      </c>
      <c r="D85" s="66" t="s">
        <v>166</v>
      </c>
      <c r="E85" s="67" t="s">
        <v>163</v>
      </c>
      <c r="F85" s="69" t="str">
        <f t="shared" si="18"/>
        <v>USDAM3L19M_Quote</v>
      </c>
      <c r="G85" s="69" t="str">
        <f t="shared" si="19"/>
        <v>USDFF3L19M_Quote</v>
      </c>
      <c r="H85" s="70"/>
      <c r="J85" s="11" t="str">
        <f t="shared" si="16"/>
        <v>BasOIS</v>
      </c>
      <c r="K85" s="106" t="str">
        <f t="shared" si="17"/>
        <v>--</v>
      </c>
      <c r="L85" s="109" t="str">
        <f>IFERROR(_xll.qlRateHelperQuoteName(K85,Trigger),"--")</f>
        <v>--</v>
      </c>
      <c r="M85" s="110" t="str">
        <f>IFERROR(_xll.qlRateHelperQuoteValue($K85,Trigger),"--")</f>
        <v>--</v>
      </c>
      <c r="N85" s="109" t="b">
        <v>0</v>
      </c>
      <c r="O85" s="106">
        <v>60</v>
      </c>
      <c r="P85" s="106">
        <v>1</v>
      </c>
      <c r="Q85" s="111" t="str">
        <f>IFERROR(_xll.qlRateHelperEarliestDate(K85,Trigger),"--")</f>
        <v>--</v>
      </c>
      <c r="R85" s="111" t="str">
        <f>IFERROR(_xll.qlRateHelperPillarDate(K85,Trigger),"--")</f>
        <v>--</v>
      </c>
      <c r="T85" s="4" t="str">
        <f t="shared" si="11"/>
        <v/>
      </c>
      <c r="U85" s="4" t="e">
        <v>#N/A</v>
      </c>
      <c r="V85" s="4" t="str">
        <f>IFERROR(_xll.qlRateHelperQuoteName(U85,Trigger),"")</f>
        <v/>
      </c>
      <c r="W85" s="76" t="str">
        <f>IFERROR(_xll.qlRateHelperRate(U85,Trigger),"")</f>
        <v/>
      </c>
      <c r="X85" s="116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</row>
    <row r="86" spans="1:27" x14ac:dyDescent="0.2">
      <c r="A86" s="64" t="s">
        <v>164</v>
      </c>
      <c r="B86" s="65" t="s">
        <v>68</v>
      </c>
      <c r="C86" s="66">
        <v>2</v>
      </c>
      <c r="D86" s="66" t="s">
        <v>166</v>
      </c>
      <c r="E86" s="67" t="s">
        <v>163</v>
      </c>
      <c r="F86" s="69" t="str">
        <f t="shared" si="18"/>
        <v>USDAM3L20M_Quote</v>
      </c>
      <c r="G86" s="69" t="str">
        <f t="shared" si="19"/>
        <v>USDFF3L20M_Quote</v>
      </c>
      <c r="H86" s="70"/>
      <c r="J86" s="11" t="str">
        <f t="shared" si="16"/>
        <v>BasOIS</v>
      </c>
      <c r="K86" s="106" t="str">
        <f t="shared" si="17"/>
        <v>obj_00376#0002</v>
      </c>
      <c r="L86" s="109" t="str">
        <f>IFERROR(_xll.qlRateHelperQuoteName(K86,Trigger),"--")</f>
        <v>USDAM3L2Y_Quote</v>
      </c>
      <c r="M86" s="110">
        <f>IFERROR(_xll.qlRateHelperQuoteValue($K86,Trigger),"--")</f>
        <v>8.0499999999999999E-3</v>
      </c>
      <c r="N86" s="109" t="b">
        <v>0</v>
      </c>
      <c r="O86" s="106">
        <v>60</v>
      </c>
      <c r="P86" s="106">
        <v>1</v>
      </c>
      <c r="Q86" s="111">
        <f>IFERROR(_xll.qlRateHelperEarliestDate(K86,Trigger),"--")</f>
        <v>42424</v>
      </c>
      <c r="R86" s="111">
        <f>IFERROR(_xll.qlRateHelperPillarDate(K86,Trigger),"--")</f>
        <v>43157</v>
      </c>
      <c r="T86" s="4" t="str">
        <f t="shared" si="11"/>
        <v/>
      </c>
      <c r="U86" s="4" t="e">
        <v>#N/A</v>
      </c>
      <c r="V86" s="4" t="str">
        <f>IFERROR(_xll.qlRateHelperQuoteName(U86,Trigger),"")</f>
        <v/>
      </c>
      <c r="W86" s="76" t="str">
        <f>IFERROR(_xll.qlRateHelperRate(U86,Trigger),"")</f>
        <v/>
      </c>
      <c r="X86" s="116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</row>
    <row r="87" spans="1:27" x14ac:dyDescent="0.2">
      <c r="A87" s="64" t="s">
        <v>164</v>
      </c>
      <c r="B87" s="65" t="s">
        <v>69</v>
      </c>
      <c r="C87" s="66">
        <v>2</v>
      </c>
      <c r="D87" s="66" t="s">
        <v>166</v>
      </c>
      <c r="E87" s="67" t="s">
        <v>163</v>
      </c>
      <c r="F87" s="69" t="str">
        <f t="shared" si="18"/>
        <v>USDAM3L21M_Quote</v>
      </c>
      <c r="G87" s="69" t="str">
        <f t="shared" si="19"/>
        <v>USDFF3L21M_Quote</v>
      </c>
      <c r="H87" s="70"/>
      <c r="J87" s="11" t="str">
        <f t="shared" si="16"/>
        <v>BasOIS</v>
      </c>
      <c r="K87" s="106" t="str">
        <f t="shared" si="17"/>
        <v>--</v>
      </c>
      <c r="L87" s="109" t="str">
        <f>IFERROR(_xll.qlRateHelperQuoteName(K87,Trigger),"--")</f>
        <v>--</v>
      </c>
      <c r="M87" s="110" t="str">
        <f>IFERROR(_xll.qlRateHelperQuoteValue($K87,Trigger),"--")</f>
        <v>--</v>
      </c>
      <c r="N87" s="109" t="b">
        <v>0</v>
      </c>
      <c r="O87" s="106">
        <v>60</v>
      </c>
      <c r="P87" s="106">
        <v>1</v>
      </c>
      <c r="Q87" s="111" t="str">
        <f>IFERROR(_xll.qlRateHelperEarliestDate(K87,Trigger),"--")</f>
        <v>--</v>
      </c>
      <c r="R87" s="111" t="str">
        <f>IFERROR(_xll.qlRateHelperPillarDate(K87,Trigger),"--")</f>
        <v>--</v>
      </c>
      <c r="T87" s="4" t="str">
        <f t="shared" si="11"/>
        <v/>
      </c>
      <c r="U87" s="4" t="e">
        <v>#N/A</v>
      </c>
      <c r="V87" s="4" t="str">
        <f>IFERROR(_xll.qlRateHelperQuoteName(U87,Trigger),"")</f>
        <v/>
      </c>
      <c r="W87" s="76" t="str">
        <f>IFERROR(_xll.qlRateHelperRate(U87,Trigger),"")</f>
        <v/>
      </c>
      <c r="X87" s="116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</row>
    <row r="88" spans="1:27" x14ac:dyDescent="0.2">
      <c r="A88" s="64" t="s">
        <v>164</v>
      </c>
      <c r="B88" s="65" t="s">
        <v>70</v>
      </c>
      <c r="C88" s="66">
        <v>2</v>
      </c>
      <c r="D88" s="66" t="s">
        <v>166</v>
      </c>
      <c r="E88" s="67" t="s">
        <v>163</v>
      </c>
      <c r="F88" s="69" t="str">
        <f t="shared" si="18"/>
        <v>USDAM3L22M_Quote</v>
      </c>
      <c r="G88" s="69" t="str">
        <f t="shared" si="19"/>
        <v>USDFF3L22M_Quote</v>
      </c>
      <c r="H88" s="70"/>
      <c r="J88" s="11" t="str">
        <f t="shared" si="16"/>
        <v>BasOIS</v>
      </c>
      <c r="K88" s="106" t="str">
        <f t="shared" si="17"/>
        <v>--</v>
      </c>
      <c r="L88" s="109" t="str">
        <f>IFERROR(_xll.qlRateHelperQuoteName(K88,Trigger),"--")</f>
        <v>--</v>
      </c>
      <c r="M88" s="110" t="str">
        <f>IFERROR(_xll.qlRateHelperQuoteValue($K88,Trigger),"--")</f>
        <v>--</v>
      </c>
      <c r="N88" s="109" t="b">
        <v>0</v>
      </c>
      <c r="O88" s="106">
        <v>60</v>
      </c>
      <c r="P88" s="106">
        <v>1</v>
      </c>
      <c r="Q88" s="111" t="str">
        <f>IFERROR(_xll.qlRateHelperEarliestDate(K88,Trigger),"--")</f>
        <v>--</v>
      </c>
      <c r="R88" s="111" t="str">
        <f>IFERROR(_xll.qlRateHelperPillarDate(K88,Trigger),"--")</f>
        <v>--</v>
      </c>
      <c r="T88" s="4" t="str">
        <f t="shared" si="11"/>
        <v/>
      </c>
      <c r="U88" s="4" t="e">
        <v>#N/A</v>
      </c>
      <c r="V88" s="4" t="str">
        <f>IFERROR(_xll.qlRateHelperQuoteName(U88,Trigger),"")</f>
        <v/>
      </c>
      <c r="W88" s="76" t="str">
        <f>IFERROR(_xll.qlRateHelperRate(U88,Trigger),"")</f>
        <v/>
      </c>
      <c r="X88" s="116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</row>
    <row r="89" spans="1:27" x14ac:dyDescent="0.2">
      <c r="A89" s="64" t="s">
        <v>164</v>
      </c>
      <c r="B89" s="65" t="s">
        <v>71</v>
      </c>
      <c r="C89" s="66">
        <v>2</v>
      </c>
      <c r="D89" s="66" t="s">
        <v>166</v>
      </c>
      <c r="E89" s="67" t="s">
        <v>163</v>
      </c>
      <c r="F89" s="69" t="str">
        <f t="shared" si="18"/>
        <v>USDAM3L23M_Quote</v>
      </c>
      <c r="G89" s="69" t="str">
        <f t="shared" si="19"/>
        <v>USDFF3L23M_Quote</v>
      </c>
      <c r="H89" s="70"/>
      <c r="J89" s="11" t="str">
        <f t="shared" si="16"/>
        <v>BasOIS</v>
      </c>
      <c r="K89" s="106" t="str">
        <f t="shared" si="17"/>
        <v>--</v>
      </c>
      <c r="L89" s="109" t="str">
        <f>IFERROR(_xll.qlRateHelperQuoteName(K89,Trigger),"--")</f>
        <v>--</v>
      </c>
      <c r="M89" s="110" t="str">
        <f>IFERROR(_xll.qlRateHelperQuoteValue($K89,Trigger),"--")</f>
        <v>--</v>
      </c>
      <c r="N89" s="109" t="b">
        <v>0</v>
      </c>
      <c r="O89" s="106">
        <v>60</v>
      </c>
      <c r="P89" s="106">
        <v>1</v>
      </c>
      <c r="Q89" s="111" t="str">
        <f>IFERROR(_xll.qlRateHelperEarliestDate(K89,Trigger),"--")</f>
        <v>--</v>
      </c>
      <c r="R89" s="111" t="str">
        <f>IFERROR(_xll.qlRateHelperPillarDate(K89,Trigger),"--")</f>
        <v>--</v>
      </c>
      <c r="T89" s="4" t="str">
        <f t="shared" si="11"/>
        <v/>
      </c>
      <c r="U89" s="4" t="e">
        <v>#N/A</v>
      </c>
      <c r="V89" s="4" t="str">
        <f>IFERROR(_xll.qlRateHelperQuoteName(U89,Trigger),"")</f>
        <v/>
      </c>
      <c r="W89" s="76" t="str">
        <f>IFERROR(_xll.qlRateHelperRate(U89,Trigger),"")</f>
        <v/>
      </c>
      <c r="X89" s="116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</row>
    <row r="90" spans="1:27" x14ac:dyDescent="0.2">
      <c r="A90" s="64" t="s">
        <v>164</v>
      </c>
      <c r="B90" s="65" t="s">
        <v>72</v>
      </c>
      <c r="C90" s="66">
        <v>2</v>
      </c>
      <c r="D90" s="66" t="s">
        <v>166</v>
      </c>
      <c r="E90" s="67" t="s">
        <v>163</v>
      </c>
      <c r="F90" s="69" t="str">
        <f t="shared" si="18"/>
        <v>USDAM3L2Y_Quote</v>
      </c>
      <c r="G90" s="69" t="str">
        <f t="shared" si="19"/>
        <v>USDFF3L2Y_Quote</v>
      </c>
      <c r="H90" s="70" t="str">
        <f>_xll.qlOISAARateHelper(,C90,B90,F90,E90,G90,D90,TRUE,,Permanent,Trigger,ObjectOverwrite)</f>
        <v>obj_00376#0002</v>
      </c>
      <c r="J90" s="11" t="str">
        <f t="shared" si="16"/>
        <v>BasOIS</v>
      </c>
      <c r="K90" s="106" t="str">
        <f t="shared" si="17"/>
        <v>obj_00375#0002</v>
      </c>
      <c r="L90" s="109" t="str">
        <f>IFERROR(_xll.qlRateHelperQuoteName(K90,Trigger),"--")</f>
        <v>USDAM3L3Y_Quote</v>
      </c>
      <c r="M90" s="110">
        <f>IFERROR(_xll.qlRateHelperQuoteValue($K90,Trigger),"--")</f>
        <v>9.0900000000000009E-3</v>
      </c>
      <c r="N90" s="109" t="b">
        <v>0</v>
      </c>
      <c r="O90" s="106">
        <v>60</v>
      </c>
      <c r="P90" s="106">
        <v>1</v>
      </c>
      <c r="Q90" s="111">
        <f>IFERROR(_xll.qlRateHelperEarliestDate(K90,Trigger),"--")</f>
        <v>42424</v>
      </c>
      <c r="R90" s="111">
        <f>IFERROR(_xll.qlRateHelperPillarDate(K90,Trigger),"--")</f>
        <v>43521</v>
      </c>
      <c r="T90" s="4" t="str">
        <f t="shared" si="11"/>
        <v/>
      </c>
      <c r="U90" s="4" t="e">
        <v>#N/A</v>
      </c>
      <c r="V90" s="4" t="str">
        <f>IFERROR(_xll.qlRateHelperQuoteName(U90,Trigger),"")</f>
        <v/>
      </c>
      <c r="W90" s="76" t="str">
        <f>IFERROR(_xll.qlRateHelperRate(U90,Trigger),"")</f>
        <v/>
      </c>
      <c r="X90" s="116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</row>
    <row r="91" spans="1:27" x14ac:dyDescent="0.2">
      <c r="A91" s="64" t="s">
        <v>164</v>
      </c>
      <c r="B91" s="65" t="s">
        <v>73</v>
      </c>
      <c r="C91" s="66">
        <v>2</v>
      </c>
      <c r="D91" s="66" t="s">
        <v>166</v>
      </c>
      <c r="E91" s="67" t="s">
        <v>163</v>
      </c>
      <c r="F91" s="69" t="str">
        <f t="shared" si="18"/>
        <v>USDAM3L27M_Quote</v>
      </c>
      <c r="G91" s="69" t="str">
        <f t="shared" si="19"/>
        <v>USDFF3L27M_Quote</v>
      </c>
      <c r="H91" s="70"/>
      <c r="J91" s="11" t="str">
        <f t="shared" si="16"/>
        <v>BasOIS</v>
      </c>
      <c r="K91" s="106" t="str">
        <f t="shared" si="17"/>
        <v>--</v>
      </c>
      <c r="L91" s="109" t="str">
        <f>IFERROR(_xll.qlRateHelperQuoteName(K91,Trigger),"--")</f>
        <v>--</v>
      </c>
      <c r="M91" s="110" t="str">
        <f>IFERROR(_xll.qlRateHelperQuoteValue($K91,Trigger),"--")</f>
        <v>--</v>
      </c>
      <c r="N91" s="109" t="b">
        <v>0</v>
      </c>
      <c r="O91" s="106">
        <v>60</v>
      </c>
      <c r="P91" s="106">
        <v>1</v>
      </c>
      <c r="Q91" s="111" t="str">
        <f>IFERROR(_xll.qlRateHelperEarliestDate(K91,Trigger),"--")</f>
        <v>--</v>
      </c>
      <c r="R91" s="111" t="str">
        <f>IFERROR(_xll.qlRateHelperPillarDate(K91,Trigger),"--")</f>
        <v>--</v>
      </c>
      <c r="T91" s="4" t="str">
        <f t="shared" si="11"/>
        <v/>
      </c>
      <c r="U91" s="4" t="e">
        <v>#N/A</v>
      </c>
      <c r="V91" s="4" t="str">
        <f>IFERROR(_xll.qlRateHelperQuoteName(U91,Trigger),"")</f>
        <v/>
      </c>
      <c r="W91" s="76" t="str">
        <f>IFERROR(_xll.qlRateHelperRate(U91,Trigger),"")</f>
        <v/>
      </c>
      <c r="X91" s="116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</row>
    <row r="92" spans="1:27" x14ac:dyDescent="0.2">
      <c r="A92" s="64" t="s">
        <v>164</v>
      </c>
      <c r="B92" s="65" t="s">
        <v>74</v>
      </c>
      <c r="C92" s="66">
        <v>2</v>
      </c>
      <c r="D92" s="66" t="s">
        <v>166</v>
      </c>
      <c r="E92" s="67" t="s">
        <v>163</v>
      </c>
      <c r="F92" s="69" t="str">
        <f t="shared" si="18"/>
        <v>USDAM3L30M_Quote</v>
      </c>
      <c r="G92" s="69" t="str">
        <f t="shared" si="19"/>
        <v>USDFF3L30M_Quote</v>
      </c>
      <c r="H92" s="70"/>
      <c r="J92" s="11" t="str">
        <f t="shared" si="16"/>
        <v>BasOIS</v>
      </c>
      <c r="K92" s="106" t="str">
        <f t="shared" si="17"/>
        <v>--</v>
      </c>
      <c r="L92" s="109" t="str">
        <f>IFERROR(_xll.qlRateHelperQuoteName(K92,Trigger),"--")</f>
        <v>--</v>
      </c>
      <c r="M92" s="110" t="str">
        <f>IFERROR(_xll.qlRateHelperQuoteValue($K92,Trigger),"--")</f>
        <v>--</v>
      </c>
      <c r="N92" s="109" t="b">
        <v>0</v>
      </c>
      <c r="O92" s="106">
        <v>60</v>
      </c>
      <c r="P92" s="106">
        <v>1</v>
      </c>
      <c r="Q92" s="111" t="str">
        <f>IFERROR(_xll.qlRateHelperEarliestDate(K92,Trigger),"--")</f>
        <v>--</v>
      </c>
      <c r="R92" s="111" t="str">
        <f>IFERROR(_xll.qlRateHelperPillarDate(K92,Trigger),"--")</f>
        <v>--</v>
      </c>
      <c r="T92" s="4" t="str">
        <f t="shared" si="11"/>
        <v/>
      </c>
      <c r="U92" s="4" t="e">
        <v>#N/A</v>
      </c>
      <c r="V92" s="4" t="str">
        <f>IFERROR(_xll.qlRateHelperQuoteName(U92,Trigger),"")</f>
        <v/>
      </c>
      <c r="W92" s="76" t="str">
        <f>IFERROR(_xll.qlRateHelperRate(U92,Trigger),"")</f>
        <v/>
      </c>
      <c r="X92" s="116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</row>
    <row r="93" spans="1:27" x14ac:dyDescent="0.2">
      <c r="A93" s="64" t="s">
        <v>164</v>
      </c>
      <c r="B93" s="65" t="s">
        <v>75</v>
      </c>
      <c r="C93" s="66">
        <v>2</v>
      </c>
      <c r="D93" s="66" t="s">
        <v>166</v>
      </c>
      <c r="E93" s="67" t="s">
        <v>163</v>
      </c>
      <c r="F93" s="69" t="str">
        <f t="shared" si="18"/>
        <v>USDAM3L33M_Quote</v>
      </c>
      <c r="G93" s="69" t="str">
        <f t="shared" si="19"/>
        <v>USDFF3L33M_Quote</v>
      </c>
      <c r="H93" s="70"/>
      <c r="J93" s="11" t="str">
        <f t="shared" si="16"/>
        <v>BasOIS</v>
      </c>
      <c r="K93" s="106" t="str">
        <f t="shared" si="17"/>
        <v>--</v>
      </c>
      <c r="L93" s="109" t="str">
        <f>IFERROR(_xll.qlRateHelperQuoteName(K93,Trigger),"--")</f>
        <v>--</v>
      </c>
      <c r="M93" s="110" t="str">
        <f>IFERROR(_xll.qlRateHelperQuoteValue($K93,Trigger),"--")</f>
        <v>--</v>
      </c>
      <c r="N93" s="109" t="b">
        <v>0</v>
      </c>
      <c r="O93" s="106">
        <v>60</v>
      </c>
      <c r="P93" s="106">
        <v>1</v>
      </c>
      <c r="Q93" s="111" t="str">
        <f>IFERROR(_xll.qlRateHelperEarliestDate(K93,Trigger),"--")</f>
        <v>--</v>
      </c>
      <c r="R93" s="111" t="str">
        <f>IFERROR(_xll.qlRateHelperPillarDate(K93,Trigger),"--")</f>
        <v>--</v>
      </c>
      <c r="T93" s="4" t="str">
        <f t="shared" si="11"/>
        <v/>
      </c>
      <c r="U93" s="4" t="e">
        <v>#N/A</v>
      </c>
      <c r="V93" s="4" t="str">
        <f>IFERROR(_xll.qlRateHelperQuoteName(U93,Trigger),"")</f>
        <v/>
      </c>
      <c r="W93" s="76" t="str">
        <f>IFERROR(_xll.qlRateHelperRate(U93,Trigger),"")</f>
        <v/>
      </c>
      <c r="X93" s="116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</row>
    <row r="94" spans="1:27" x14ac:dyDescent="0.2">
      <c r="A94" s="64" t="s">
        <v>164</v>
      </c>
      <c r="B94" s="65" t="s">
        <v>76</v>
      </c>
      <c r="C94" s="66">
        <v>2</v>
      </c>
      <c r="D94" s="66" t="s">
        <v>166</v>
      </c>
      <c r="E94" s="67" t="s">
        <v>163</v>
      </c>
      <c r="F94" s="69" t="str">
        <f t="shared" si="18"/>
        <v>USDAM3L3Y_Quote</v>
      </c>
      <c r="G94" s="69" t="str">
        <f t="shared" si="19"/>
        <v>USDFF3L3Y_Quote</v>
      </c>
      <c r="H94" s="70" t="str">
        <f>_xll.qlOISAARateHelper(,C94,B94,F94,E94,G94,D94,TRUE,,Permanent,Trigger,ObjectOverwrite)</f>
        <v>obj_00375#0002</v>
      </c>
      <c r="J94" s="11" t="str">
        <f t="shared" si="16"/>
        <v>BasOIS</v>
      </c>
      <c r="K94" s="106" t="str">
        <f t="shared" si="17"/>
        <v>obj_00374#0002</v>
      </c>
      <c r="L94" s="109" t="str">
        <f>IFERROR(_xll.qlRateHelperQuoteName(K94,Trigger),"--")</f>
        <v>USDAM3L4Y_Quote</v>
      </c>
      <c r="M94" s="110">
        <f>IFERROR(_xll.qlRateHelperQuoteValue($K94,Trigger),"--")</f>
        <v>1.0240000000000001E-2</v>
      </c>
      <c r="N94" s="109" t="b">
        <v>0</v>
      </c>
      <c r="O94" s="106">
        <v>60</v>
      </c>
      <c r="P94" s="106">
        <v>1</v>
      </c>
      <c r="Q94" s="111">
        <f>IFERROR(_xll.qlRateHelperEarliestDate(K94,Trigger),"--")</f>
        <v>42424</v>
      </c>
      <c r="R94" s="111">
        <f>IFERROR(_xll.qlRateHelperPillarDate(K94,Trigger),"--")</f>
        <v>43885</v>
      </c>
      <c r="T94" s="4" t="str">
        <f t="shared" si="11"/>
        <v/>
      </c>
      <c r="U94" s="4" t="e">
        <v>#N/A</v>
      </c>
      <c r="V94" s="4" t="str">
        <f>IFERROR(_xll.qlRateHelperQuoteName(U94,Trigger),"")</f>
        <v/>
      </c>
      <c r="W94" s="76" t="str">
        <f>IFERROR(_xll.qlRateHelperRate(U94,Trigger),"")</f>
        <v/>
      </c>
      <c r="X94" s="116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</row>
    <row r="95" spans="1:27" x14ac:dyDescent="0.2">
      <c r="A95" s="64" t="s">
        <v>164</v>
      </c>
      <c r="B95" s="65" t="s">
        <v>77</v>
      </c>
      <c r="C95" s="66">
        <v>2</v>
      </c>
      <c r="D95" s="66" t="s">
        <v>166</v>
      </c>
      <c r="E95" s="67" t="s">
        <v>163</v>
      </c>
      <c r="F95" s="69" t="str">
        <f t="shared" si="18"/>
        <v>USDAM3L39M_Quote</v>
      </c>
      <c r="G95" s="69" t="str">
        <f t="shared" si="19"/>
        <v>USDFF3L39M_Quote</v>
      </c>
      <c r="H95" s="70"/>
      <c r="J95" s="11" t="str">
        <f t="shared" si="16"/>
        <v>BasOIS</v>
      </c>
      <c r="K95" s="106" t="str">
        <f t="shared" si="17"/>
        <v>--</v>
      </c>
      <c r="L95" s="109" t="str">
        <f>IFERROR(_xll.qlRateHelperQuoteName(K95,Trigger),"--")</f>
        <v>--</v>
      </c>
      <c r="M95" s="110" t="str">
        <f>IFERROR(_xll.qlRateHelperQuoteValue($K95,Trigger),"--")</f>
        <v>--</v>
      </c>
      <c r="N95" s="109" t="b">
        <v>0</v>
      </c>
      <c r="O95" s="106">
        <v>60</v>
      </c>
      <c r="P95" s="106">
        <v>1</v>
      </c>
      <c r="Q95" s="111" t="str">
        <f>IFERROR(_xll.qlRateHelperEarliestDate(K95,Trigger),"--")</f>
        <v>--</v>
      </c>
      <c r="R95" s="111" t="str">
        <f>IFERROR(_xll.qlRateHelperPillarDate(K95,Trigger),"--")</f>
        <v>--</v>
      </c>
      <c r="T95" s="4" t="str">
        <f t="shared" si="11"/>
        <v/>
      </c>
      <c r="U95" s="4" t="e">
        <v>#N/A</v>
      </c>
      <c r="V95" s="4" t="str">
        <f>IFERROR(_xll.qlRateHelperQuoteName(U95,Trigger),"")</f>
        <v/>
      </c>
      <c r="W95" s="76" t="str">
        <f>IFERROR(_xll.qlRateHelperRate(U95,Trigger),"")</f>
        <v/>
      </c>
      <c r="X95" s="116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</row>
    <row r="96" spans="1:27" x14ac:dyDescent="0.2">
      <c r="A96" s="64" t="s">
        <v>164</v>
      </c>
      <c r="B96" s="65" t="s">
        <v>78</v>
      </c>
      <c r="C96" s="66">
        <v>2</v>
      </c>
      <c r="D96" s="66" t="s">
        <v>166</v>
      </c>
      <c r="E96" s="67" t="s">
        <v>163</v>
      </c>
      <c r="F96" s="69" t="str">
        <f t="shared" ref="F96:F117" si="20">Currency&amp;"AM"&amp;$F$62&amp;B96&amp;QuoteSuffix</f>
        <v>USDAM3L42M_Quote</v>
      </c>
      <c r="G96" s="69" t="str">
        <f t="shared" ref="G96:G117" si="21">Currency&amp;$E$62&amp;$F$62&amp;B96&amp;QuoteSuffix</f>
        <v>USDFF3L42M_Quote</v>
      </c>
      <c r="H96" s="70"/>
      <c r="J96" s="11" t="str">
        <f t="shared" si="16"/>
        <v>BasOIS</v>
      </c>
      <c r="K96" s="106" t="str">
        <f t="shared" si="17"/>
        <v>--</v>
      </c>
      <c r="L96" s="109" t="str">
        <f>IFERROR(_xll.qlRateHelperQuoteName(K96,Trigger),"--")</f>
        <v>--</v>
      </c>
      <c r="M96" s="110" t="str">
        <f>IFERROR(_xll.qlRateHelperQuoteValue($K96,Trigger),"--")</f>
        <v>--</v>
      </c>
      <c r="N96" s="109" t="b">
        <v>0</v>
      </c>
      <c r="O96" s="106">
        <v>60</v>
      </c>
      <c r="P96" s="106">
        <v>1</v>
      </c>
      <c r="Q96" s="111" t="str">
        <f>IFERROR(_xll.qlRateHelperEarliestDate(K96,Trigger),"--")</f>
        <v>--</v>
      </c>
      <c r="R96" s="111" t="str">
        <f>IFERROR(_xll.qlRateHelperPillarDate(K96,Trigger),"--")</f>
        <v>--</v>
      </c>
      <c r="T96" s="4" t="str">
        <f t="shared" si="11"/>
        <v/>
      </c>
      <c r="U96" s="4" t="e">
        <v>#N/A</v>
      </c>
      <c r="V96" s="4" t="str">
        <f>IFERROR(_xll.qlRateHelperQuoteName(U96,Trigger),"")</f>
        <v/>
      </c>
      <c r="W96" s="76" t="str">
        <f>IFERROR(_xll.qlRateHelperRate(U96,Trigger),"")</f>
        <v/>
      </c>
      <c r="X96" s="116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</row>
    <row r="97" spans="1:27" x14ac:dyDescent="0.2">
      <c r="A97" s="64" t="s">
        <v>164</v>
      </c>
      <c r="B97" s="65" t="s">
        <v>79</v>
      </c>
      <c r="C97" s="66">
        <v>2</v>
      </c>
      <c r="D97" s="66" t="s">
        <v>166</v>
      </c>
      <c r="E97" s="67" t="s">
        <v>163</v>
      </c>
      <c r="F97" s="69" t="str">
        <f t="shared" si="20"/>
        <v>USDAM3L45M_Quote</v>
      </c>
      <c r="G97" s="69" t="str">
        <f t="shared" si="21"/>
        <v>USDFF3L45M_Quote</v>
      </c>
      <c r="H97" s="70"/>
      <c r="J97" s="11" t="str">
        <f t="shared" si="16"/>
        <v>BasOIS</v>
      </c>
      <c r="K97" s="106" t="str">
        <f t="shared" si="17"/>
        <v>--</v>
      </c>
      <c r="L97" s="109" t="str">
        <f>IFERROR(_xll.qlRateHelperQuoteName(K97,Trigger),"--")</f>
        <v>--</v>
      </c>
      <c r="M97" s="110" t="str">
        <f>IFERROR(_xll.qlRateHelperQuoteValue($K97,Trigger),"--")</f>
        <v>--</v>
      </c>
      <c r="N97" s="109" t="b">
        <v>0</v>
      </c>
      <c r="O97" s="106">
        <v>60</v>
      </c>
      <c r="P97" s="106">
        <v>1</v>
      </c>
      <c r="Q97" s="111" t="str">
        <f>IFERROR(_xll.qlRateHelperEarliestDate(K97,Trigger),"--")</f>
        <v>--</v>
      </c>
      <c r="R97" s="111" t="str">
        <f>IFERROR(_xll.qlRateHelperPillarDate(K97,Trigger),"--")</f>
        <v>--</v>
      </c>
      <c r="T97" s="4" t="str">
        <f t="shared" si="11"/>
        <v/>
      </c>
      <c r="U97" s="4" t="e">
        <v>#N/A</v>
      </c>
      <c r="V97" s="4" t="str">
        <f>IFERROR(_xll.qlRateHelperQuoteName(U97,Trigger),"")</f>
        <v/>
      </c>
      <c r="W97" s="76" t="str">
        <f>IFERROR(_xll.qlRateHelperRate(U97,Trigger),"")</f>
        <v/>
      </c>
      <c r="X97" s="116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</row>
    <row r="98" spans="1:27" x14ac:dyDescent="0.2">
      <c r="A98" s="64" t="s">
        <v>164</v>
      </c>
      <c r="B98" s="65" t="s">
        <v>80</v>
      </c>
      <c r="C98" s="66">
        <v>2</v>
      </c>
      <c r="D98" s="66" t="s">
        <v>166</v>
      </c>
      <c r="E98" s="67" t="s">
        <v>163</v>
      </c>
      <c r="F98" s="69" t="str">
        <f t="shared" si="20"/>
        <v>USDAM3L4Y_Quote</v>
      </c>
      <c r="G98" s="69" t="str">
        <f t="shared" si="21"/>
        <v>USDFF3L4Y_Quote</v>
      </c>
      <c r="H98" s="70" t="str">
        <f>_xll.qlOISAARateHelper(,C98,B98,F98,E98,G98,D98,TRUE,,Permanent,Trigger,ObjectOverwrite)</f>
        <v>obj_00374#0002</v>
      </c>
      <c r="J98" s="11" t="str">
        <f t="shared" si="16"/>
        <v>BasOIS</v>
      </c>
      <c r="K98" s="106" t="str">
        <f t="shared" si="17"/>
        <v>obj_00373#0012</v>
      </c>
      <c r="L98" s="109" t="str">
        <f>IFERROR(_xll.qlRateHelperQuoteName(K98,Trigger),"--")</f>
        <v>USDAM3L5Y_Quote</v>
      </c>
      <c r="M98" s="110">
        <f>IFERROR(_xll.qlRateHelperQuoteValue($K98,Trigger),"--")</f>
        <v>1.1379999999999999E-2</v>
      </c>
      <c r="N98" s="109" t="b">
        <v>0</v>
      </c>
      <c r="O98" s="106">
        <v>60</v>
      </c>
      <c r="P98" s="106">
        <v>1</v>
      </c>
      <c r="Q98" s="111">
        <f>IFERROR(_xll.qlRateHelperEarliestDate(K98,Trigger),"--")</f>
        <v>42424</v>
      </c>
      <c r="R98" s="111">
        <f>IFERROR(_xll.qlRateHelperPillarDate(K98,Trigger),"--")</f>
        <v>44251</v>
      </c>
      <c r="T98" s="4" t="str">
        <f t="shared" si="11"/>
        <v/>
      </c>
      <c r="U98" s="4" t="e">
        <v>#N/A</v>
      </c>
      <c r="V98" s="4" t="str">
        <f>IFERROR(_xll.qlRateHelperQuoteName(U98,Trigger),"")</f>
        <v/>
      </c>
      <c r="W98" s="76" t="str">
        <f>IFERROR(_xll.qlRateHelperRate(U98,Trigger),"")</f>
        <v/>
      </c>
      <c r="X98" s="116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</row>
    <row r="99" spans="1:27" x14ac:dyDescent="0.2">
      <c r="A99" s="64" t="s">
        <v>164</v>
      </c>
      <c r="B99" s="65" t="s">
        <v>81</v>
      </c>
      <c r="C99" s="66">
        <v>2</v>
      </c>
      <c r="D99" s="66" t="s">
        <v>166</v>
      </c>
      <c r="E99" s="67" t="s">
        <v>163</v>
      </c>
      <c r="F99" s="69" t="str">
        <f t="shared" si="20"/>
        <v>USDAM3L51M_Quote</v>
      </c>
      <c r="G99" s="69" t="str">
        <f t="shared" si="21"/>
        <v>USDFF3L51M_Quote</v>
      </c>
      <c r="H99" s="70"/>
      <c r="J99" s="11" t="str">
        <f t="shared" si="16"/>
        <v>BasOIS</v>
      </c>
      <c r="K99" s="106" t="str">
        <f t="shared" si="17"/>
        <v>--</v>
      </c>
      <c r="L99" s="109" t="str">
        <f>IFERROR(_xll.qlRateHelperQuoteName(K99,Trigger),"--")</f>
        <v>--</v>
      </c>
      <c r="M99" s="110" t="str">
        <f>IFERROR(_xll.qlRateHelperQuoteValue($K99,Trigger),"--")</f>
        <v>--</v>
      </c>
      <c r="N99" s="109" t="b">
        <v>0</v>
      </c>
      <c r="O99" s="106">
        <v>60</v>
      </c>
      <c r="P99" s="106">
        <v>1</v>
      </c>
      <c r="Q99" s="111" t="str">
        <f>IFERROR(_xll.qlRateHelperEarliestDate(K99,Trigger),"--")</f>
        <v>--</v>
      </c>
      <c r="R99" s="111" t="str">
        <f>IFERROR(_xll.qlRateHelperPillarDate(K99,Trigger),"--")</f>
        <v>--</v>
      </c>
      <c r="T99" s="4" t="str">
        <f t="shared" si="11"/>
        <v/>
      </c>
      <c r="U99" s="4" t="e">
        <v>#N/A</v>
      </c>
      <c r="V99" s="4" t="str">
        <f>IFERROR(_xll.qlRateHelperQuoteName(U99,Trigger),"")</f>
        <v/>
      </c>
      <c r="W99" s="76" t="str">
        <f>IFERROR(_xll.qlRateHelperRate(U99,Trigger),"")</f>
        <v/>
      </c>
      <c r="X99" s="116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</row>
    <row r="100" spans="1:27" x14ac:dyDescent="0.2">
      <c r="A100" s="64" t="s">
        <v>164</v>
      </c>
      <c r="B100" s="65" t="s">
        <v>82</v>
      </c>
      <c r="C100" s="66">
        <v>2</v>
      </c>
      <c r="D100" s="66" t="s">
        <v>166</v>
      </c>
      <c r="E100" s="67" t="s">
        <v>163</v>
      </c>
      <c r="F100" s="69" t="str">
        <f t="shared" si="20"/>
        <v>USDAM3L54M_Quote</v>
      </c>
      <c r="G100" s="69" t="str">
        <f t="shared" si="21"/>
        <v>USDFF3L54M_Quote</v>
      </c>
      <c r="H100" s="70"/>
      <c r="J100" s="11" t="str">
        <f t="shared" si="16"/>
        <v>BasOIS</v>
      </c>
      <c r="K100" s="106" t="str">
        <f t="shared" si="17"/>
        <v>obj_00372#0002</v>
      </c>
      <c r="L100" s="109" t="str">
        <f>IFERROR(_xll.qlRateHelperQuoteName(K100,Trigger),"--")</f>
        <v>USDAM3L7Y_Quote</v>
      </c>
      <c r="M100" s="110">
        <f>IFERROR(_xll.qlRateHelperQuoteValue($K100,Trigger),"--")</f>
        <v>1.3479999999999999E-2</v>
      </c>
      <c r="N100" s="109" t="b">
        <v>0</v>
      </c>
      <c r="O100" s="106">
        <v>60</v>
      </c>
      <c r="P100" s="106">
        <v>1</v>
      </c>
      <c r="Q100" s="111">
        <f>IFERROR(_xll.qlRateHelperEarliestDate(K100,Trigger),"--")</f>
        <v>42424</v>
      </c>
      <c r="R100" s="111">
        <f>IFERROR(_xll.qlRateHelperPillarDate(K100,Trigger),"--")</f>
        <v>44981</v>
      </c>
      <c r="T100" s="4" t="str">
        <f t="shared" si="11"/>
        <v/>
      </c>
      <c r="U100" s="4" t="e">
        <v>#N/A</v>
      </c>
      <c r="V100" s="4" t="str">
        <f>IFERROR(_xll.qlRateHelperQuoteName(U100,Trigger),"")</f>
        <v/>
      </c>
      <c r="W100" s="76" t="str">
        <f>IFERROR(_xll.qlRateHelperRate(U100,Trigger),"")</f>
        <v/>
      </c>
      <c r="X100" s="116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</row>
    <row r="101" spans="1:27" x14ac:dyDescent="0.2">
      <c r="A101" s="64" t="s">
        <v>164</v>
      </c>
      <c r="B101" s="65" t="s">
        <v>83</v>
      </c>
      <c r="C101" s="66">
        <v>2</v>
      </c>
      <c r="D101" s="66" t="s">
        <v>166</v>
      </c>
      <c r="E101" s="67" t="s">
        <v>163</v>
      </c>
      <c r="F101" s="69" t="str">
        <f t="shared" si="20"/>
        <v>USDAM3L57M_Quote</v>
      </c>
      <c r="G101" s="69" t="str">
        <f t="shared" si="21"/>
        <v>USDFF3L57M_Quote</v>
      </c>
      <c r="H101" s="70"/>
      <c r="J101" s="11" t="str">
        <f t="shared" si="16"/>
        <v>BasOIS</v>
      </c>
      <c r="K101" s="106" t="str">
        <f t="shared" si="17"/>
        <v>--</v>
      </c>
      <c r="L101" s="109" t="str">
        <f>IFERROR(_xll.qlRateHelperQuoteName(K101,Trigger),"--")</f>
        <v>--</v>
      </c>
      <c r="M101" s="110" t="str">
        <f>IFERROR(_xll.qlRateHelperQuoteValue($K101,Trigger),"--")</f>
        <v>--</v>
      </c>
      <c r="N101" s="109" t="b">
        <v>0</v>
      </c>
      <c r="O101" s="106">
        <v>60</v>
      </c>
      <c r="P101" s="106">
        <v>1</v>
      </c>
      <c r="Q101" s="111" t="str">
        <f>IFERROR(_xll.qlRateHelperEarliestDate(K101,Trigger),"--")</f>
        <v>--</v>
      </c>
      <c r="R101" s="111" t="str">
        <f>IFERROR(_xll.qlRateHelperPillarDate(K101,Trigger),"--")</f>
        <v>--</v>
      </c>
      <c r="T101" s="4" t="str">
        <f t="shared" si="11"/>
        <v/>
      </c>
      <c r="U101" s="4" t="e">
        <v>#N/A</v>
      </c>
      <c r="V101" s="4" t="str">
        <f>IFERROR(_xll.qlRateHelperQuoteName(U101,Trigger),"")</f>
        <v/>
      </c>
      <c r="W101" s="76" t="str">
        <f>IFERROR(_xll.qlRateHelperRate(U101,Trigger),"")</f>
        <v/>
      </c>
      <c r="X101" s="116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</row>
    <row r="102" spans="1:27" x14ac:dyDescent="0.2">
      <c r="A102" s="64" t="s">
        <v>164</v>
      </c>
      <c r="B102" s="65" t="s">
        <v>84</v>
      </c>
      <c r="C102" s="66">
        <v>2</v>
      </c>
      <c r="D102" s="66" t="s">
        <v>166</v>
      </c>
      <c r="E102" s="67" t="s">
        <v>163</v>
      </c>
      <c r="F102" s="69" t="str">
        <f t="shared" si="20"/>
        <v>USDAM3L5Y_Quote</v>
      </c>
      <c r="G102" s="69" t="str">
        <f t="shared" si="21"/>
        <v>USDFF3L5Y_Quote</v>
      </c>
      <c r="H102" s="70" t="str">
        <f>_xll.qlOISAARateHelper(,C102,B102,F102,E102,G102,D102,TRUE,,Permanent,Trigger,ObjectOverwrite)</f>
        <v>obj_00373#0012</v>
      </c>
      <c r="J102" s="11" t="str">
        <f t="shared" si="16"/>
        <v>BasOIS</v>
      </c>
      <c r="K102" s="106" t="str">
        <f t="shared" si="17"/>
        <v>--</v>
      </c>
      <c r="L102" s="109" t="str">
        <f>IFERROR(_xll.qlRateHelperQuoteName(K102,Trigger),"--")</f>
        <v>--</v>
      </c>
      <c r="M102" s="110" t="str">
        <f>IFERROR(_xll.qlRateHelperQuoteValue($K102,Trigger),"--")</f>
        <v>--</v>
      </c>
      <c r="N102" s="109" t="b">
        <v>0</v>
      </c>
      <c r="O102" s="106">
        <v>60</v>
      </c>
      <c r="P102" s="106">
        <v>1</v>
      </c>
      <c r="Q102" s="111" t="str">
        <f>IFERROR(_xll.qlRateHelperEarliestDate(K102,Trigger),"--")</f>
        <v>--</v>
      </c>
      <c r="R102" s="111" t="str">
        <f>IFERROR(_xll.qlRateHelperPillarDate(K102,Trigger),"--")</f>
        <v>--</v>
      </c>
      <c r="T102" s="4" t="str">
        <f t="shared" si="11"/>
        <v/>
      </c>
      <c r="U102" s="4" t="e">
        <v>#N/A</v>
      </c>
      <c r="V102" s="4" t="str">
        <f>IFERROR(_xll.qlRateHelperQuoteName(U102,Trigger),"")</f>
        <v/>
      </c>
      <c r="W102" s="76" t="str">
        <f>IFERROR(_xll.qlRateHelperRate(U102,Trigger),"")</f>
        <v/>
      </c>
      <c r="X102" s="116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</row>
    <row r="103" spans="1:27" x14ac:dyDescent="0.2">
      <c r="A103" s="64" t="s">
        <v>164</v>
      </c>
      <c r="B103" s="65" t="s">
        <v>85</v>
      </c>
      <c r="C103" s="66">
        <v>2</v>
      </c>
      <c r="D103" s="66" t="s">
        <v>166</v>
      </c>
      <c r="E103" s="67" t="s">
        <v>163</v>
      </c>
      <c r="F103" s="69" t="str">
        <f t="shared" si="20"/>
        <v>USDAM3L6Y_Quote</v>
      </c>
      <c r="G103" s="69" t="str">
        <f t="shared" si="21"/>
        <v>USDFF3L6Y_Quote</v>
      </c>
      <c r="H103" s="70"/>
      <c r="J103" s="11" t="str">
        <f t="shared" si="16"/>
        <v>BasOIS</v>
      </c>
      <c r="K103" s="106" t="str">
        <f t="shared" si="17"/>
        <v>obj_00371#0002</v>
      </c>
      <c r="L103" s="109" t="str">
        <f>IFERROR(_xll.qlRateHelperQuoteName(K103,Trigger),"--")</f>
        <v>USDAM3L10Y_Quote</v>
      </c>
      <c r="M103" s="110">
        <f>IFERROR(_xll.qlRateHelperQuoteValue($K103,Trigger),"--")</f>
        <v>1.5939999999999999E-2</v>
      </c>
      <c r="N103" s="109" t="b">
        <v>0</v>
      </c>
      <c r="O103" s="106">
        <v>60</v>
      </c>
      <c r="P103" s="106">
        <v>1</v>
      </c>
      <c r="Q103" s="111">
        <f>IFERROR(_xll.qlRateHelperEarliestDate(K103,Trigger),"--")</f>
        <v>42424</v>
      </c>
      <c r="R103" s="111">
        <f>IFERROR(_xll.qlRateHelperPillarDate(K103,Trigger),"--")</f>
        <v>46077</v>
      </c>
      <c r="T103" s="4" t="str">
        <f t="shared" si="11"/>
        <v/>
      </c>
      <c r="U103" s="4" t="e">
        <v>#N/A</v>
      </c>
      <c r="V103" s="4" t="str">
        <f>IFERROR(_xll.qlRateHelperQuoteName(U103,Trigger),"")</f>
        <v/>
      </c>
      <c r="W103" s="76" t="str">
        <f>IFERROR(_xll.qlRateHelperRate(U103,Trigger),"")</f>
        <v/>
      </c>
      <c r="X103" s="116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</row>
    <row r="104" spans="1:27" x14ac:dyDescent="0.2">
      <c r="A104" s="64" t="s">
        <v>164</v>
      </c>
      <c r="B104" s="65" t="s">
        <v>86</v>
      </c>
      <c r="C104" s="66">
        <v>2</v>
      </c>
      <c r="D104" s="66" t="s">
        <v>166</v>
      </c>
      <c r="E104" s="67" t="s">
        <v>163</v>
      </c>
      <c r="F104" s="69" t="str">
        <f t="shared" si="20"/>
        <v>USDAM3L7Y_Quote</v>
      </c>
      <c r="G104" s="69" t="str">
        <f t="shared" si="21"/>
        <v>USDFF3L7Y_Quote</v>
      </c>
      <c r="H104" s="70" t="str">
        <f>_xll.qlOISAARateHelper(,C104,B104,F104,E104,G104,D104,TRUE,,Permanent,Trigger,ObjectOverwrite)</f>
        <v>obj_00372#0002</v>
      </c>
      <c r="J104" s="11" t="str">
        <f t="shared" si="16"/>
        <v>BasOIS</v>
      </c>
      <c r="K104" s="106" t="str">
        <f t="shared" si="17"/>
        <v>--</v>
      </c>
      <c r="L104" s="109" t="str">
        <f>IFERROR(_xll.qlRateHelperQuoteName(K104,Trigger),"--")</f>
        <v>--</v>
      </c>
      <c r="M104" s="110" t="str">
        <f>IFERROR(_xll.qlRateHelperQuoteValue($K104,Trigger),"--")</f>
        <v>--</v>
      </c>
      <c r="N104" s="109" t="b">
        <v>0</v>
      </c>
      <c r="O104" s="106">
        <v>60</v>
      </c>
      <c r="P104" s="106">
        <v>1</v>
      </c>
      <c r="Q104" s="111" t="str">
        <f>IFERROR(_xll.qlRateHelperEarliestDate(K104,Trigger),"--")</f>
        <v>--</v>
      </c>
      <c r="R104" s="111" t="str">
        <f>IFERROR(_xll.qlRateHelperPillarDate(K104,Trigger),"--")</f>
        <v>--</v>
      </c>
      <c r="T104" s="4" t="str">
        <f t="shared" si="11"/>
        <v/>
      </c>
      <c r="U104" s="4" t="e">
        <v>#N/A</v>
      </c>
      <c r="V104" s="4" t="str">
        <f>IFERROR(_xll.qlRateHelperQuoteName(U104,Trigger),"")</f>
        <v/>
      </c>
      <c r="W104" s="76" t="str">
        <f>IFERROR(_xll.qlRateHelperRate(U104,Trigger),"")</f>
        <v/>
      </c>
      <c r="X104" s="116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</row>
    <row r="105" spans="1:27" x14ac:dyDescent="0.2">
      <c r="A105" s="64" t="s">
        <v>164</v>
      </c>
      <c r="B105" s="65" t="s">
        <v>87</v>
      </c>
      <c r="C105" s="66">
        <v>2</v>
      </c>
      <c r="D105" s="66" t="s">
        <v>166</v>
      </c>
      <c r="E105" s="67" t="s">
        <v>163</v>
      </c>
      <c r="F105" s="69" t="str">
        <f t="shared" si="20"/>
        <v>USDAM3L8Y_Quote</v>
      </c>
      <c r="G105" s="69" t="str">
        <f t="shared" si="21"/>
        <v>USDFF3L8Y_Quote</v>
      </c>
      <c r="H105" s="70"/>
      <c r="J105" s="11" t="str">
        <f t="shared" si="16"/>
        <v>BasOIS</v>
      </c>
      <c r="K105" s="106" t="str">
        <f t="shared" si="17"/>
        <v>--</v>
      </c>
      <c r="L105" s="109" t="str">
        <f>IFERROR(_xll.qlRateHelperQuoteName(K105,Trigger),"--")</f>
        <v>--</v>
      </c>
      <c r="M105" s="110" t="str">
        <f>IFERROR(_xll.qlRateHelperQuoteValue($K105,Trigger),"--")</f>
        <v>--</v>
      </c>
      <c r="N105" s="109" t="b">
        <v>0</v>
      </c>
      <c r="O105" s="106">
        <v>60</v>
      </c>
      <c r="P105" s="106">
        <v>1</v>
      </c>
      <c r="Q105" s="111" t="str">
        <f>IFERROR(_xll.qlRateHelperEarliestDate(K105,Trigger),"--")</f>
        <v>--</v>
      </c>
      <c r="R105" s="111" t="str">
        <f>IFERROR(_xll.qlRateHelperPillarDate(K105,Trigger),"--")</f>
        <v>--</v>
      </c>
      <c r="T105" s="4" t="str">
        <f t="shared" si="11"/>
        <v/>
      </c>
      <c r="U105" s="4" t="e">
        <v>#N/A</v>
      </c>
      <c r="V105" s="4" t="str">
        <f>IFERROR(_xll.qlRateHelperQuoteName(U105,Trigger),"")</f>
        <v/>
      </c>
      <c r="W105" s="76" t="str">
        <f>IFERROR(_xll.qlRateHelperRate(U105,Trigger),"")</f>
        <v/>
      </c>
      <c r="X105" s="116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</row>
    <row r="106" spans="1:27" x14ac:dyDescent="0.2">
      <c r="A106" s="64" t="s">
        <v>164</v>
      </c>
      <c r="B106" s="65" t="s">
        <v>88</v>
      </c>
      <c r="C106" s="66">
        <v>2</v>
      </c>
      <c r="D106" s="66" t="s">
        <v>166</v>
      </c>
      <c r="E106" s="67" t="s">
        <v>163</v>
      </c>
      <c r="F106" s="69" t="str">
        <f t="shared" si="20"/>
        <v>USDAM3L9Y_Quote</v>
      </c>
      <c r="G106" s="69" t="str">
        <f t="shared" si="21"/>
        <v>USDFF3L9Y_Quote</v>
      </c>
      <c r="H106" s="70"/>
      <c r="J106" s="11" t="str">
        <f t="shared" si="16"/>
        <v>BasOIS</v>
      </c>
      <c r="K106" s="106" t="str">
        <f t="shared" si="17"/>
        <v>--</v>
      </c>
      <c r="L106" s="109" t="str">
        <f>IFERROR(_xll.qlRateHelperQuoteName(K106,Trigger),"--")</f>
        <v>--</v>
      </c>
      <c r="M106" s="110" t="str">
        <f>IFERROR(_xll.qlRateHelperQuoteValue($K106,Trigger),"--")</f>
        <v>--</v>
      </c>
      <c r="N106" s="109" t="b">
        <v>0</v>
      </c>
      <c r="O106" s="106">
        <v>60</v>
      </c>
      <c r="P106" s="106">
        <v>1</v>
      </c>
      <c r="Q106" s="111" t="str">
        <f>IFERROR(_xll.qlRateHelperEarliestDate(K106,Trigger),"--")</f>
        <v>--</v>
      </c>
      <c r="R106" s="111" t="str">
        <f>IFERROR(_xll.qlRateHelperPillarDate(K106,Trigger),"--")</f>
        <v>--</v>
      </c>
      <c r="T106" s="4" t="str">
        <f t="shared" si="11"/>
        <v/>
      </c>
      <c r="U106" s="4" t="e">
        <v>#N/A</v>
      </c>
      <c r="V106" s="4" t="str">
        <f>IFERROR(_xll.qlRateHelperQuoteName(U106,Trigger),"")</f>
        <v/>
      </c>
      <c r="W106" s="76" t="str">
        <f>IFERROR(_xll.qlRateHelperRate(U106,Trigger),"")</f>
        <v/>
      </c>
      <c r="X106" s="116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</row>
    <row r="107" spans="1:27" x14ac:dyDescent="0.2">
      <c r="A107" s="64" t="s">
        <v>164</v>
      </c>
      <c r="B107" s="65" t="s">
        <v>89</v>
      </c>
      <c r="C107" s="66">
        <v>2</v>
      </c>
      <c r="D107" s="66" t="s">
        <v>166</v>
      </c>
      <c r="E107" s="67" t="s">
        <v>163</v>
      </c>
      <c r="F107" s="69" t="str">
        <f t="shared" si="20"/>
        <v>USDAM3L10Y_Quote</v>
      </c>
      <c r="G107" s="69" t="str">
        <f t="shared" si="21"/>
        <v>USDFF3L10Y_Quote</v>
      </c>
      <c r="H107" s="70" t="str">
        <f>_xll.qlOISAARateHelper(,C107,B107,F107,E107,G107,D107,TRUE,,Permanent,Trigger,ObjectOverwrite)</f>
        <v>obj_00371#0002</v>
      </c>
      <c r="J107" s="11" t="str">
        <f t="shared" si="16"/>
        <v>BasOIS</v>
      </c>
      <c r="K107" s="106" t="str">
        <f t="shared" si="17"/>
        <v>--</v>
      </c>
      <c r="L107" s="109" t="str">
        <f>IFERROR(_xll.qlRateHelperQuoteName(K107,Trigger),"--")</f>
        <v>--</v>
      </c>
      <c r="M107" s="110" t="str">
        <f>IFERROR(_xll.qlRateHelperQuoteValue($K107,Trigger),"--")</f>
        <v>--</v>
      </c>
      <c r="N107" s="109" t="b">
        <v>0</v>
      </c>
      <c r="O107" s="106">
        <v>60</v>
      </c>
      <c r="P107" s="106">
        <v>1</v>
      </c>
      <c r="Q107" s="111" t="str">
        <f>IFERROR(_xll.qlRateHelperEarliestDate(K107,Trigger),"--")</f>
        <v>--</v>
      </c>
      <c r="R107" s="111" t="str">
        <f>IFERROR(_xll.qlRateHelperPillarDate(K107,Trigger),"--")</f>
        <v>--</v>
      </c>
      <c r="T107" s="4" t="str">
        <f t="shared" si="11"/>
        <v/>
      </c>
      <c r="U107" s="4" t="e">
        <v>#N/A</v>
      </c>
      <c r="V107" s="4" t="str">
        <f>IFERROR(_xll.qlRateHelperQuoteName(U107,Trigger),"")</f>
        <v/>
      </c>
      <c r="W107" s="76" t="str">
        <f>IFERROR(_xll.qlRateHelperRate(U107,Trigger),"")</f>
        <v/>
      </c>
      <c r="X107" s="116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</row>
    <row r="108" spans="1:27" x14ac:dyDescent="0.2">
      <c r="A108" s="64" t="s">
        <v>164</v>
      </c>
      <c r="B108" s="65" t="s">
        <v>90</v>
      </c>
      <c r="C108" s="66">
        <v>2</v>
      </c>
      <c r="D108" s="66" t="s">
        <v>166</v>
      </c>
      <c r="E108" s="67" t="s">
        <v>163</v>
      </c>
      <c r="F108" s="69" t="str">
        <f t="shared" si="20"/>
        <v>USDAM3L12Y_Quote</v>
      </c>
      <c r="G108" s="69" t="str">
        <f t="shared" si="21"/>
        <v>USDFF3L12Y_Quote</v>
      </c>
      <c r="H108" s="70"/>
      <c r="J108" s="11" t="str">
        <f t="shared" si="16"/>
        <v>BasOIS</v>
      </c>
      <c r="K108" s="106" t="str">
        <f t="shared" si="17"/>
        <v>--</v>
      </c>
      <c r="L108" s="109" t="str">
        <f>IFERROR(_xll.qlRateHelperQuoteName(K108,Trigger),"--")</f>
        <v>--</v>
      </c>
      <c r="M108" s="110" t="str">
        <f>IFERROR(_xll.qlRateHelperQuoteValue($K108,Trigger),"--")</f>
        <v>--</v>
      </c>
      <c r="N108" s="109" t="b">
        <v>0</v>
      </c>
      <c r="O108" s="106">
        <v>60</v>
      </c>
      <c r="P108" s="106">
        <v>1</v>
      </c>
      <c r="Q108" s="111" t="str">
        <f>IFERROR(_xll.qlRateHelperEarliestDate(K108,Trigger),"--")</f>
        <v>--</v>
      </c>
      <c r="R108" s="111" t="str">
        <f>IFERROR(_xll.qlRateHelperPillarDate(K108,Trigger),"--")</f>
        <v>--</v>
      </c>
      <c r="T108" s="4" t="str">
        <f t="shared" si="11"/>
        <v/>
      </c>
      <c r="U108" s="4" t="e">
        <v>#N/A</v>
      </c>
      <c r="V108" s="4" t="str">
        <f>IFERROR(_xll.qlRateHelperQuoteName(U108,Trigger),"")</f>
        <v/>
      </c>
      <c r="W108" s="76" t="str">
        <f>IFERROR(_xll.qlRateHelperRate(U108,Trigger),"")</f>
        <v/>
      </c>
      <c r="X108" s="116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</row>
    <row r="109" spans="1:27" x14ac:dyDescent="0.2">
      <c r="A109" s="64" t="s">
        <v>164</v>
      </c>
      <c r="B109" s="65" t="s">
        <v>91</v>
      </c>
      <c r="C109" s="66">
        <v>2</v>
      </c>
      <c r="D109" s="66" t="s">
        <v>166</v>
      </c>
      <c r="E109" s="67" t="s">
        <v>163</v>
      </c>
      <c r="F109" s="69" t="str">
        <f t="shared" si="20"/>
        <v>USDAM3L15Y_Quote</v>
      </c>
      <c r="G109" s="69" t="str">
        <f t="shared" si="21"/>
        <v>USDFF3L15Y_Quote</v>
      </c>
      <c r="H109" s="70"/>
      <c r="J109" s="11" t="str">
        <f t="shared" si="16"/>
        <v>BasOIS</v>
      </c>
      <c r="K109" s="106" t="str">
        <f t="shared" si="17"/>
        <v>--</v>
      </c>
      <c r="L109" s="109" t="str">
        <f>IFERROR(_xll.qlRateHelperQuoteName(K109,Trigger),"--")</f>
        <v>--</v>
      </c>
      <c r="M109" s="110" t="str">
        <f>IFERROR(_xll.qlRateHelperQuoteValue($K109,Trigger),"--")</f>
        <v>--</v>
      </c>
      <c r="N109" s="109" t="b">
        <v>0</v>
      </c>
      <c r="O109" s="106">
        <v>60</v>
      </c>
      <c r="P109" s="106">
        <v>1</v>
      </c>
      <c r="Q109" s="111" t="str">
        <f>IFERROR(_xll.qlRateHelperEarliestDate(K109,Trigger),"--")</f>
        <v>--</v>
      </c>
      <c r="R109" s="111" t="str">
        <f>IFERROR(_xll.qlRateHelperPillarDate(K109,Trigger),"--")</f>
        <v>--</v>
      </c>
      <c r="T109" s="4" t="str">
        <f t="shared" si="11"/>
        <v/>
      </c>
      <c r="U109" s="4" t="e">
        <v>#N/A</v>
      </c>
      <c r="V109" s="4" t="str">
        <f>IFERROR(_xll.qlRateHelperQuoteName(U109,Trigger),"")</f>
        <v/>
      </c>
      <c r="W109" s="76" t="str">
        <f>IFERROR(_xll.qlRateHelperRate(U109,Trigger),"")</f>
        <v/>
      </c>
      <c r="X109" s="116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</row>
    <row r="110" spans="1:27" x14ac:dyDescent="0.2">
      <c r="A110" s="64" t="s">
        <v>164</v>
      </c>
      <c r="B110" s="65" t="s">
        <v>92</v>
      </c>
      <c r="C110" s="66">
        <v>2</v>
      </c>
      <c r="D110" s="66" t="s">
        <v>166</v>
      </c>
      <c r="E110" s="67" t="s">
        <v>163</v>
      </c>
      <c r="F110" s="69" t="str">
        <f t="shared" si="20"/>
        <v>USDAM3L20Y_Quote</v>
      </c>
      <c r="G110" s="69" t="str">
        <f t="shared" si="21"/>
        <v>USDFF3L20Y_Quote</v>
      </c>
      <c r="H110" s="70"/>
      <c r="J110" s="11" t="str">
        <f t="shared" si="16"/>
        <v>BasOIS</v>
      </c>
      <c r="K110" s="106" t="str">
        <f t="shared" si="17"/>
        <v>--</v>
      </c>
      <c r="L110" s="109" t="str">
        <f>IFERROR(_xll.qlRateHelperQuoteName(K110,Trigger),"--")</f>
        <v>--</v>
      </c>
      <c r="M110" s="110" t="str">
        <f>IFERROR(_xll.qlRateHelperQuoteValue($K110,Trigger),"--")</f>
        <v>--</v>
      </c>
      <c r="N110" s="109" t="b">
        <v>0</v>
      </c>
      <c r="O110" s="106">
        <v>60</v>
      </c>
      <c r="P110" s="106">
        <v>1</v>
      </c>
      <c r="Q110" s="111" t="str">
        <f>IFERROR(_xll.qlRateHelperEarliestDate(K110,Trigger),"--")</f>
        <v>--</v>
      </c>
      <c r="R110" s="111" t="str">
        <f>IFERROR(_xll.qlRateHelperPillarDate(K110,Trigger),"--")</f>
        <v>--</v>
      </c>
      <c r="T110" s="4" t="str">
        <f t="shared" si="11"/>
        <v/>
      </c>
      <c r="U110" s="4" t="e">
        <v>#N/A</v>
      </c>
      <c r="V110" s="4" t="str">
        <f>IFERROR(_xll.qlRateHelperQuoteName(U110,Trigger),"")</f>
        <v/>
      </c>
      <c r="W110" s="76" t="str">
        <f>IFERROR(_xll.qlRateHelperRate(U110,Trigger),"")</f>
        <v/>
      </c>
      <c r="X110" s="116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</row>
    <row r="111" spans="1:27" x14ac:dyDescent="0.2">
      <c r="A111" s="64" t="s">
        <v>164</v>
      </c>
      <c r="B111" s="65" t="s">
        <v>93</v>
      </c>
      <c r="C111" s="66">
        <v>2</v>
      </c>
      <c r="D111" s="66" t="s">
        <v>166</v>
      </c>
      <c r="E111" s="67" t="s">
        <v>163</v>
      </c>
      <c r="F111" s="69" t="str">
        <f t="shared" si="20"/>
        <v>USDAM3L25Y_Quote</v>
      </c>
      <c r="G111" s="69" t="str">
        <f t="shared" si="21"/>
        <v>USDFF3L25Y_Quote</v>
      </c>
      <c r="H111" s="70"/>
      <c r="J111" s="11" t="str">
        <f t="shared" si="16"/>
        <v>BasOIS</v>
      </c>
      <c r="K111" s="106" t="str">
        <f t="shared" si="17"/>
        <v>--</v>
      </c>
      <c r="L111" s="109" t="str">
        <f>IFERROR(_xll.qlRateHelperQuoteName(K111,Trigger),"--")</f>
        <v>--</v>
      </c>
      <c r="M111" s="110" t="str">
        <f>IFERROR(_xll.qlRateHelperQuoteValue($K111,Trigger),"--")</f>
        <v>--</v>
      </c>
      <c r="N111" s="109" t="b">
        <v>0</v>
      </c>
      <c r="O111" s="106">
        <v>60</v>
      </c>
      <c r="P111" s="106">
        <v>1</v>
      </c>
      <c r="Q111" s="111" t="str">
        <f>IFERROR(_xll.qlRateHelperEarliestDate(K111,Trigger),"--")</f>
        <v>--</v>
      </c>
      <c r="R111" s="111" t="str">
        <f>IFERROR(_xll.qlRateHelperPillarDate(K111,Trigger),"--")</f>
        <v>--</v>
      </c>
      <c r="T111" s="4" t="str">
        <f t="shared" si="11"/>
        <v/>
      </c>
      <c r="U111" s="4" t="e">
        <v>#N/A</v>
      </c>
      <c r="V111" s="4" t="str">
        <f>IFERROR(_xll.qlRateHelperQuoteName(U111,Trigger),"")</f>
        <v/>
      </c>
      <c r="W111" s="76" t="str">
        <f>IFERROR(_xll.qlRateHelperRate(U111,Trigger),"")</f>
        <v/>
      </c>
      <c r="X111" s="116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</row>
    <row r="112" spans="1:27" x14ac:dyDescent="0.2">
      <c r="A112" s="64" t="s">
        <v>164</v>
      </c>
      <c r="B112" s="65" t="s">
        <v>94</v>
      </c>
      <c r="C112" s="66">
        <v>2</v>
      </c>
      <c r="D112" s="66" t="s">
        <v>166</v>
      </c>
      <c r="E112" s="67" t="s">
        <v>163</v>
      </c>
      <c r="F112" s="69" t="str">
        <f t="shared" si="20"/>
        <v>USDAM3L27Y_Quote</v>
      </c>
      <c r="G112" s="69" t="str">
        <f t="shared" si="21"/>
        <v>USDFF3L27Y_Quote</v>
      </c>
      <c r="H112" s="70"/>
      <c r="J112" s="11" t="str">
        <f t="shared" si="16"/>
        <v>BasOIS</v>
      </c>
      <c r="K112" s="106" t="str">
        <f t="shared" si="17"/>
        <v>--</v>
      </c>
      <c r="L112" s="109" t="str">
        <f>IFERROR(_xll.qlRateHelperQuoteName(K112,Trigger),"--")</f>
        <v>--</v>
      </c>
      <c r="M112" s="110" t="str">
        <f>IFERROR(_xll.qlRateHelperQuoteValue($K112,Trigger),"--")</f>
        <v>--</v>
      </c>
      <c r="N112" s="109" t="b">
        <v>0</v>
      </c>
      <c r="O112" s="106">
        <v>60</v>
      </c>
      <c r="P112" s="106">
        <v>1</v>
      </c>
      <c r="Q112" s="111" t="str">
        <f>IFERROR(_xll.qlRateHelperEarliestDate(K112,Trigger),"--")</f>
        <v>--</v>
      </c>
      <c r="R112" s="111" t="str">
        <f>IFERROR(_xll.qlRateHelperPillarDate(K112,Trigger),"--")</f>
        <v>--</v>
      </c>
      <c r="T112" s="4" t="str">
        <f t="shared" ref="T112:T113" si="22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6" t="str">
        <f>IFERROR(_xll.qlRateHelperRate(U112,Trigger),"")</f>
        <v/>
      </c>
      <c r="X112" s="116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</row>
    <row r="113" spans="1:27" x14ac:dyDescent="0.2">
      <c r="A113" s="64" t="s">
        <v>164</v>
      </c>
      <c r="B113" s="65" t="s">
        <v>95</v>
      </c>
      <c r="C113" s="66">
        <v>2</v>
      </c>
      <c r="D113" s="66" t="s">
        <v>166</v>
      </c>
      <c r="E113" s="67" t="s">
        <v>163</v>
      </c>
      <c r="F113" s="69" t="str">
        <f t="shared" si="20"/>
        <v>USDAM3L30Y_Quote</v>
      </c>
      <c r="G113" s="69" t="str">
        <f t="shared" si="21"/>
        <v>USDFF3L30Y_Quote</v>
      </c>
      <c r="H113" s="70"/>
      <c r="J113" s="12" t="str">
        <f t="shared" si="16"/>
        <v>BasOIS</v>
      </c>
      <c r="K113" s="107" t="str">
        <f t="shared" si="17"/>
        <v>--</v>
      </c>
      <c r="L113" s="112" t="str">
        <f>IFERROR(_xll.qlRateHelperQuoteName(K113,Trigger),"--")</f>
        <v>--</v>
      </c>
      <c r="M113" s="113" t="str">
        <f>IFERROR(_xll.qlRateHelperQuoteValue($K113,Trigger),"--")</f>
        <v>--</v>
      </c>
      <c r="N113" s="112" t="b">
        <v>0</v>
      </c>
      <c r="O113" s="107">
        <v>60</v>
      </c>
      <c r="P113" s="107">
        <v>1</v>
      </c>
      <c r="Q113" s="114" t="str">
        <f>IFERROR(_xll.qlRateHelperEarliestDate(K113,Trigger),"--")</f>
        <v>--</v>
      </c>
      <c r="R113" s="114" t="str">
        <f>IFERROR(_xll.qlRateHelperPillarDate(K113,Trigger),"--")</f>
        <v>--</v>
      </c>
      <c r="T113" s="6" t="str">
        <f t="shared" si="22"/>
        <v/>
      </c>
      <c r="U113" s="6" t="e">
        <v>#N/A</v>
      </c>
      <c r="V113" s="6" t="str">
        <f>IFERROR(_xll.qlRateHelperQuoteName(U113,Trigger),"")</f>
        <v/>
      </c>
      <c r="W113" s="86" t="str">
        <f>IFERROR(_xll.qlRateHelperRate(U113,Trigger),"")</f>
        <v/>
      </c>
      <c r="X113" s="117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</row>
    <row r="114" spans="1:27" x14ac:dyDescent="0.2">
      <c r="A114" s="64" t="s">
        <v>164</v>
      </c>
      <c r="B114" s="65" t="s">
        <v>96</v>
      </c>
      <c r="C114" s="66">
        <v>2</v>
      </c>
      <c r="D114" s="66" t="s">
        <v>166</v>
      </c>
      <c r="E114" s="67" t="s">
        <v>163</v>
      </c>
      <c r="F114" s="69" t="str">
        <f t="shared" si="20"/>
        <v>USDAM3L35Y_Quote</v>
      </c>
      <c r="G114" s="69" t="str">
        <f t="shared" si="21"/>
        <v>USDFF3L35Y_Quote</v>
      </c>
      <c r="H114" s="70"/>
    </row>
    <row r="115" spans="1:27" x14ac:dyDescent="0.2">
      <c r="A115" s="64" t="s">
        <v>164</v>
      </c>
      <c r="B115" s="65" t="s">
        <v>97</v>
      </c>
      <c r="C115" s="66">
        <v>2</v>
      </c>
      <c r="D115" s="66" t="s">
        <v>166</v>
      </c>
      <c r="E115" s="67" t="s">
        <v>163</v>
      </c>
      <c r="F115" s="69" t="str">
        <f t="shared" si="20"/>
        <v>USDAM3L40Y_Quote</v>
      </c>
      <c r="G115" s="69" t="str">
        <f t="shared" si="21"/>
        <v>USDFF3L40Y_Quote</v>
      </c>
      <c r="H115" s="70"/>
    </row>
    <row r="116" spans="1:27" x14ac:dyDescent="0.2">
      <c r="A116" s="64" t="s">
        <v>164</v>
      </c>
      <c r="B116" s="65" t="s">
        <v>98</v>
      </c>
      <c r="C116" s="66">
        <v>2</v>
      </c>
      <c r="D116" s="66" t="s">
        <v>166</v>
      </c>
      <c r="E116" s="67" t="s">
        <v>163</v>
      </c>
      <c r="F116" s="69" t="str">
        <f t="shared" si="20"/>
        <v>USDAM3L45Y_Quote</v>
      </c>
      <c r="G116" s="69" t="str">
        <f t="shared" si="21"/>
        <v>USDFF3L45Y_Quote</v>
      </c>
      <c r="H116" s="70"/>
    </row>
    <row r="117" spans="1:27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20"/>
        <v>USDAM3L50Y_Quote</v>
      </c>
      <c r="G117" s="2" t="str">
        <f t="shared" si="21"/>
        <v>USDFF3L50Y_Quote</v>
      </c>
      <c r="H117" s="3"/>
    </row>
  </sheetData>
  <dataValidations count="1">
    <dataValidation type="list" allowBlank="1" showInputMessage="1" showErrorMessage="1" sqref="D64:D117">
      <formula1>"Annual,Semiannual,EveryFourthMonth,Quarterly,Bimonthly,Monthly,Biweekly,Weekly,Daily,Once,NoFrequency"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obj_00274</v>
      </c>
      <c r="X3" s="4" t="str">
        <f>IFERROR(_xll.qlRateHelperQuoteName(W3,Trigger),"")</f>
        <v>USD1MD_SYNTH3M_Quote</v>
      </c>
      <c r="Y3" s="76">
        <f>IFERROR(_xll.qlRateHelperRate(W3,Trigger),"")</f>
        <v>5.9239999999999996E-3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42424</v>
      </c>
      <c r="AB3" s="5">
        <f>IFERROR(_xll.qlRateHelperPillarDate(W3,Trigger),"")</f>
        <v>42453</v>
      </c>
      <c r="AC3" s="84">
        <v>0.99952301651070985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obj_0027f</v>
      </c>
      <c r="X4" s="4" t="str">
        <f>IFERROR(_xll.qlRateHelperQuoteName(W4,Trigger),"")</f>
        <v>USD2MD_SYNTH3M_Quote</v>
      </c>
      <c r="Y4" s="76">
        <f>IFERROR(_xll.qlRateHelperRate(W4,Trigger),"")</f>
        <v>6.0939999999999996E-3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42424</v>
      </c>
      <c r="AB4" s="5">
        <f>IFERROR(_xll.qlRateHelperPillarDate(W4,Trigger),"")</f>
        <v>42485</v>
      </c>
      <c r="AC4" s="84">
        <v>0.9989684707069727</v>
      </c>
      <c r="AE4" s="119" t="s">
        <v>120</v>
      </c>
      <c r="AF4" s="120">
        <v>1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obj_0029e#0001</v>
      </c>
      <c r="H5" s="181" t="str">
        <f t="shared" si="0"/>
        <v>USD2WD_SYNTH3M_Quote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obj_00290</v>
      </c>
      <c r="X5" s="4" t="str">
        <f>IFERROR(_xll.qlRateHelperQuoteName(W5,Trigger),"")</f>
        <v>USD3MD_SYNTH3M_Quote</v>
      </c>
      <c r="Y5" s="76">
        <f>IFERROR(_xll.qlRateHelperRate(W5,Trigger),"")</f>
        <v>6.2459999999999998E-3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42424</v>
      </c>
      <c r="AB5" s="5">
        <f>IFERROR(_xll.qlRateHelperPillarDate(W5,Trigger),"")</f>
        <v>42514</v>
      </c>
      <c r="AC5" s="84">
        <v>0.99844093448080817</v>
      </c>
      <c r="AD5" s="87"/>
      <c r="AE5" s="119" t="s">
        <v>121</v>
      </c>
      <c r="AF5" s="120">
        <v>2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obj_0028e#0001</v>
      </c>
      <c r="H6" s="188" t="str">
        <f t="shared" si="0"/>
        <v>USD3WD_SYNTH3M_Quote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obj_0031a</v>
      </c>
      <c r="X6" s="4" t="str">
        <f>IFERROR(_xll.qlRateHelperQuoteName(W6,Trigger),"")</f>
        <v>USDFUT3MH6_Quote</v>
      </c>
      <c r="Y6" s="76">
        <f>IFERROR(_xll.qlRateHelperRate(W6,Trigger),"")</f>
        <v>6.4615015613757563E-3</v>
      </c>
      <c r="Z6" s="116">
        <f>IF(ISERROR(_xll.qlSwapRateHelperSpread($W6)),IF(ISERROR(_xll.qlFuturesRateHelperConvexityAdjustment($W6)),"",_xll.qlFuturesRateHelperConvexityAdjustment($W6)),_xll.qlSwapRateHelperSpread($W6))</f>
        <v>9.9843862417037218E-7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84">
        <v>0.9980083979783253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obj_00274#0001</v>
      </c>
      <c r="K7" s="53"/>
      <c r="L7" s="11" t="str">
        <f t="shared" si="1"/>
        <v>Dp</v>
      </c>
      <c r="M7" s="106" t="str">
        <f t="shared" si="2"/>
        <v>obj_00274#0001</v>
      </c>
      <c r="N7" s="160" t="str">
        <f>IFERROR(_xll.qlRateHelperQuoteName(M7,Trigger),"--")</f>
        <v>USD1MD_SYNTH3M_Quote</v>
      </c>
      <c r="O7" s="110">
        <f>IFERROR(_xll.qlRateHelperQuoteValue($M7,Trigger),"--")</f>
        <v>5.9239999999999996E-3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42424</v>
      </c>
      <c r="T7" s="111">
        <f>IFERROR(_xll.qlRateHelperPillarDate(M7,Trigger),"--")</f>
        <v>42453</v>
      </c>
      <c r="V7" s="4" t="str">
        <f t="shared" si="3"/>
        <v>FUT</v>
      </c>
      <c r="W7" s="4" t="str">
        <v>obj_00319</v>
      </c>
      <c r="X7" s="4" t="str">
        <f>IFERROR(_xll.qlRateHelperQuoteName(W7,Trigger),"")</f>
        <v>USDFUT3MJ6_Quote</v>
      </c>
      <c r="Y7" s="76">
        <f>IFERROR(_xll.qlRateHelperRate(W7,Trigger),"")</f>
        <v>6.6720875289620124E-3</v>
      </c>
      <c r="Z7" s="116">
        <f>IF(ISERROR(_xll.qlSwapRateHelperSpread($W7)),IF(ISERROR(_xll.qlFuturesRateHelperConvexityAdjustment($W7)),"",_xll.qlFuturesRateHelperConvexityAdjustment($W7)),_xll.qlSwapRateHelperSpread($W7))</f>
        <v>2.9124710379745334E-6</v>
      </c>
      <c r="AA7" s="5">
        <f>IFERROR(_xll.qlRateHelperEarliestDate(W7,Trigger),"")</f>
        <v>42480</v>
      </c>
      <c r="AB7" s="5">
        <f>IFERROR(_xll.qlRateHelperPillarDate(W7,Trigger),"")</f>
        <v>42571</v>
      </c>
      <c r="AC7" s="84">
        <v>0.99737495217112115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obj_0027f#0001</v>
      </c>
      <c r="K8" s="53"/>
      <c r="L8" s="11" t="str">
        <f t="shared" si="1"/>
        <v>Dp</v>
      </c>
      <c r="M8" s="106" t="str">
        <f t="shared" si="2"/>
        <v>obj_0027f#0001</v>
      </c>
      <c r="N8" s="160" t="str">
        <f>IFERROR(_xll.qlRateHelperQuoteName(M8,Trigger),"--")</f>
        <v>USD2MD_SYNTH3M_Quote</v>
      </c>
      <c r="O8" s="110">
        <f>IFERROR(_xll.qlRateHelperQuoteValue($M8,Trigger),"--")</f>
        <v>6.0939999999999996E-3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42424</v>
      </c>
      <c r="T8" s="111">
        <f>IFERROR(_xll.qlRateHelperPillarDate(M8,Trigger),"--")</f>
        <v>42485</v>
      </c>
      <c r="V8" s="4" t="str">
        <f t="shared" si="3"/>
        <v>FUT</v>
      </c>
      <c r="W8" s="4" t="str">
        <v>obj_0031e</v>
      </c>
      <c r="X8" s="4" t="str">
        <f>IFERROR(_xll.qlRateHelperQuoteName(W8,Trigger),"")</f>
        <v>USDFUT3MM6_Quote</v>
      </c>
      <c r="Y8" s="76">
        <f>IFERROR(_xll.qlRateHelperRate(W8,Trigger),"")</f>
        <v>7.0679209415018852E-3</v>
      </c>
      <c r="Z8" s="116">
        <f>IF(ISERROR(_xll.qlSwapRateHelperSpread($W8)),IF(ISERROR(_xll.qlFuturesRateHelperConvexityAdjustment($W8)),"",_xll.qlFuturesRateHelperConvexityAdjustment($W8)),_xll.qlSwapRateHelperSpread($W8))</f>
        <v>7.0790584980571101E-6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4">
        <v>0.99622766835318333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obj_00290#0001</v>
      </c>
      <c r="K9" s="53"/>
      <c r="L9" s="12" t="str">
        <f t="shared" si="1"/>
        <v>Dp</v>
      </c>
      <c r="M9" s="107" t="str">
        <f t="shared" si="2"/>
        <v>obj_00290#0001</v>
      </c>
      <c r="N9" s="161" t="str">
        <f>IFERROR(_xll.qlRateHelperQuoteName(M9,Trigger),"--")</f>
        <v>USD3MD_SYNTH3M_Quote</v>
      </c>
      <c r="O9" s="113">
        <f>IFERROR(_xll.qlRateHelperQuoteValue($M9,Trigger),"--")</f>
        <v>6.2459999999999998E-3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42424</v>
      </c>
      <c r="T9" s="114">
        <f>IFERROR(_xll.qlRateHelperPillarDate(M9,Trigger),"--")</f>
        <v>42514</v>
      </c>
      <c r="V9" s="4" t="str">
        <f t="shared" si="3"/>
        <v>FUT</v>
      </c>
      <c r="W9" s="4" t="str">
        <v>obj_00320</v>
      </c>
      <c r="X9" s="4" t="str">
        <f>IFERROR(_xll.qlRateHelperQuoteName(W9,Trigger),"")</f>
        <v>USDFUT3MU6_Quote</v>
      </c>
      <c r="Y9" s="76">
        <f>IFERROR(_xll.qlRateHelperRate(W9,Trigger),"")</f>
        <v>7.5077226800282296E-3</v>
      </c>
      <c r="Z9" s="116">
        <f>IF(ISERROR(_xll.qlSwapRateHelperSpread($W9)),IF(ISERROR(_xll.qlFuturesRateHelperConvexityAdjustment($W9)),"",_xll.qlFuturesRateHelperConvexityAdjustment($W9)),_xll.qlSwapRateHelperSpread($W9))</f>
        <v>1.7277319971774575E-5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4">
        <v>0.99421753315341832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obj_0031f</v>
      </c>
      <c r="X10" s="4" t="str">
        <f>IFERROR(_xll.qlRateHelperQuoteName(W10,Trigger),"")</f>
        <v>USDFUT3MZ6_Quote</v>
      </c>
      <c r="Y10" s="76">
        <f>IFERROR(_xll.qlRateHelperRate(W10,Trigger),"")</f>
        <v>7.9949411835736339E-3</v>
      </c>
      <c r="Z10" s="116">
        <f>IF(ISERROR(_xll.qlSwapRateHelperSpread($W10)),IF(ISERROR(_xll.qlFuturesRateHelperConvexityAdjustment($W10)),"",_xll.qlFuturesRateHelperConvexityAdjustment($W10)),_xll.qlSwapRateHelperSpread($W10))</f>
        <v>3.0058816426426199E-5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4">
        <v>0.99223431939674889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obj_0031d</v>
      </c>
      <c r="X11" s="4" t="str">
        <f>IFERROR(_xll.qlRateHelperQuoteName(W11,Trigger),"")</f>
        <v>USDFUT3MH7_Quote</v>
      </c>
      <c r="Y11" s="76">
        <f>IFERROR(_xll.qlRateHelperRate(W11,Trigger),"")</f>
        <v>8.3799178895348301E-3</v>
      </c>
      <c r="Z11" s="116">
        <f>IF(ISERROR(_xll.qlSwapRateHelperSpread($W11)),IF(ISERROR(_xll.qlFuturesRateHelperConvexityAdjustment($W11)),"",_xll.qlFuturesRateHelperConvexityAdjustment($W11)),_xll.qlSwapRateHelperSpread($W11))</f>
        <v>4.5082110465185366E-5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4">
        <v>0.9902491134469793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obj_0032e</v>
      </c>
      <c r="X12" s="4" t="str">
        <f>IFERROR(_xll.qlRateHelperQuoteName(W12,Trigger),"")</f>
        <v>USDFUT3MM7_Quote</v>
      </c>
      <c r="Y12" s="76">
        <f>IFERROR(_xll.qlRateHelperRate(W12,Trigger),"")</f>
        <v>8.9093186427495041E-3</v>
      </c>
      <c r="Z12" s="116">
        <f>IF(ISERROR(_xll.qlSwapRateHelperSpread($W12)),IF(ISERROR(_xll.qlFuturesRateHelperConvexityAdjustment($W12)),"",_xll.qlFuturesRateHelperConvexityAdjustment($W12)),_xll.qlSwapRateHelperSpread($W12))</f>
        <v>6.5681357250562273E-5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4">
        <v>0.98785758895534059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obj_00323</v>
      </c>
      <c r="X13" s="4" t="str">
        <f>IFERROR(_xll.qlRateHelperQuoteName(W13,Trigger),"")</f>
        <v>USDFUT3MU7_Quote</v>
      </c>
      <c r="Y13" s="76">
        <f>IFERROR(_xll.qlRateHelperRate(W13,Trigger),"")</f>
        <v>9.41225415576959E-3</v>
      </c>
      <c r="Z13" s="116">
        <f>IF(ISERROR(_xll.qlSwapRateHelperSpread($W13)),IF(ISERROR(_xll.qlFuturesRateHelperConvexityAdjustment($W13)),"",_xll.qlFuturesRateHelperConvexityAdjustment($W13)),_xll.qlSwapRateHelperSpread($W13))</f>
        <v>8.7745844230251619E-5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4">
        <v>0.98553784336463024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obj_0032d</v>
      </c>
      <c r="X14" s="4" t="str">
        <f>IFERROR(_xll.qlRateHelperQuoteName(W14,Trigger),"")</f>
        <v>USDFUT3MZ7_Quote</v>
      </c>
      <c r="Y14" s="76">
        <f>IFERROR(_xll.qlRateHelperRate(W14,Trigger),"")</f>
        <v>1.0062277528494585E-2</v>
      </c>
      <c r="Z14" s="116">
        <f>IF(ISERROR(_xll.qlSwapRateHelperSpread($W14)),IF(ISERROR(_xll.qlFuturesRateHelperConvexityAdjustment($W14)),"",_xll.qlFuturesRateHelperConvexityAdjustment($W14)),_xll.qlSwapRateHelperSpread($W14))</f>
        <v>1.1272247150534868E-4</v>
      </c>
      <c r="AA14" s="5">
        <f>IFERROR(_xll.qlRateHelperEarliestDate(W14,Trigger),"")</f>
        <v>43089</v>
      </c>
      <c r="AB14" s="5">
        <f>IFERROR(_xll.qlRateHelperPillarDate(W14,Trigger),"")</f>
        <v>43179</v>
      </c>
      <c r="AC14" s="84">
        <v>0.98306487546327359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obj_002bd</v>
      </c>
      <c r="X15" s="4" t="str">
        <f>IFERROR(_xll.qlRateHelperQuoteName(W15,Trigger),"")</f>
        <v>USDAM3L3Y_Quote</v>
      </c>
      <c r="Y15" s="76">
        <f>IFERROR(_xll.qlRateHelperRate(W15,Trigger),"")</f>
        <v>9.0900000000000009E-3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42424</v>
      </c>
      <c r="AB15" s="5">
        <f>IFERROR(_xll.qlRateHelperPillarDate(W15,Trigger),"")</f>
        <v>43521</v>
      </c>
      <c r="AC15" s="84">
        <v>0.97275188430778081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obj_002da</v>
      </c>
      <c r="X16" s="4" t="str">
        <f>IFERROR(_xll.qlRateHelperQuoteName(W16,Trigger),"")</f>
        <v>USDAM3L4Y_Quote</v>
      </c>
      <c r="Y16" s="76">
        <f>IFERROR(_xll.qlRateHelperRate(W16,Trigger),"")</f>
        <v>1.0240000000000001E-2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42424</v>
      </c>
      <c r="AB16" s="5">
        <f>IFERROR(_xll.qlRateHelperPillarDate(W16,Trigger),"")</f>
        <v>43885</v>
      </c>
      <c r="AC16" s="84">
        <v>0.95937963083280231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obj_002b6</v>
      </c>
      <c r="X17" s="4" t="str">
        <f>IFERROR(_xll.qlRateHelperQuoteName(W17,Trigger),"")</f>
        <v>USDAM3L5Y_Quote</v>
      </c>
      <c r="Y17" s="76">
        <f>IFERROR(_xll.qlRateHelperRate(W17,Trigger),"")</f>
        <v>1.1379999999999999E-2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42424</v>
      </c>
      <c r="AB17" s="5">
        <f>IFERROR(_xll.qlRateHelperPillarDate(W17,Trigger),"")</f>
        <v>44251</v>
      </c>
      <c r="AC17" s="84">
        <v>0.94395588859016133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obj_002e7</v>
      </c>
      <c r="X18" s="4" t="str">
        <f>IFERROR(_xll.qlRateHelperQuoteName(W18,Trigger),"")</f>
        <v>USDAM3L6Y_Quote</v>
      </c>
      <c r="Y18" s="76">
        <f>IFERROR(_xll.qlRateHelperRate(W18,Trigger),"")</f>
        <v>1.248E-2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42424</v>
      </c>
      <c r="AB18" s="5">
        <f>IFERROR(_xll.qlRateHelperPillarDate(W18,Trigger),"")</f>
        <v>44616</v>
      </c>
      <c r="AC18" s="84">
        <v>0.92683928932513626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obj_002e3</v>
      </c>
      <c r="X19" s="4" t="str">
        <f>IFERROR(_xll.qlRateHelperQuoteName(W19,Trigger),"")</f>
        <v>USDAM3L7Y_Quote</v>
      </c>
      <c r="Y19" s="76">
        <f>IFERROR(_xll.qlRateHelperRate(W19,Trigger),"")</f>
        <v>1.3479999999999999E-2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42424</v>
      </c>
      <c r="AB19" s="5">
        <f>IFERROR(_xll.qlRateHelperPillarDate(W19,Trigger),"")</f>
        <v>44981</v>
      </c>
      <c r="AC19" s="84">
        <v>0.90860115011710796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obj_002f0</v>
      </c>
      <c r="X20" s="4" t="str">
        <f>IFERROR(_xll.qlRateHelperQuoteName(W20,Trigger),"")</f>
        <v>USDAM3L8Y_Quote</v>
      </c>
      <c r="Y20" s="76">
        <f>IFERROR(_xll.qlRateHelperRate(W20,Trigger),"")</f>
        <v>1.439E-2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42424</v>
      </c>
      <c r="AB20" s="5">
        <f>IFERROR(_xll.qlRateHelperPillarDate(W20,Trigger),"")</f>
        <v>45348</v>
      </c>
      <c r="AC20" s="84">
        <v>0.88943879208603205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obj_002b0</v>
      </c>
      <c r="X21" s="4" t="str">
        <f>IFERROR(_xll.qlRateHelperQuoteName(W21,Trigger),"")</f>
        <v>USDAM3L9Y_Quote</v>
      </c>
      <c r="Y21" s="76">
        <f>IFERROR(_xll.qlRateHelperRate(W21,Trigger),"")</f>
        <v>1.52E-2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42424</v>
      </c>
      <c r="AB21" s="5">
        <f>IFERROR(_xll.qlRateHelperPillarDate(W21,Trigger),"")</f>
        <v>45712</v>
      </c>
      <c r="AC21" s="84">
        <v>0.86990658906696516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obj_0031a#0001</v>
      </c>
      <c r="N22" s="159" t="str">
        <f>IFERROR(_xll.qlRateHelperQuoteName(M22,Trigger),"--")</f>
        <v>USDFUT3MH6_Quote</v>
      </c>
      <c r="O22" s="164">
        <f>IFERROR(_xll.qlRateHelperQuoteValue($M22,Trigger),"--")</f>
        <v>99.353750000000005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42445</v>
      </c>
      <c r="T22" s="148">
        <f>IFERROR(_xll.qlRateHelperPillarDate(M22,Trigger),"--")</f>
        <v>42537</v>
      </c>
      <c r="V22" s="4" t="str">
        <f t="shared" si="3"/>
        <v>Sw</v>
      </c>
      <c r="W22" s="4" t="str">
        <v>obj_002ad</v>
      </c>
      <c r="X22" s="4" t="str">
        <f>IFERROR(_xll.qlRateHelperQuoteName(W22,Trigger),"")</f>
        <v>USDAM3L10Y_Quote</v>
      </c>
      <c r="Y22" s="76">
        <f>IFERROR(_xll.qlRateHelperRate(W22,Trigger),"")</f>
        <v>1.5949999999999999E-2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42424</v>
      </c>
      <c r="AB22" s="5">
        <f>IFERROR(_xll.qlRateHelperPillarDate(W22,Trigger),"")</f>
        <v>46077</v>
      </c>
      <c r="AC22" s="84">
        <v>0.84981272288710352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obj_00319#0001</v>
      </c>
      <c r="N23" s="160" t="str">
        <f>IFERROR(_xll.qlRateHelperQuoteName(M23,Trigger),"--")</f>
        <v>USDFUT3MJ6_Quote</v>
      </c>
      <c r="O23" s="165">
        <f>IFERROR(_xll.qlRateHelperQuoteValue($M23,Trigger),"--")</f>
        <v>99.332499999999996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42480</v>
      </c>
      <c r="T23" s="111">
        <f>IFERROR(_xll.qlRateHelperPillarDate(M23,Trigger),"--")</f>
        <v>42571</v>
      </c>
      <c r="V23" s="4" t="str">
        <f t="shared" si="3"/>
        <v>Sw</v>
      </c>
      <c r="W23" s="4" t="str">
        <v>obj_002be</v>
      </c>
      <c r="X23" s="4" t="str">
        <f>IFERROR(_xll.qlRateHelperQuoteName(W23,Trigger),"")</f>
        <v>USDAM3L12Y_Quote</v>
      </c>
      <c r="Y23" s="76">
        <f>IFERROR(_xll.qlRateHelperRate(W23,Trigger),"")</f>
        <v>1.7229999999999999E-2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42424</v>
      </c>
      <c r="AB23" s="5">
        <f>IFERROR(_xll.qlRateHelperPillarDate(W23,Trigger),"")</f>
        <v>46807</v>
      </c>
      <c r="AC23" s="84">
        <v>0.80928907598572064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obj_0031c#0001</v>
      </c>
      <c r="N24" s="160" t="str">
        <f>IFERROR(_xll.qlRateHelperQuoteName(M24,Trigger),"--")</f>
        <v>USDFUT3MK6_Quote</v>
      </c>
      <c r="O24" s="165">
        <f>IFERROR(_xll.qlRateHelperQuoteValue($M24,Trigger),"--")</f>
        <v>99.31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42508</v>
      </c>
      <c r="T24" s="111">
        <f>IFERROR(_xll.qlRateHelperPillarDate(M24,Trigger),"--")</f>
        <v>42600</v>
      </c>
      <c r="V24" s="4" t="str">
        <f t="shared" si="3"/>
        <v>Sw</v>
      </c>
      <c r="W24" s="4" t="str">
        <v>obj_002c2</v>
      </c>
      <c r="X24" s="4" t="str">
        <f>IFERROR(_xll.qlRateHelperQuoteName(W24,Trigger),"")</f>
        <v>USDAM3L15Y_Quote</v>
      </c>
      <c r="Y24" s="76">
        <f>IFERROR(_xll.qlRateHelperRate(W24,Trigger),"")</f>
        <v>1.857E-2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42424</v>
      </c>
      <c r="AB24" s="5">
        <f>IFERROR(_xll.qlRateHelperPillarDate(W24,Trigger),"")</f>
        <v>47903</v>
      </c>
      <c r="AC24" s="84">
        <v>0.75115776362910325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obj_0031e#0001</v>
      </c>
      <c r="N25" s="160" t="str">
        <f>IFERROR(_xll.qlRateHelperQuoteName(M25,Trigger),"--")</f>
        <v>USDFUT3MM6_Quote</v>
      </c>
      <c r="O25" s="165">
        <f>IFERROR(_xll.qlRateHelperQuoteValue($M25,Trigger),"--")</f>
        <v>99.292500000000004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42536</v>
      </c>
      <c r="T25" s="111">
        <f>IFERROR(_xll.qlRateHelperPillarDate(M25,Trigger),"--")</f>
        <v>42628</v>
      </c>
      <c r="V25" s="4" t="str">
        <f t="shared" si="3"/>
        <v>Sw</v>
      </c>
      <c r="W25" s="4" t="str">
        <v>obj_002e8</v>
      </c>
      <c r="X25" s="4" t="str">
        <f>IFERROR(_xll.qlRateHelperQuoteName(W25,Trigger),"")</f>
        <v>USDAM3L20Y_Quote</v>
      </c>
      <c r="Y25" s="76">
        <f>IFERROR(_xll.qlRateHelperRate(W25,Trigger),"")</f>
        <v>1.993E-2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42424</v>
      </c>
      <c r="AB25" s="5">
        <f>IFERROR(_xll.qlRateHelperPillarDate(W25,Trigger),"")</f>
        <v>49730</v>
      </c>
      <c r="AC25" s="84">
        <v>0.66284874534569049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H6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USDFUT3MH6_Quote</v>
      </c>
      <c r="I26" s="130" t="str">
        <f t="shared" ref="I26:I47" si="14">Currency&amp;"FUT"&amp;Tenor&amp;$C26&amp;"ConvAdj"&amp;QuoteSuffix</f>
        <v>USDFUT3MH6ConvAdj_Quote</v>
      </c>
      <c r="J26" s="63" t="str">
        <f>_xll.qlFuturesRateHelper(,H26,$H$24,C26,G26,I26,Permanent,Trigger,ObjectOverwrite)</f>
        <v>obj_0031a#0001</v>
      </c>
      <c r="K26" s="53"/>
      <c r="L26" s="11" t="str">
        <f t="shared" si="10"/>
        <v>FUT</v>
      </c>
      <c r="M26" s="106" t="str">
        <f t="shared" si="11"/>
        <v>obj_0031b#0001</v>
      </c>
      <c r="N26" s="160" t="str">
        <f>IFERROR(_xll.qlRateHelperQuoteName(M26,Trigger),"--")</f>
        <v>USDFUT3MN6_Quote</v>
      </c>
      <c r="O26" s="165">
        <f>IFERROR(_xll.qlRateHelperQuoteValue($M26,Trigger),"--")</f>
        <v>99.275000000000006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42571</v>
      </c>
      <c r="T26" s="111">
        <f>IFERROR(_xll.qlRateHelperPillarDate(M26,Trigger),"--")</f>
        <v>42663</v>
      </c>
      <c r="V26" s="4" t="str">
        <f t="shared" si="3"/>
        <v>Sw</v>
      </c>
      <c r="W26" s="4" t="str">
        <v>obj_002f3</v>
      </c>
      <c r="X26" s="4" t="str">
        <f>IFERROR(_xll.qlRateHelperQuoteName(W26,Trigger),"")</f>
        <v>USDAM3L25Y_Quote</v>
      </c>
      <c r="Y26" s="76">
        <f>IFERROR(_xll.qlRateHelperRate(W26,Trigger),"")</f>
        <v>2.0560000000000002E-2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42424</v>
      </c>
      <c r="AB26" s="5">
        <f>IFERROR(_xll.qlRateHelperPillarDate(W26,Trigger),"")</f>
        <v>51557</v>
      </c>
      <c r="AC26" s="84">
        <v>0.58811257411426765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J6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USDFUT3MJ6_Quote</v>
      </c>
      <c r="I27" s="131" t="str">
        <f t="shared" si="14"/>
        <v>USDFUT3MJ6ConvAdj_Quote</v>
      </c>
      <c r="J27" s="70" t="str">
        <f>_xll.qlFuturesRateHelper(,H27,$H$24,C27,G27,I27,Permanent,Trigger,ObjectOverwrite)</f>
        <v>obj_00319#0001</v>
      </c>
      <c r="K27" s="53"/>
      <c r="L27" s="11" t="str">
        <f t="shared" si="10"/>
        <v>FUT</v>
      </c>
      <c r="M27" s="106" t="str">
        <f t="shared" si="11"/>
        <v>obj_00320#0001</v>
      </c>
      <c r="N27" s="160" t="str">
        <f>IFERROR(_xll.qlRateHelperQuoteName(M27,Trigger),"--")</f>
        <v>USDFUT3MU6_Quote</v>
      </c>
      <c r="O27" s="165">
        <f>IFERROR(_xll.qlRateHelperQuoteValue($M27,Trigger),"--")</f>
        <v>99.247500000000002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42634</v>
      </c>
      <c r="T27" s="111">
        <f>IFERROR(_xll.qlRateHelperPillarDate(M27,Trigger),"--")</f>
        <v>42725</v>
      </c>
      <c r="V27" s="4" t="str">
        <f t="shared" si="3"/>
        <v>Sw</v>
      </c>
      <c r="W27" s="4" t="str">
        <v>obj_002ca</v>
      </c>
      <c r="X27" s="4" t="str">
        <f>IFERROR(_xll.qlRateHelperQuoteName(W27,Trigger),"")</f>
        <v>USDAM3L30Y_Quote</v>
      </c>
      <c r="Y27" s="76">
        <f>IFERROR(_xll.qlRateHelperRate(W27,Trigger),"")</f>
        <v>2.0950000000000003E-2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42424</v>
      </c>
      <c r="AB27" s="5">
        <f>IFERROR(_xll.qlRateHelperPillarDate(W27,Trigger),"")</f>
        <v>53384</v>
      </c>
      <c r="AC27" s="84">
        <v>0.52231940882482097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K6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USDFUT3MK6_Quote</v>
      </c>
      <c r="I28" s="131" t="str">
        <f t="shared" si="14"/>
        <v>USDFUT3MK6ConvAdj_Quote</v>
      </c>
      <c r="J28" s="70" t="str">
        <f>_xll.qlFuturesRateHelper(,H28,$H$24,C28,G28,I28,Permanent,Trigger,ObjectOverwrite)</f>
        <v>obj_0031c#0001</v>
      </c>
      <c r="K28" s="53"/>
      <c r="L28" s="11" t="str">
        <f t="shared" si="10"/>
        <v>FUT</v>
      </c>
      <c r="M28" s="106" t="str">
        <f t="shared" si="11"/>
        <v>obj_0031f#0001</v>
      </c>
      <c r="N28" s="160" t="str">
        <f>IFERROR(_xll.qlRateHelperQuoteName(M28,Trigger),"--")</f>
        <v>USDFUT3MZ6_Quote</v>
      </c>
      <c r="O28" s="165">
        <f>IFERROR(_xll.qlRateHelperQuoteValue($M28,Trigger),"--")</f>
        <v>99.197499999999991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42725</v>
      </c>
      <c r="T28" s="111">
        <f>IFERROR(_xll.qlRateHelperPillarDate(M28,Trigger),"--")</f>
        <v>42815</v>
      </c>
      <c r="V28" s="4" t="str">
        <f t="shared" si="3"/>
        <v>Sw</v>
      </c>
      <c r="W28" s="4" t="str">
        <v>obj_002d3</v>
      </c>
      <c r="X28" s="4" t="str">
        <f>IFERROR(_xll.qlRateHelperQuoteName(W28,Trigger),"")</f>
        <v>USDAM3L40Y_Quote</v>
      </c>
      <c r="Y28" s="76">
        <f>IFERROR(_xll.qlRateHelperRate(W28,Trigger),"")</f>
        <v>2.1160000000000002E-2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42424</v>
      </c>
      <c r="AB28" s="5">
        <f>IFERROR(_xll.qlRateHelperPillarDate(W28,Trigger),"")</f>
        <v>57034</v>
      </c>
      <c r="AC28" s="84">
        <v>0.41848506340930491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M6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USDFUT3MM6_Quote</v>
      </c>
      <c r="I29" s="131" t="str">
        <f t="shared" si="14"/>
        <v>USDFUT3MM6ConvAdj_Quote</v>
      </c>
      <c r="J29" s="70" t="str">
        <f>_xll.qlFuturesRateHelper(,H29,$H$24,C29,G29,I29,Permanent,Trigger,ObjectOverwrite)</f>
        <v>obj_0031e#0001</v>
      </c>
      <c r="K29" s="53"/>
      <c r="L29" s="11" t="str">
        <f t="shared" si="10"/>
        <v>FUT</v>
      </c>
      <c r="M29" s="106" t="str">
        <f t="shared" si="11"/>
        <v>obj_0031d#0001</v>
      </c>
      <c r="N29" s="160" t="str">
        <f>IFERROR(_xll.qlRateHelperQuoteName(M29,Trigger),"--")</f>
        <v>USDFUT3MH7_Quote</v>
      </c>
      <c r="O29" s="165">
        <f>IFERROR(_xll.qlRateHelperQuoteValue($M29,Trigger),"--")</f>
        <v>99.157499999999999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42809</v>
      </c>
      <c r="T29" s="111">
        <f>IFERROR(_xll.qlRateHelperPillarDate(M29,Trigger),"--")</f>
        <v>42901</v>
      </c>
      <c r="V29" s="4" t="str">
        <f t="shared" si="3"/>
        <v>Sw</v>
      </c>
      <c r="W29" s="4" t="str">
        <v>obj_002bc</v>
      </c>
      <c r="X29" s="4" t="str">
        <f>IFERROR(_xll.qlRateHelperQuoteName(W29,Trigger),"")</f>
        <v>USDAM3L50Y_Quote</v>
      </c>
      <c r="Y29" s="76">
        <f>IFERROR(_xll.qlRateHelperRate(W29,Trigger),"")</f>
        <v>2.1000000000000001E-2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42424</v>
      </c>
      <c r="AB29" s="5">
        <f>IFERROR(_xll.qlRateHelperPillarDate(W29,Trigger),"")</f>
        <v>60687</v>
      </c>
      <c r="AC29" s="84">
        <v>0.3425217793150247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N6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USDFUT3MN6_Quote</v>
      </c>
      <c r="I30" s="132" t="str">
        <f t="shared" si="14"/>
        <v>USDFUT3MN6ConvAdj_Quote</v>
      </c>
      <c r="J30" s="3" t="str">
        <f>_xll.qlFuturesRateHelper(,H30,$H$24,C30,G30,I30,Permanent,Trigger,ObjectOverwrite)</f>
        <v>obj_0031b#0001</v>
      </c>
      <c r="K30" s="53"/>
      <c r="L30" s="11" t="str">
        <f t="shared" si="10"/>
        <v>FUT</v>
      </c>
      <c r="M30" s="106" t="str">
        <f t="shared" si="11"/>
        <v>obj_0032e#0001</v>
      </c>
      <c r="N30" s="160" t="str">
        <f>IFERROR(_xll.qlRateHelperQuoteName(M30,Trigger),"--")</f>
        <v>USDFUT3MM7_Quote</v>
      </c>
      <c r="O30" s="165">
        <f>IFERROR(_xll.qlRateHelperQuoteValue($M30,Trigger),"--")</f>
        <v>99.102499999999992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42907</v>
      </c>
      <c r="T30" s="111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U6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USDFUT3MU6_Quote</v>
      </c>
      <c r="I31" s="131" t="str">
        <f t="shared" si="14"/>
        <v>USDFUT3MU6ConvAdj_Quote</v>
      </c>
      <c r="J31" s="70" t="str">
        <f>_xll.qlFuturesRateHelper(,H31,$H$24,C31,G31,I31,Permanent,Trigger,ObjectOverwrite)</f>
        <v>obj_00320#0001</v>
      </c>
      <c r="K31" s="53"/>
      <c r="L31" s="11" t="str">
        <f t="shared" si="10"/>
        <v>FUT</v>
      </c>
      <c r="M31" s="106" t="str">
        <f t="shared" si="11"/>
        <v>obj_00323#0001</v>
      </c>
      <c r="N31" s="160" t="str">
        <f>IFERROR(_xll.qlRateHelperQuoteName(M31,Trigger),"--")</f>
        <v>USDFUT3MU7_Quote</v>
      </c>
      <c r="O31" s="165">
        <f>IFERROR(_xll.qlRateHelperQuoteValue($M31,Trigger),"--")</f>
        <v>99.050000000000011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42998</v>
      </c>
      <c r="T31" s="111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Z6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USDFUT3MZ6_Quote</v>
      </c>
      <c r="I32" s="131" t="str">
        <f t="shared" si="14"/>
        <v>USDFUT3MZ6ConvAdj_Quote</v>
      </c>
      <c r="J32" s="70" t="str">
        <f>_xll.qlFuturesRateHelper(,H32,$H$24,C32,G32,I32,Permanent,Trigger,ObjectOverwrite)</f>
        <v>obj_0031f#0001</v>
      </c>
      <c r="K32" s="53"/>
      <c r="L32" s="11" t="str">
        <f t="shared" si="10"/>
        <v>FUT</v>
      </c>
      <c r="M32" s="106" t="str">
        <f t="shared" si="11"/>
        <v>obj_0032d#0001</v>
      </c>
      <c r="N32" s="160" t="str">
        <f>IFERROR(_xll.qlRateHelperQuoteName(M32,Trigger),"--")</f>
        <v>USDFUT3MZ7_Quote</v>
      </c>
      <c r="O32" s="165">
        <f>IFERROR(_xll.qlRateHelperQuoteValue($M32,Trigger),"--")</f>
        <v>98.982500000000002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43089</v>
      </c>
      <c r="T32" s="111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H7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USDFUT3MH7_Quote</v>
      </c>
      <c r="I33" s="131" t="str">
        <f t="shared" si="14"/>
        <v>USDFUT3MH7ConvAdj_Quote</v>
      </c>
      <c r="J33" s="70" t="str">
        <f>_xll.qlFuturesRateHelper(,H33,$H$24,C33,G33,I33,Permanent,Trigger,ObjectOverwrite)</f>
        <v>obj_0031d#0001</v>
      </c>
      <c r="K33" s="53"/>
      <c r="L33" s="11" t="str">
        <f t="shared" si="10"/>
        <v>FUT</v>
      </c>
      <c r="M33" s="106" t="str">
        <f t="shared" si="11"/>
        <v>obj_0032a#0001</v>
      </c>
      <c r="N33" s="160" t="str">
        <f>IFERROR(_xll.qlRateHelperQuoteName(M33,Trigger),"--")</f>
        <v>USDFUT3MH8_Quote</v>
      </c>
      <c r="O33" s="165">
        <f>IFERROR(_xll.qlRateHelperQuoteValue($M33,Trigger),"--")</f>
        <v>98.922499999999999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43180</v>
      </c>
      <c r="T33" s="111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M7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USDFUT3MM7_Quote</v>
      </c>
      <c r="I34" s="131" t="str">
        <f t="shared" si="14"/>
        <v>USDFUT3MM7ConvAdj_Quote</v>
      </c>
      <c r="J34" s="70" t="str">
        <f>_xll.qlFuturesRateHelper(,H34,$H$24,C34,G34,I34,Permanent,Trigger,ObjectOverwrite)</f>
        <v>obj_0032e#0001</v>
      </c>
      <c r="K34" s="53"/>
      <c r="L34" s="11" t="str">
        <f t="shared" si="10"/>
        <v>FUT</v>
      </c>
      <c r="M34" s="106" t="str">
        <f t="shared" si="11"/>
        <v>obj_00327#0001</v>
      </c>
      <c r="N34" s="160" t="str">
        <f>IFERROR(_xll.qlRateHelperQuoteName(M34,Trigger),"--")</f>
        <v>USDFUT3MM8_Quote</v>
      </c>
      <c r="O34" s="165">
        <f>IFERROR(_xll.qlRateHelperQuoteValue($M34,Trigger),"--")</f>
        <v>98.852499999999992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43271</v>
      </c>
      <c r="T34" s="111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U7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USDFUT3MU7_Quote</v>
      </c>
      <c r="I35" s="131" t="str">
        <f t="shared" si="14"/>
        <v>USDFUT3MU7ConvAdj_Quote</v>
      </c>
      <c r="J35" s="70" t="str">
        <f>_xll.qlFuturesRateHelper(,H35,$H$24,C35,G35,I35,Permanent,Trigger,ObjectOverwrite)</f>
        <v>obj_00323#0001</v>
      </c>
      <c r="K35" s="53"/>
      <c r="L35" s="11" t="str">
        <f t="shared" si="10"/>
        <v>FUT</v>
      </c>
      <c r="M35" s="106" t="str">
        <f t="shared" si="11"/>
        <v>obj_00322#0001</v>
      </c>
      <c r="N35" s="160" t="str">
        <f>IFERROR(_xll.qlRateHelperQuoteName(M35,Trigger),"--")</f>
        <v>USDFUT3MU8_Quote</v>
      </c>
      <c r="O35" s="165">
        <f>IFERROR(_xll.qlRateHelperQuoteValue($M35,Trigger),"--")</f>
        <v>98.782499999999999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43362</v>
      </c>
      <c r="T35" s="111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Z7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USDFUT3MZ7_Quote</v>
      </c>
      <c r="I36" s="131" t="str">
        <f t="shared" si="14"/>
        <v>USDFUT3MZ7ConvAdj_Quote</v>
      </c>
      <c r="J36" s="70" t="str">
        <f>_xll.qlFuturesRateHelper(,H36,$H$24,C36,G36,I36,Permanent,Trigger,ObjectOverwrite)</f>
        <v>obj_0032d#0001</v>
      </c>
      <c r="K36" s="53"/>
      <c r="L36" s="11" t="str">
        <f t="shared" si="10"/>
        <v>FUT</v>
      </c>
      <c r="M36" s="106" t="str">
        <f t="shared" si="11"/>
        <v>obj_0032c#0001</v>
      </c>
      <c r="N36" s="160" t="str">
        <f>IFERROR(_xll.qlRateHelperQuoteName(M36,Trigger),"--")</f>
        <v>USDFUT3MZ8_Quote</v>
      </c>
      <c r="O36" s="165">
        <f>IFERROR(_xll.qlRateHelperQuoteValue($M36,Trigger),"--")</f>
        <v>98.707499999999996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43453</v>
      </c>
      <c r="T36" s="111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H8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USDFUT3MH8_Quote</v>
      </c>
      <c r="I37" s="131" t="str">
        <f t="shared" si="14"/>
        <v>USDFUT3MH8ConvAdj_Quote</v>
      </c>
      <c r="J37" s="70" t="str">
        <f>_xll.qlFuturesRateHelper(,H37,$H$24,C37,G37,I37,Permanent,Trigger,ObjectOverwrite)</f>
        <v>obj_0032a#0001</v>
      </c>
      <c r="K37" s="53"/>
      <c r="L37" s="11" t="str">
        <f t="shared" si="10"/>
        <v>FUT</v>
      </c>
      <c r="M37" s="106" t="str">
        <f t="shared" si="11"/>
        <v>obj_00329#0001</v>
      </c>
      <c r="N37" s="160" t="str">
        <f>IFERROR(_xll.qlRateHelperQuoteName(M37,Trigger),"--")</f>
        <v>USDFUT3MH9_Quote</v>
      </c>
      <c r="O37" s="165">
        <f>IFERROR(_xll.qlRateHelperQuoteValue($M37,Trigger),"--")</f>
        <v>98.642499999999998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43544</v>
      </c>
      <c r="T37" s="111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M8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USDFUT3MM8_Quote</v>
      </c>
      <c r="I38" s="131" t="str">
        <f t="shared" si="14"/>
        <v>USDFUT3MM8ConvAdj_Quote</v>
      </c>
      <c r="J38" s="70" t="str">
        <f>_xll.qlFuturesRateHelper(,H38,$H$24,C38,G38,I38,Permanent,Trigger,ObjectOverwrite)</f>
        <v>obj_00327#0001</v>
      </c>
      <c r="K38" s="53"/>
      <c r="L38" s="11" t="str">
        <f t="shared" si="10"/>
        <v>FUT</v>
      </c>
      <c r="M38" s="106" t="str">
        <f t="shared" si="11"/>
        <v>obj_00325#0001</v>
      </c>
      <c r="N38" s="160" t="str">
        <f>IFERROR(_xll.qlRateHelperQuoteName(M38,Trigger),"--")</f>
        <v>USDFUT3MM9_Quote</v>
      </c>
      <c r="O38" s="165">
        <f>IFERROR(_xll.qlRateHelperQuoteValue($M38,Trigger),"--")</f>
        <v>98.572499999999991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43635</v>
      </c>
      <c r="T38" s="111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U8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USDFUT3MU8_Quote</v>
      </c>
      <c r="I39" s="131" t="str">
        <f t="shared" si="14"/>
        <v>USDFUT3MU8ConvAdj_Quote</v>
      </c>
      <c r="J39" s="70" t="str">
        <f>_xll.qlFuturesRateHelper(,H39,$H$24,C39,G39,I39,Permanent,Trigger,ObjectOverwrite)</f>
        <v>obj_00322#0001</v>
      </c>
      <c r="K39" s="53"/>
      <c r="L39" s="11" t="str">
        <f t="shared" si="10"/>
        <v>FUT</v>
      </c>
      <c r="M39" s="106" t="str">
        <f t="shared" si="11"/>
        <v>obj_00321#0001</v>
      </c>
      <c r="N39" s="160" t="str">
        <f>IFERROR(_xll.qlRateHelperQuoteName(M39,Trigger),"--")</f>
        <v>USDFUT3MU9_Quote</v>
      </c>
      <c r="O39" s="165">
        <f>IFERROR(_xll.qlRateHelperQuoteValue($M39,Trigger),"--")</f>
        <v>98.502499999999998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43726</v>
      </c>
      <c r="T39" s="111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Z8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USDFUT3MZ8_Quote</v>
      </c>
      <c r="I40" s="131" t="str">
        <f t="shared" si="14"/>
        <v>USDFUT3MZ8ConvAdj_Quote</v>
      </c>
      <c r="J40" s="70" t="str">
        <f>_xll.qlFuturesRateHelper(,H40,$H$24,C40,G40,I40,Permanent,Trigger,ObjectOverwrite)</f>
        <v>obj_0032c#0001</v>
      </c>
      <c r="K40" s="53"/>
      <c r="L40" s="11" t="str">
        <f t="shared" si="10"/>
        <v>FUT</v>
      </c>
      <c r="M40" s="106" t="str">
        <f t="shared" si="11"/>
        <v>obj_0032b#0001</v>
      </c>
      <c r="N40" s="160" t="str">
        <f>IFERROR(_xll.qlRateHelperQuoteName(M40,Trigger),"--")</f>
        <v>USDFUT3MZ9_Quote</v>
      </c>
      <c r="O40" s="165">
        <f>IFERROR(_xll.qlRateHelperQuoteValue($M40,Trigger),"--")</f>
        <v>98.427500000000009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43817</v>
      </c>
      <c r="T40" s="111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H9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USDFUT3MH9_Quote</v>
      </c>
      <c r="I41" s="131" t="str">
        <f t="shared" si="14"/>
        <v>USDFUT3MH9ConvAdj_Quote</v>
      </c>
      <c r="J41" s="70" t="str">
        <f>_xll.qlFuturesRateHelper(,H41,$H$24,C41,G41,I41,Permanent,Trigger,ObjectOverwrite)</f>
        <v>obj_00329#0001</v>
      </c>
      <c r="L41" s="11" t="str">
        <f t="shared" si="10"/>
        <v>FUT</v>
      </c>
      <c r="M41" s="106" t="str">
        <f t="shared" si="11"/>
        <v>obj_00328#0001</v>
      </c>
      <c r="N41" s="160" t="str">
        <f>IFERROR(_xll.qlRateHelperQuoteName(M41,Trigger),"--")</f>
        <v>USDFUT3MH0_Quote</v>
      </c>
      <c r="O41" s="165">
        <f>IFERROR(_xll.qlRateHelperQuoteValue($M41,Trigger),"--")</f>
        <v>98.367500000000007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43908</v>
      </c>
      <c r="T41" s="111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M9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USDFUT3MM9_Quote</v>
      </c>
      <c r="I42" s="131" t="str">
        <f t="shared" si="14"/>
        <v>USDFUT3MM9ConvAdj_Quote</v>
      </c>
      <c r="J42" s="70" t="str">
        <f>_xll.qlFuturesRateHelper(,H42,$H$24,C42,G42,I42,Permanent,Trigger,ObjectOverwrite)</f>
        <v>obj_00325#0001</v>
      </c>
      <c r="L42" s="11" t="str">
        <f t="shared" si="10"/>
        <v>FUT</v>
      </c>
      <c r="M42" s="106" t="str">
        <f t="shared" si="11"/>
        <v>obj_00326#0001</v>
      </c>
      <c r="N42" s="160" t="str">
        <f>IFERROR(_xll.qlRateHelperQuoteName(M42,Trigger),"--")</f>
        <v>USDFUT3MM0_Quote</v>
      </c>
      <c r="O42" s="165">
        <f>IFERROR(_xll.qlRateHelperQuoteValue($M42,Trigger),"--")</f>
        <v>98.302500000000009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43999</v>
      </c>
      <c r="T42" s="111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U9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USDFUT3MU9_Quote</v>
      </c>
      <c r="I43" s="131" t="str">
        <f t="shared" si="14"/>
        <v>USDFUT3MU9ConvAdj_Quote</v>
      </c>
      <c r="J43" s="70" t="str">
        <f>_xll.qlFuturesRateHelper(,H43,$H$24,C43,G43,I43,Permanent,Trigger,ObjectOverwrite)</f>
        <v>obj_00321#0001</v>
      </c>
      <c r="L43" s="12" t="str">
        <f t="shared" si="10"/>
        <v>FUT</v>
      </c>
      <c r="M43" s="107" t="str">
        <f t="shared" si="11"/>
        <v>obj_00324#0001</v>
      </c>
      <c r="N43" s="161" t="str">
        <f>IFERROR(_xll.qlRateHelperQuoteName(M43,Trigger),"--")</f>
        <v>USDFUT3MU0_Quote</v>
      </c>
      <c r="O43" s="166">
        <f>IFERROR(_xll.qlRateHelperQuoteValue($M43,Trigger),"--")</f>
        <v>98.242500000000007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44090</v>
      </c>
      <c r="T43" s="114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Z9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USDFUT3MZ9_Quote</v>
      </c>
      <c r="I44" s="131" t="str">
        <f t="shared" si="14"/>
        <v>USDFUT3MZ9ConvAdj_Quote</v>
      </c>
      <c r="J44" s="70" t="str">
        <f>_xll.qlFuturesRateHelper(,H44,$H$24,C44,G44,I44,Permanent,Trigger,ObjectOverwrite)</f>
        <v>obj_0032b#0001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H0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USDFUT3MH0_Quote</v>
      </c>
      <c r="I45" s="131" t="str">
        <f t="shared" si="14"/>
        <v>USDFUT3MH0ConvAdj_Quote</v>
      </c>
      <c r="J45" s="70" t="str">
        <f>_xll.qlFuturesRateHelper(,H45,$H$24,C45,G45,I45,Permanent,Trigger,ObjectOverwrite)</f>
        <v>obj_00328#0001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M0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USDFUT3MM0_Quote</v>
      </c>
      <c r="I46" s="131" t="str">
        <f t="shared" si="14"/>
        <v>USDFUT3MM0ConvAdj_Quote</v>
      </c>
      <c r="J46" s="70" t="str">
        <f>_xll.qlFuturesRateHelper(,H46,$H$24,C46,G46,I46,Permanent,Trigger,ObjectOverwrite)</f>
        <v>obj_00326#0001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U0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USDFUT3MU0_Quote</v>
      </c>
      <c r="I47" s="132" t="str">
        <f t="shared" si="14"/>
        <v>USDFUT3MU0ConvAdj_Quote</v>
      </c>
      <c r="J47" s="3" t="str">
        <f>_xll.qlFuturesRateHelper(,H47,$H$24,C47,G47,I47,Permanent,Trigger,ObjectOverwrite)</f>
        <v>obj_00324#0001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obj_002bd#0001</v>
      </c>
      <c r="N49" s="163" t="str">
        <f>IFERROR(_xll.qlRateHelperQuoteName(M49,Trigger),"--")</f>
        <v>USDAM3L3Y_Quote</v>
      </c>
      <c r="O49" s="156">
        <f>IFERROR(_xll.qlRateHelperQuoteValue($M49,Trigger),"--")</f>
        <v>9.0900000000000009E-3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42424</v>
      </c>
      <c r="T49" s="157">
        <f>IFERROR(_xll.qlRateHelperPillarDate(M49,Trigger),"--")</f>
        <v>43521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obj_002da#0001</v>
      </c>
      <c r="N50" s="163" t="str">
        <f>IFERROR(_xll.qlRateHelperQuoteName(M50,Trigger),"--")</f>
        <v>USDAM3L4Y_Quote</v>
      </c>
      <c r="O50" s="156">
        <f>IFERROR(_xll.qlRateHelperQuoteValue($M50,Trigger),"--")</f>
        <v>1.0240000000000001E-2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42424</v>
      </c>
      <c r="T50" s="157">
        <f>IFERROR(_xll.qlRateHelperPillarDate(M50,Trigger),"--")</f>
        <v>43885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obj_002b6#0001</v>
      </c>
      <c r="N51" s="163" t="str">
        <f>IFERROR(_xll.qlRateHelperQuoteName(M51,Trigger),"--")</f>
        <v>USDAM3L5Y_Quote</v>
      </c>
      <c r="O51" s="156">
        <f>IFERROR(_xll.qlRateHelperQuoteValue($M51,Trigger),"--")</f>
        <v>1.1379999999999999E-2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42424</v>
      </c>
      <c r="T51" s="157">
        <f>IFERROR(_xll.qlRateHelperPillarDate(M51,Trigger),"--")</f>
        <v>44251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obj_002e7#0001</v>
      </c>
      <c r="N52" s="163" t="str">
        <f>IFERROR(_xll.qlRateHelperQuoteName(M52,Trigger),"--")</f>
        <v>USDAM3L6Y_Quote</v>
      </c>
      <c r="O52" s="156">
        <f>IFERROR(_xll.qlRateHelperQuoteValue($M52,Trigger),"--")</f>
        <v>1.248E-2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42424</v>
      </c>
      <c r="T52" s="157">
        <f>IFERROR(_xll.qlRateHelperPillarDate(M52,Trigger),"--")</f>
        <v>44616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obj_002e3#0001</v>
      </c>
      <c r="N53" s="163" t="str">
        <f>IFERROR(_xll.qlRateHelperQuoteName(M53,Trigger),"--")</f>
        <v>USDAM3L7Y_Quote</v>
      </c>
      <c r="O53" s="156">
        <f>IFERROR(_xll.qlRateHelperQuoteValue($M53,Trigger),"--")</f>
        <v>1.3479999999999999E-2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42424</v>
      </c>
      <c r="T53" s="157">
        <f>IFERROR(_xll.qlRateHelperPillarDate(M53,Trigger),"--")</f>
        <v>44981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obj_002f0#0001</v>
      </c>
      <c r="N54" s="163" t="str">
        <f>IFERROR(_xll.qlRateHelperQuoteName(M54,Trigger),"--")</f>
        <v>USDAM3L8Y_Quote</v>
      </c>
      <c r="O54" s="156">
        <f>IFERROR(_xll.qlRateHelperQuoteValue($M54,Trigger),"--")</f>
        <v>1.439E-2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42424</v>
      </c>
      <c r="T54" s="157">
        <f>IFERROR(_xll.qlRateHelperPillarDate(M54,Trigger),"--")</f>
        <v>45348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obj_002bd#0001</v>
      </c>
      <c r="L55" s="77" t="str">
        <f t="shared" si="15"/>
        <v>Sw</v>
      </c>
      <c r="M55" s="154" t="str">
        <f t="shared" si="16"/>
        <v>obj_002b0#0001</v>
      </c>
      <c r="N55" s="163" t="str">
        <f>IFERROR(_xll.qlRateHelperQuoteName(M55,Trigger),"--")</f>
        <v>USDAM3L9Y_Quote</v>
      </c>
      <c r="O55" s="156">
        <f>IFERROR(_xll.qlRateHelperQuoteValue($M55,Trigger),"--")</f>
        <v>1.52E-2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42424</v>
      </c>
      <c r="T55" s="157">
        <f>IFERROR(_xll.qlRateHelperPillarDate(M55,Trigger),"--")</f>
        <v>45712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obj_002da#0001</v>
      </c>
      <c r="L56" s="77" t="str">
        <f t="shared" si="15"/>
        <v>Sw</v>
      </c>
      <c r="M56" s="154" t="str">
        <f t="shared" si="16"/>
        <v>obj_002ad#0001</v>
      </c>
      <c r="N56" s="163" t="str">
        <f>IFERROR(_xll.qlRateHelperQuoteName(M56,Trigger),"--")</f>
        <v>USDAM3L10Y_Quote</v>
      </c>
      <c r="O56" s="156">
        <f>IFERROR(_xll.qlRateHelperQuoteValue($M56,Trigger),"--")</f>
        <v>1.5949999999999999E-2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42424</v>
      </c>
      <c r="T56" s="157">
        <f>IFERROR(_xll.qlRateHelperPillarDate(M56,Trigger),"--")</f>
        <v>46077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obj_002b6#0001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obj_002e7#0001</v>
      </c>
      <c r="L58" s="77" t="str">
        <f t="shared" si="15"/>
        <v>Sw</v>
      </c>
      <c r="M58" s="155" t="str">
        <f t="shared" si="16"/>
        <v>obj_002be#0001</v>
      </c>
      <c r="N58" s="163" t="str">
        <f>IFERROR(_xll.qlRateHelperQuoteName(M58,Trigger),"--")</f>
        <v>USDAM3L12Y_Quote</v>
      </c>
      <c r="O58" s="156">
        <f>IFERROR(_xll.qlRateHelperQuoteValue($M58,Trigger),"--")</f>
        <v>1.7229999999999999E-2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42424</v>
      </c>
      <c r="T58" s="157">
        <f>IFERROR(_xll.qlRateHelperPillarDate(M58,Trigger),"--")</f>
        <v>46807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obj_002e3#0001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obj_002f0#0001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obj_002b0#0001</v>
      </c>
      <c r="L61" s="77" t="str">
        <f t="shared" si="15"/>
        <v>Sw</v>
      </c>
      <c r="M61" s="155" t="str">
        <f t="shared" si="16"/>
        <v>obj_002c2#0001</v>
      </c>
      <c r="N61" s="163" t="str">
        <f>IFERROR(_xll.qlRateHelperQuoteName(M61,Trigger),"--")</f>
        <v>USDAM3L15Y_Quote</v>
      </c>
      <c r="O61" s="156">
        <f>IFERROR(_xll.qlRateHelperQuoteValue($M61,Trigger),"--")</f>
        <v>1.857E-2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42424</v>
      </c>
      <c r="T61" s="157">
        <f>IFERROR(_xll.qlRateHelperPillarDate(M61,Trigger),"--")</f>
        <v>47903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obj_002ad#0001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obj_002be#0001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obj_002e8#0001</v>
      </c>
      <c r="N66" s="163" t="str">
        <f>IFERROR(_xll.qlRateHelperQuoteName(M66,Trigger),"--")</f>
        <v>USDAM3L20Y_Quote</v>
      </c>
      <c r="O66" s="156">
        <f>IFERROR(_xll.qlRateHelperQuoteValue($M66,Trigger),"--")</f>
        <v>1.993E-2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42424</v>
      </c>
      <c r="T66" s="157">
        <f>IFERROR(_xll.qlRateHelperPillarDate(M66,Trigger),"--")</f>
        <v>49730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obj_002c2#0001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obj_002f3#0001</v>
      </c>
      <c r="N71" s="163" t="str">
        <f>IFERROR(_xll.qlRateHelperQuoteName(M71,Trigger),"--")</f>
        <v>USDAM3L25Y_Quote</v>
      </c>
      <c r="O71" s="156">
        <f>IFERROR(_xll.qlRateHelperQuoteValue($M71,Trigger),"--")</f>
        <v>2.0560000000000002E-2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42424</v>
      </c>
      <c r="T71" s="157">
        <f>IFERROR(_xll.qlRateHelperPillarDate(M71,Trigger),"--")</f>
        <v>51557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obj_002e8#0001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obj_002ca#0001</v>
      </c>
      <c r="N76" s="163" t="str">
        <f>IFERROR(_xll.qlRateHelperQuoteName(M76,Trigger),"--")</f>
        <v>USDAM3L30Y_Quote</v>
      </c>
      <c r="O76" s="156">
        <f>IFERROR(_xll.qlRateHelperQuoteValue($M76,Trigger),"--")</f>
        <v>2.0950000000000003E-2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42424</v>
      </c>
      <c r="T76" s="157">
        <f>IFERROR(_xll.qlRateHelperPillarDate(M76,Trigger),"--")</f>
        <v>53384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obj_002f3#0001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obj_002d3#0001</v>
      </c>
      <c r="N78" s="163" t="str">
        <f>IFERROR(_xll.qlRateHelperQuoteName(M78,Trigger),"--")</f>
        <v>USDAM3L40Y_Quote</v>
      </c>
      <c r="O78" s="156">
        <f>IFERROR(_xll.qlRateHelperQuoteValue($M78,Trigger),"--")</f>
        <v>2.1160000000000002E-2</v>
      </c>
      <c r="P78" s="175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42424</v>
      </c>
      <c r="T78" s="157">
        <f>IFERROR(_xll.qlRateHelperPillarDate(M78,Trigger),"--")</f>
        <v>57034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obj_002bc#0001</v>
      </c>
      <c r="N80" s="163" t="str">
        <f>IFERROR(_xll.qlRateHelperQuoteName(M80,Trigger),"--")</f>
        <v>USDAM3L50Y_Quote</v>
      </c>
      <c r="O80" s="156">
        <f>IFERROR(_xll.qlRateHelperQuoteValue($M80,Trigger),"--")</f>
        <v>2.1000000000000001E-2</v>
      </c>
      <c r="P80" s="175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42424</v>
      </c>
      <c r="T80" s="157">
        <f>IFERROR(_xll.qlRateHelperPillarDate(M80,Trigger),"--")</f>
        <v>60687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obj_002ba#0001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42424</v>
      </c>
      <c r="T81" s="157">
        <f>IFERROR(_xll.qlRateHelperPillarDate(M81,Trigger),"--")</f>
        <v>64339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obj_002ca#0001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obj_002d3#0001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obj_002bc#0001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obj_002ba#0001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obj_002d1</v>
      </c>
      <c r="X3" s="4" t="str">
        <f>IFERROR(_xll.qlRateHelperQuoteName(W3,Trigger),"")</f>
        <v>USD1MD_SYNTH6M_Quote</v>
      </c>
      <c r="Y3" s="76">
        <f>IFERROR(_xll.qlRateHelperRate(W3,Trigger),"")</f>
        <v>8.3049999999999999E-3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42424</v>
      </c>
      <c r="AB3" s="5">
        <f>IFERROR(_xll.qlRateHelperPillarDate(W3,Trigger),"")</f>
        <v>42453</v>
      </c>
      <c r="AC3" s="84">
        <v>0.9993314333914578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obj_002c1</v>
      </c>
      <c r="X4" s="4" t="str">
        <f>IFERROR(_xll.qlRateHelperQuoteName(W4,Trigger),"")</f>
        <v>USD2MD_SYNTH6M_Quote</v>
      </c>
      <c r="Y4" s="76">
        <f>IFERROR(_xll.qlRateHelperRate(W4,Trigger),"")</f>
        <v>8.43E-3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42424</v>
      </c>
      <c r="AB4" s="5">
        <f>IFERROR(_xll.qlRateHelperPillarDate(W4,Trigger),"")</f>
        <v>42485</v>
      </c>
      <c r="AC4" s="84">
        <v>0.99857362079715961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obj_00282#0001</v>
      </c>
      <c r="H5" s="181" t="str">
        <f t="shared" si="0"/>
        <v>USD2WD_SYNTH6M_Quote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obj_0027b</v>
      </c>
      <c r="X5" s="4" t="str">
        <f>IFERROR(_xll.qlRateHelperQuoteName(W5,Trigger),"")</f>
        <v>USD3MD_SYNTH6M_Quote</v>
      </c>
      <c r="Y5" s="76">
        <f>IFERROR(_xll.qlRateHelperRate(W5,Trigger),"")</f>
        <v>8.5450000000000005E-3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42424</v>
      </c>
      <c r="AB5" s="5">
        <f>IFERROR(_xll.qlRateHelperPillarDate(W5,Trigger),"")</f>
        <v>42514</v>
      </c>
      <c r="AC5" s="84">
        <v>0.99786830383593039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obj_002a3#0001</v>
      </c>
      <c r="H6" s="188" t="str">
        <f t="shared" si="0"/>
        <v>USD3WD_SYNTH6M_Quote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obj_00292</v>
      </c>
      <c r="X6" s="4" t="str">
        <f>IFERROR(_xll.qlRateHelperQuoteName(W6,Trigger),"")</f>
        <v>USD4MD_SYNTH6M_Quote</v>
      </c>
      <c r="Y6" s="76">
        <f>IFERROR(_xll.qlRateHelperRate(W6,Trigger),"")</f>
        <v>8.6479999999999994E-3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42424</v>
      </c>
      <c r="AB6" s="5">
        <f>IFERROR(_xll.qlRateHelperPillarDate(W6,Trigger),"")</f>
        <v>42545</v>
      </c>
      <c r="AC6" s="84">
        <v>0.99710173546443381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obj_002d1#0001</v>
      </c>
      <c r="K7" s="53"/>
      <c r="L7" s="11" t="str">
        <f t="shared" si="1"/>
        <v>Dp</v>
      </c>
      <c r="M7" s="106" t="str">
        <f t="shared" si="2"/>
        <v>obj_002d1#0001</v>
      </c>
      <c r="N7" s="160" t="str">
        <f>IFERROR(_xll.qlRateHelperQuoteName(M7,Trigger),"--")</f>
        <v>USD1MD_SYNTH6M_Quote</v>
      </c>
      <c r="O7" s="110">
        <f>IFERROR(_xll.qlRateHelperQuoteValue($M7,Trigger),"--")</f>
        <v>8.3049999999999999E-3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42424</v>
      </c>
      <c r="T7" s="111">
        <f>IFERROR(_xll.qlRateHelperPillarDate(M7,Trigger),"--")</f>
        <v>42453</v>
      </c>
      <c r="V7" s="4" t="str">
        <f t="shared" si="3"/>
        <v>Dp</v>
      </c>
      <c r="W7" s="4" t="str">
        <v>obj_00299</v>
      </c>
      <c r="X7" s="4" t="str">
        <f>IFERROR(_xll.qlRateHelperQuoteName(W7,Trigger),"")</f>
        <v>USD5MD_SYNTH6M_Quote</v>
      </c>
      <c r="Y7" s="76">
        <f>IFERROR(_xll.qlRateHelperRate(W7,Trigger),"")</f>
        <v>8.7539999999999996E-3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42424</v>
      </c>
      <c r="AB7" s="5">
        <f>IFERROR(_xll.qlRateHelperPillarDate(W7,Trigger),"")</f>
        <v>42576</v>
      </c>
      <c r="AC7" s="84">
        <v>0.99631747775986912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obj_002c1#0001</v>
      </c>
      <c r="K8" s="53"/>
      <c r="L8" s="11" t="str">
        <f t="shared" si="1"/>
        <v>Dp</v>
      </c>
      <c r="M8" s="106" t="str">
        <f t="shared" si="2"/>
        <v>obj_002c1#0001</v>
      </c>
      <c r="N8" s="160" t="str">
        <f>IFERROR(_xll.qlRateHelperQuoteName(M8,Trigger),"--")</f>
        <v>USD2MD_SYNTH6M_Quote</v>
      </c>
      <c r="O8" s="110">
        <f>IFERROR(_xll.qlRateHelperQuoteValue($M8,Trigger),"--")</f>
        <v>8.43E-3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42424</v>
      </c>
      <c r="T8" s="111">
        <f>IFERROR(_xll.qlRateHelperPillarDate(M8,Trigger),"--")</f>
        <v>42485</v>
      </c>
      <c r="V8" s="4" t="str">
        <f t="shared" si="3"/>
        <v>Dp</v>
      </c>
      <c r="W8" s="4" t="str">
        <v>obj_0029c</v>
      </c>
      <c r="X8" s="4" t="str">
        <f>IFERROR(_xll.qlRateHelperQuoteName(W8,Trigger),"")</f>
        <v>USD6MD_SYNTH6M_Quote</v>
      </c>
      <c r="Y8" s="76">
        <f>IFERROR(_xll.qlRateHelperRate(W8,Trigger),"")</f>
        <v>8.8159999999999992E-3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42424</v>
      </c>
      <c r="AB8" s="5">
        <f>IFERROR(_xll.qlRateHelperPillarDate(W8,Trigger),"")</f>
        <v>42606</v>
      </c>
      <c r="AC8" s="84">
        <v>0.99556279872967957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obj_0027b#0001</v>
      </c>
      <c r="K9" s="53"/>
      <c r="L9" s="11" t="str">
        <f t="shared" si="1"/>
        <v>Dp</v>
      </c>
      <c r="M9" s="106" t="str">
        <f t="shared" si="2"/>
        <v>obj_0027b#0001</v>
      </c>
      <c r="N9" s="160" t="str">
        <f>IFERROR(_xll.qlRateHelperQuoteName(M9,Trigger),"--")</f>
        <v>USD3MD_SYNTH6M_Quote</v>
      </c>
      <c r="O9" s="110">
        <f>IFERROR(_xll.qlRateHelperQuoteValue($M9,Trigger),"--")</f>
        <v>8.5450000000000005E-3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42424</v>
      </c>
      <c r="T9" s="111">
        <f>IFERROR(_xll.qlRateHelperPillarDate(M9,Trigger),"--")</f>
        <v>42514</v>
      </c>
      <c r="V9" s="4" t="str">
        <f t="shared" si="3"/>
        <v>FRA</v>
      </c>
      <c r="W9" s="4" t="str">
        <v>obj_00277</v>
      </c>
      <c r="X9" s="4" t="str">
        <f>IFERROR(_xll.qlRateHelperQuoteName(W9,Trigger),"")</f>
        <v>USD1x7F_Quote</v>
      </c>
      <c r="Y9" s="76">
        <f>IFERROR(_xll.qlRateHelperRate(W9,Trigger),"")</f>
        <v>8.94E-3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42453</v>
      </c>
      <c r="AB9" s="5">
        <f>IFERROR(_xll.qlRateHelperPillarDate(W9,Trigger),"")</f>
        <v>42639</v>
      </c>
      <c r="AC9" s="84">
        <v>0.99473674436921644</v>
      </c>
    </row>
    <row r="10" spans="1:32" ht="11.25" customHeight="1" x14ac:dyDescent="0.2">
      <c r="A10" s="176" t="s">
        <v>27</v>
      </c>
      <c r="B10" s="177" t="s">
        <v>54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obj_00271#0001</v>
      </c>
      <c r="H10" s="181" t="str">
        <f t="shared" si="0"/>
        <v>USD4MD_SYNTH6M_Quote</v>
      </c>
      <c r="I10" s="179"/>
      <c r="J10" s="182" t="str">
        <f>_xll.qlDepositRateHelper(,H10,G10,Permanent,Trigger,ObjectOverwrite)</f>
        <v>obj_00292#0001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obj_00292#0001</v>
      </c>
      <c r="N10" s="160" t="str">
        <f>IFERROR(_xll.qlRateHelperQuoteName(M10,Trigger),"--")</f>
        <v>USD4MD_SYNTH6M_Quote</v>
      </c>
      <c r="O10" s="110">
        <f>IFERROR(_xll.qlRateHelperQuoteValue($M10,Trigger),"--")</f>
        <v>8.6479999999999994E-3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42424</v>
      </c>
      <c r="T10" s="111">
        <f>IFERROR(_xll.qlRateHelperPillarDate(M10,Trigger),"--")</f>
        <v>42545</v>
      </c>
      <c r="V10" s="4" t="str">
        <f t="shared" si="3"/>
        <v>FRA</v>
      </c>
      <c r="W10" s="4" t="str">
        <v>obj_0027c</v>
      </c>
      <c r="X10" s="4" t="str">
        <f>IFERROR(_xll.qlRateHelperQuoteName(W10,Trigger),"")</f>
        <v>USD2x8F_Quote</v>
      </c>
      <c r="Y10" s="76">
        <f>IFERROR(_xll.qlRateHelperRate(W10,Trigger),"")</f>
        <v>9.0200000000000002E-3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42485</v>
      </c>
      <c r="AB10" s="5">
        <f>IFERROR(_xll.qlRateHelperPillarDate(W10,Trigger),"")</f>
        <v>42667</v>
      </c>
      <c r="AC10" s="84">
        <v>0.99404094555983225</v>
      </c>
    </row>
    <row r="11" spans="1:32" ht="11.25" customHeight="1" x14ac:dyDescent="0.2">
      <c r="A11" s="183" t="s">
        <v>27</v>
      </c>
      <c r="B11" s="184" t="s">
        <v>55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obj_0027a#0001</v>
      </c>
      <c r="H11" s="188" t="str">
        <f t="shared" si="0"/>
        <v>USD5MD_SYNTH6M_Quote</v>
      </c>
      <c r="I11" s="186"/>
      <c r="J11" s="189" t="str">
        <f>_xll.qlDepositRateHelper(,H11,G11,Permanent,Trigger,ObjectOverwrite)</f>
        <v>obj_00299#0001</v>
      </c>
      <c r="K11" s="53"/>
      <c r="L11" s="11" t="str">
        <f t="shared" si="6"/>
        <v>Dp</v>
      </c>
      <c r="M11" s="106" t="str">
        <f t="shared" si="7"/>
        <v>obj_00299#0001</v>
      </c>
      <c r="N11" s="160" t="str">
        <f>IFERROR(_xll.qlRateHelperQuoteName(M11,Trigger),"--")</f>
        <v>USD5MD_SYNTH6M_Quote</v>
      </c>
      <c r="O11" s="110">
        <f>IFERROR(_xll.qlRateHelperQuoteValue($M11,Trigger),"--")</f>
        <v>8.7539999999999996E-3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42424</v>
      </c>
      <c r="T11" s="111">
        <f>IFERROR(_xll.qlRateHelperPillarDate(M11,Trigger),"--")</f>
        <v>42576</v>
      </c>
      <c r="V11" s="4" t="str">
        <f t="shared" si="3"/>
        <v>FRA</v>
      </c>
      <c r="W11" s="4" t="str">
        <v>obj_0027e</v>
      </c>
      <c r="X11" s="4" t="str">
        <f>IFERROR(_xll.qlRateHelperQuoteName(W11,Trigger),"")</f>
        <v>USD3x9F_Quote</v>
      </c>
      <c r="Y11" s="76">
        <f>IFERROR(_xll.qlRateHelperRate(W11,Trigger),"")</f>
        <v>9.1000000000000004E-3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42514</v>
      </c>
      <c r="AB11" s="5">
        <f>IFERROR(_xll.qlRateHelperPillarDate(W11,Trigger),"")</f>
        <v>42698</v>
      </c>
      <c r="AC11" s="84">
        <v>0.99324968103126166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obj_0029c#0001</v>
      </c>
      <c r="K12" s="53" t="s">
        <v>47</v>
      </c>
      <c r="L12" s="12" t="str">
        <f t="shared" si="6"/>
        <v>Dp</v>
      </c>
      <c r="M12" s="107" t="str">
        <f t="shared" si="7"/>
        <v>obj_0029c#0001</v>
      </c>
      <c r="N12" s="161" t="str">
        <f>IFERROR(_xll.qlRateHelperQuoteName(M12,Trigger),"--")</f>
        <v>USD6MD_SYNTH6M_Quote</v>
      </c>
      <c r="O12" s="113">
        <f>IFERROR(_xll.qlRateHelperQuoteValue($M12,Trigger),"--")</f>
        <v>8.8159999999999992E-3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42424</v>
      </c>
      <c r="T12" s="114">
        <f>IFERROR(_xll.qlRateHelperPillarDate(M12,Trigger),"--")</f>
        <v>42606</v>
      </c>
      <c r="V12" s="4" t="str">
        <f t="shared" si="3"/>
        <v>FRA</v>
      </c>
      <c r="W12" s="4" t="str">
        <v>obj_00278</v>
      </c>
      <c r="X12" s="4" t="str">
        <f>IFERROR(_xll.qlRateHelperQuoteName(W12,Trigger),"")</f>
        <v>USD4x10F_Quote</v>
      </c>
      <c r="Y12" s="76">
        <f>IFERROR(_xll.qlRateHelperRate(W12,Trigger),"")</f>
        <v>9.2299999999999986E-3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42545</v>
      </c>
      <c r="AB12" s="5">
        <f>IFERROR(_xll.qlRateHelperPillarDate(W12,Trigger),"")</f>
        <v>42732</v>
      </c>
      <c r="AC12" s="84">
        <v>0.9923439698660218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obj_00277#0001</v>
      </c>
      <c r="N13" s="159" t="str">
        <f>IFERROR(_xll.qlRateHelperQuoteName(M13,Trigger),"--")</f>
        <v>USD1x7F_Quote</v>
      </c>
      <c r="O13" s="147">
        <f>IFERROR(_xll.qlRateHelperQuoteValue($M13,Trigger),"--")</f>
        <v>8.94E-3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42453</v>
      </c>
      <c r="T13" s="148">
        <f>IFERROR(_xll.qlRateHelperPillarDate(M13,Trigger),"--")</f>
        <v>42639</v>
      </c>
      <c r="V13" s="4" t="str">
        <f t="shared" si="3"/>
        <v>FRA</v>
      </c>
      <c r="W13" s="4" t="str">
        <v>obj_00276</v>
      </c>
      <c r="X13" s="4" t="str">
        <f>IFERROR(_xll.qlRateHelperQuoteName(W13,Trigger),"")</f>
        <v>USD5x11F_Quote</v>
      </c>
      <c r="Y13" s="76">
        <f>IFERROR(_xll.qlRateHelperRate(W13,Trigger),"")</f>
        <v>9.3500000000000007E-3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42576</v>
      </c>
      <c r="AB13" s="5">
        <f>IFERROR(_xll.qlRateHelperPillarDate(W13,Trigger),"")</f>
        <v>42759</v>
      </c>
      <c r="AC13" s="84">
        <v>0.99160611642267982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obj_0027c#0001</v>
      </c>
      <c r="N14" s="160" t="str">
        <f>IFERROR(_xll.qlRateHelperQuoteName(M14,Trigger),"--")</f>
        <v>USD2x8F_Quote</v>
      </c>
      <c r="O14" s="110">
        <f>IFERROR(_xll.qlRateHelperQuoteValue($M14,Trigger),"--")</f>
        <v>9.0200000000000002E-3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42485</v>
      </c>
      <c r="T14" s="111">
        <f>IFERROR(_xll.qlRateHelperPillarDate(M14,Trigger),"--")</f>
        <v>42667</v>
      </c>
      <c r="V14" s="4" t="str">
        <f t="shared" si="3"/>
        <v>FRA</v>
      </c>
      <c r="W14" s="4" t="str">
        <v>obj_0028c</v>
      </c>
      <c r="X14" s="4" t="str">
        <f>IFERROR(_xll.qlRateHelperQuoteName(W14,Trigger),"")</f>
        <v>USD6x12F_Quote</v>
      </c>
      <c r="Y14" s="76">
        <f>IFERROR(_xll.qlRateHelperRate(W14,Trigger),"")</f>
        <v>9.4699999999999993E-3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42606</v>
      </c>
      <c r="AB14" s="5">
        <f>IFERROR(_xll.qlRateHelperPillarDate(W14,Trigger),"")</f>
        <v>42790</v>
      </c>
      <c r="AC14" s="84">
        <v>0.99076726499659273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obj_00277#0001</v>
      </c>
      <c r="K15" s="53"/>
      <c r="L15" s="11" t="str">
        <f t="shared" si="8"/>
        <v>FRA</v>
      </c>
      <c r="M15" s="106" t="str">
        <f t="shared" si="9"/>
        <v>obj_0027e#0001</v>
      </c>
      <c r="N15" s="160" t="str">
        <f>IFERROR(_xll.qlRateHelperQuoteName(M15,Trigger),"--")</f>
        <v>USD3x9F_Quote</v>
      </c>
      <c r="O15" s="110">
        <f>IFERROR(_xll.qlRateHelperQuoteValue($M15,Trigger),"--")</f>
        <v>9.1000000000000004E-3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42514</v>
      </c>
      <c r="T15" s="111">
        <f>IFERROR(_xll.qlRateHelperPillarDate(M15,Trigger),"--")</f>
        <v>42698</v>
      </c>
      <c r="V15" s="4" t="str">
        <f t="shared" si="3"/>
        <v>FRA</v>
      </c>
      <c r="W15" s="4" t="str">
        <v>obj_00296</v>
      </c>
      <c r="X15" s="4" t="str">
        <f>IFERROR(_xll.qlRateHelperQuoteName(W15,Trigger),"")</f>
        <v>USD7x13F_Quote</v>
      </c>
      <c r="Y15" s="76">
        <f>IFERROR(_xll.qlRateHelperRate(W15,Trigger),"")</f>
        <v>9.5899999999999996E-3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42639</v>
      </c>
      <c r="AB15" s="5">
        <f>IFERROR(_xll.qlRateHelperPillarDate(W15,Trigger),"")</f>
        <v>42818</v>
      </c>
      <c r="AC15" s="84">
        <v>0.99001747659931372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obj_0027c#0001</v>
      </c>
      <c r="K16" s="53"/>
      <c r="L16" s="11" t="str">
        <f t="shared" si="8"/>
        <v>FRA</v>
      </c>
      <c r="M16" s="106" t="str">
        <f t="shared" si="9"/>
        <v>obj_00278#0001</v>
      </c>
      <c r="N16" s="160" t="str">
        <f>IFERROR(_xll.qlRateHelperQuoteName(M16,Trigger),"--")</f>
        <v>USD4x10F_Quote</v>
      </c>
      <c r="O16" s="110">
        <f>IFERROR(_xll.qlRateHelperQuoteValue($M16,Trigger),"--")</f>
        <v>9.2299999999999986E-3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42545</v>
      </c>
      <c r="T16" s="111">
        <f>IFERROR(_xll.qlRateHelperPillarDate(M16,Trigger),"--")</f>
        <v>42732</v>
      </c>
      <c r="V16" s="4" t="str">
        <f t="shared" si="3"/>
        <v>FRA</v>
      </c>
      <c r="W16" s="4" t="str">
        <v>obj_00275</v>
      </c>
      <c r="X16" s="4" t="str">
        <f>IFERROR(_xll.qlRateHelperQuoteName(W16,Trigger),"")</f>
        <v>USD8x14F_Quote</v>
      </c>
      <c r="Y16" s="76">
        <f>IFERROR(_xll.qlRateHelperRate(W16,Trigger),"")</f>
        <v>9.7099999999999999E-3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42667</v>
      </c>
      <c r="AB16" s="5">
        <f>IFERROR(_xll.qlRateHelperPillarDate(W16,Trigger),"")</f>
        <v>42849</v>
      </c>
      <c r="AC16" s="84">
        <v>0.98918509090331508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obj_0027e#0001</v>
      </c>
      <c r="K17" s="53"/>
      <c r="L17" s="11" t="str">
        <f t="shared" si="8"/>
        <v>FRA</v>
      </c>
      <c r="M17" s="106" t="str">
        <f t="shared" si="9"/>
        <v>obj_00276#0001</v>
      </c>
      <c r="N17" s="160" t="str">
        <f>IFERROR(_xll.qlRateHelperQuoteName(M17,Trigger),"--")</f>
        <v>USD5x11F_Quote</v>
      </c>
      <c r="O17" s="110">
        <f>IFERROR(_xll.qlRateHelperQuoteValue($M17,Trigger),"--")</f>
        <v>9.3500000000000007E-3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42576</v>
      </c>
      <c r="T17" s="111">
        <f>IFERROR(_xll.qlRateHelperPillarDate(M17,Trigger),"--")</f>
        <v>42759</v>
      </c>
      <c r="V17" s="4" t="str">
        <f t="shared" si="3"/>
        <v>FRA</v>
      </c>
      <c r="W17" s="4" t="str">
        <v>obj_00295</v>
      </c>
      <c r="X17" s="4" t="str">
        <f>IFERROR(_xll.qlRateHelperQuoteName(W17,Trigger),"")</f>
        <v>USD9x15F_Quote</v>
      </c>
      <c r="Y17" s="76">
        <f>IFERROR(_xll.qlRateHelperRate(W17,Trigger),"")</f>
        <v>9.8399999999999998E-3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42698</v>
      </c>
      <c r="AB17" s="5">
        <f>IFERROR(_xll.qlRateHelperPillarDate(W17,Trigger),"")</f>
        <v>42879</v>
      </c>
      <c r="AC17" s="84">
        <v>0.98836189181869039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obj_00278#0001</v>
      </c>
      <c r="K18" s="53"/>
      <c r="L18" s="11" t="str">
        <f t="shared" si="8"/>
        <v>FRA</v>
      </c>
      <c r="M18" s="106" t="str">
        <f t="shared" si="9"/>
        <v>obj_0028c#0001</v>
      </c>
      <c r="N18" s="160" t="str">
        <f>IFERROR(_xll.qlRateHelperQuoteName(M18,Trigger),"--")</f>
        <v>USD6x12F_Quote</v>
      </c>
      <c r="O18" s="110">
        <f>IFERROR(_xll.qlRateHelperQuoteValue($M18,Trigger),"--")</f>
        <v>9.4699999999999993E-3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42606</v>
      </c>
      <c r="T18" s="111">
        <f>IFERROR(_xll.qlRateHelperPillarDate(M18,Trigger),"--")</f>
        <v>42790</v>
      </c>
      <c r="V18" s="4" t="str">
        <f t="shared" si="3"/>
        <v>FRA</v>
      </c>
      <c r="W18" s="4" t="str">
        <v>obj_00291</v>
      </c>
      <c r="X18" s="4" t="str">
        <f>IFERROR(_xll.qlRateHelperQuoteName(W18,Trigger),"")</f>
        <v>USD10x16F_Quote</v>
      </c>
      <c r="Y18" s="76">
        <f>IFERROR(_xll.qlRateHelperRate(W18,Trigger),"")</f>
        <v>9.9699999999999997E-3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42732</v>
      </c>
      <c r="AB18" s="5">
        <f>IFERROR(_xll.qlRateHelperPillarDate(W18,Trigger),"")</f>
        <v>42912</v>
      </c>
      <c r="AC18" s="84">
        <v>0.98742495305317879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obj_00276#0001</v>
      </c>
      <c r="K19" s="53"/>
      <c r="L19" s="11" t="str">
        <f t="shared" si="8"/>
        <v>FRA</v>
      </c>
      <c r="M19" s="106" t="str">
        <f t="shared" si="9"/>
        <v>obj_00296#0001</v>
      </c>
      <c r="N19" s="160" t="str">
        <f>IFERROR(_xll.qlRateHelperQuoteName(M19,Trigger),"--")</f>
        <v>USD7x13F_Quote</v>
      </c>
      <c r="O19" s="110">
        <f>IFERROR(_xll.qlRateHelperQuoteValue($M19,Trigger),"--")</f>
        <v>9.5899999999999996E-3</v>
      </c>
      <c r="P19" s="175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42639</v>
      </c>
      <c r="T19" s="111">
        <f>IFERROR(_xll.qlRateHelperPillarDate(M19,Trigger),"--")</f>
        <v>42818</v>
      </c>
      <c r="V19" s="4" t="str">
        <f t="shared" si="3"/>
        <v>FRA</v>
      </c>
      <c r="W19" s="4" t="str">
        <v>obj_00286</v>
      </c>
      <c r="X19" s="4" t="str">
        <f>IFERROR(_xll.qlRateHelperQuoteName(W19,Trigger),"")</f>
        <v>USD12x18F_Quote</v>
      </c>
      <c r="Y19" s="76">
        <f>IFERROR(_xll.qlRateHelperRate(W19,Trigger),"")</f>
        <v>1.0200000000000001E-2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42790</v>
      </c>
      <c r="AB19" s="5">
        <f>IFERROR(_xll.qlRateHelperPillarDate(W19,Trigger),"")</f>
        <v>42971</v>
      </c>
      <c r="AC19" s="84">
        <v>0.98571220424253003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obj_0028c#0001</v>
      </c>
      <c r="K20" s="53"/>
      <c r="L20" s="11" t="str">
        <f t="shared" si="8"/>
        <v>FRA</v>
      </c>
      <c r="M20" s="106" t="str">
        <f t="shared" si="9"/>
        <v>obj_00275#0001</v>
      </c>
      <c r="N20" s="160" t="str">
        <f>IFERROR(_xll.qlRateHelperQuoteName(M20,Trigger),"--")</f>
        <v>USD8x14F_Quote</v>
      </c>
      <c r="O20" s="110">
        <f>IFERROR(_xll.qlRateHelperQuoteValue($M20,Trigger),"--")</f>
        <v>9.7099999999999999E-3</v>
      </c>
      <c r="P20" s="175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42667</v>
      </c>
      <c r="T20" s="111">
        <f>IFERROR(_xll.qlRateHelperPillarDate(M20,Trigger),"--")</f>
        <v>42849</v>
      </c>
      <c r="V20" s="4" t="str">
        <f t="shared" si="3"/>
        <v>FRA</v>
      </c>
      <c r="W20" s="4" t="str">
        <v>obj_00297</v>
      </c>
      <c r="X20" s="4" t="str">
        <f>IFERROR(_xll.qlRateHelperQuoteName(W20,Trigger),"")</f>
        <v>USD13x19F_Quote</v>
      </c>
      <c r="Y20" s="76">
        <f>IFERROR(_xll.qlRateHelperRate(W20,Trigger),"")</f>
        <v>1.0320000000000001E-2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42818</v>
      </c>
      <c r="AB20" s="5">
        <f>IFERROR(_xll.qlRateHelperPillarDate(W20,Trigger),"")</f>
        <v>43003</v>
      </c>
      <c r="AC20" s="84">
        <v>0.98479478160723621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obj_00296#0001</v>
      </c>
      <c r="K21" s="53"/>
      <c r="L21" s="11" t="str">
        <f t="shared" si="8"/>
        <v>FRA</v>
      </c>
      <c r="M21" s="106" t="str">
        <f t="shared" si="9"/>
        <v>obj_00295#0001</v>
      </c>
      <c r="N21" s="160" t="str">
        <f>IFERROR(_xll.qlRateHelperQuoteName(M21,Trigger),"--")</f>
        <v>USD9x15F_Quote</v>
      </c>
      <c r="O21" s="110">
        <f>IFERROR(_xll.qlRateHelperQuoteValue($M21,Trigger),"--")</f>
        <v>9.8399999999999998E-3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42698</v>
      </c>
      <c r="T21" s="111">
        <f>IFERROR(_xll.qlRateHelperPillarDate(M21,Trigger),"--")</f>
        <v>42879</v>
      </c>
      <c r="V21" s="4" t="str">
        <f t="shared" si="3"/>
        <v>BasSw</v>
      </c>
      <c r="W21" s="4" t="str">
        <v>obj_002ee</v>
      </c>
      <c r="X21" s="4" t="str">
        <f>IFERROR(_xll.qlRateHelperQuoteName(W21,Trigger),"")</f>
        <v>USDAM3L2Y_S6L3L_Quote</v>
      </c>
      <c r="Y21" s="76">
        <f>IFERROR(_xll.qlRateHelperRate(W21,Trigger),"")</f>
        <v>9.8976021859667664E-3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42424</v>
      </c>
      <c r="AB21" s="5">
        <f>IFERROR(_xll.qlRateHelperPillarDate(W21,Trigger),"")</f>
        <v>43157</v>
      </c>
      <c r="AC21" s="84">
        <v>0.98012181615660654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obj_00275#0001</v>
      </c>
      <c r="K22" s="53"/>
      <c r="L22" s="11" t="str">
        <f t="shared" si="8"/>
        <v>FRA</v>
      </c>
      <c r="M22" s="106" t="str">
        <f t="shared" si="9"/>
        <v>obj_00291#0001</v>
      </c>
      <c r="N22" s="160" t="str">
        <f>IFERROR(_xll.qlRateHelperQuoteName(M22,Trigger),"--")</f>
        <v>USD10x16F_Quote</v>
      </c>
      <c r="O22" s="110">
        <f>IFERROR(_xll.qlRateHelperQuoteValue($M22,Trigger),"--")</f>
        <v>9.9699999999999997E-3</v>
      </c>
      <c r="P22" s="175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42732</v>
      </c>
      <c r="T22" s="111">
        <f>IFERROR(_xll.qlRateHelperPillarDate(M22,Trigger),"--")</f>
        <v>42912</v>
      </c>
      <c r="V22" s="4" t="str">
        <f t="shared" si="3"/>
        <v>BasSw</v>
      </c>
      <c r="W22" s="4" t="str">
        <v>obj_002c5</v>
      </c>
      <c r="X22" s="4" t="str">
        <f>IFERROR(_xll.qlRateHelperQuoteName(W22,Trigger),"")</f>
        <v>USDAM3L3Y_S6L3L_Quote</v>
      </c>
      <c r="Y22" s="76">
        <f>IFERROR(_xll.qlRateHelperRate(W22,Trigger),"")</f>
        <v>1.0714056981067217E-2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42424</v>
      </c>
      <c r="AB22" s="5">
        <f>IFERROR(_xll.qlRateHelperPillarDate(W22,Trigger),"")</f>
        <v>43521</v>
      </c>
      <c r="AC22" s="84">
        <v>0.96799561706671289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obj_00295#0001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obj_002d4</v>
      </c>
      <c r="X23" s="4" t="str">
        <f>IFERROR(_xll.qlRateHelperQuoteName(W23,Trigger),"")</f>
        <v>USDAM3L4Y_S6L3L_Quote</v>
      </c>
      <c r="Y23" s="76">
        <f>IFERROR(_xll.qlRateHelperRate(W23,Trigger),"")</f>
        <v>1.1774458122169849E-2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42424</v>
      </c>
      <c r="AB23" s="5">
        <f>IFERROR(_xll.qlRateHelperPillarDate(W23,Trigger),"")</f>
        <v>43885</v>
      </c>
      <c r="AC23" s="84">
        <v>0.95349117679243911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obj_00291#0001</v>
      </c>
      <c r="K24" s="53"/>
      <c r="L24" s="11" t="str">
        <f t="shared" si="8"/>
        <v>FRA</v>
      </c>
      <c r="M24" s="106" t="str">
        <f t="shared" si="9"/>
        <v>obj_00286#0001</v>
      </c>
      <c r="N24" s="160" t="str">
        <f>IFERROR(_xll.qlRateHelperQuoteName(M24,Trigger),"--")</f>
        <v>USD12x18F_Quote</v>
      </c>
      <c r="O24" s="110">
        <f>IFERROR(_xll.qlRateHelperQuoteValue($M24,Trigger),"--")</f>
        <v>1.0200000000000001E-2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42790</v>
      </c>
      <c r="T24" s="111">
        <f>IFERROR(_xll.qlRateHelperPillarDate(M24,Trigger),"--")</f>
        <v>42971</v>
      </c>
      <c r="V24" s="4" t="str">
        <f t="shared" si="3"/>
        <v>BasSw</v>
      </c>
      <c r="W24" s="4" t="str">
        <v>obj_002f2</v>
      </c>
      <c r="X24" s="4" t="str">
        <f>IFERROR(_xll.qlRateHelperQuoteName(W24,Trigger),"")</f>
        <v>USDAM3L5Y_S6L3L_Quote</v>
      </c>
      <c r="Y24" s="76">
        <f>IFERROR(_xll.qlRateHelperRate(W24,Trigger),"")</f>
        <v>1.2854942058019762E-2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42424</v>
      </c>
      <c r="AB24" s="5">
        <f>IFERROR(_xll.qlRateHelperPillarDate(W24,Trigger),"")</f>
        <v>44251</v>
      </c>
      <c r="AC24" s="84">
        <v>0.93700795616907617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obj_00297#0001</v>
      </c>
      <c r="N25" s="160" t="str">
        <f>IFERROR(_xll.qlRateHelperQuoteName(M25,Trigger),"--")</f>
        <v>USD13x19F_Quote</v>
      </c>
      <c r="O25" s="110">
        <f>IFERROR(_xll.qlRateHelperQuoteValue($M25,Trigger),"--")</f>
        <v>1.0320000000000001E-2</v>
      </c>
      <c r="P25" s="175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42818</v>
      </c>
      <c r="T25" s="111">
        <f>IFERROR(_xll.qlRateHelperPillarDate(M25,Trigger),"--")</f>
        <v>43003</v>
      </c>
      <c r="V25" s="4" t="str">
        <f t="shared" si="3"/>
        <v>BasSw</v>
      </c>
      <c r="W25" s="4" t="str">
        <v>obj_002d5</v>
      </c>
      <c r="X25" s="4" t="str">
        <f>IFERROR(_xll.qlRateHelperQuoteName(W25,Trigger),"")</f>
        <v>USDAM3L6Y_S6L3L_Quote</v>
      </c>
      <c r="Y25" s="76">
        <f>IFERROR(_xll.qlRateHelperRate(W25,Trigger),"")</f>
        <v>1.3935405397665284E-2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42424</v>
      </c>
      <c r="AB25" s="5">
        <f>IFERROR(_xll.qlRateHelperPillarDate(W25,Trigger),"")</f>
        <v>44616</v>
      </c>
      <c r="AC25" s="84">
        <v>0.91877936129932714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obj_00286#0001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obj_002b3</v>
      </c>
      <c r="X26" s="4" t="str">
        <f>IFERROR(_xll.qlRateHelperQuoteName(W26,Trigger),"")</f>
        <v>USDAM3L7Y_S6L3L_Quote</v>
      </c>
      <c r="Y26" s="76">
        <f>IFERROR(_xll.qlRateHelperRate(W26,Trigger),"")</f>
        <v>1.4925864209120489E-2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42424</v>
      </c>
      <c r="AB26" s="5">
        <f>IFERROR(_xll.qlRateHelperPillarDate(W26,Trigger),"")</f>
        <v>44981</v>
      </c>
      <c r="AC26" s="84">
        <v>0.89946124809311001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obj_00297#0001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obj_002c6</v>
      </c>
      <c r="X27" s="4" t="str">
        <f>IFERROR(_xll.qlRateHelperQuoteName(W27,Trigger),"")</f>
        <v>USDAM3L8Y_S6L3L_Quote</v>
      </c>
      <c r="Y27" s="76">
        <f>IFERROR(_xll.qlRateHelperRate(W27,Trigger),"")</f>
        <v>1.5846425349409211E-2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42424</v>
      </c>
      <c r="AB27" s="5">
        <f>IFERROR(_xll.qlRateHelperPillarDate(W27,Trigger),"")</f>
        <v>45348</v>
      </c>
      <c r="AC27" s="84">
        <v>0.87914336223552902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obj_002c8</v>
      </c>
      <c r="X28" s="4" t="str">
        <f>IFERROR(_xll.qlRateHelperQuoteName(W28,Trigger),"")</f>
        <v>USDAM3L9Y_S6L3L_Quote</v>
      </c>
      <c r="Y28" s="76">
        <f>IFERROR(_xll.qlRateHelperRate(W28,Trigger),"")</f>
        <v>1.6666922862648894E-2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42424</v>
      </c>
      <c r="AB28" s="5">
        <f>IFERROR(_xll.qlRateHelperPillarDate(W28,Trigger),"")</f>
        <v>45712</v>
      </c>
      <c r="AC28" s="84">
        <v>0.85851278905764628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obj_002cc</v>
      </c>
      <c r="X29" s="4" t="str">
        <f>IFERROR(_xll.qlRateHelperQuoteName(W29,Trigger),"")</f>
        <v>USDAM3L10Y_S6L3L_Quote</v>
      </c>
      <c r="Y29" s="76">
        <f>IFERROR(_xll.qlRateHelperRate(W29,Trigger),"")</f>
        <v>1.7427381651368874E-2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42424</v>
      </c>
      <c r="AB29" s="5">
        <f>IFERROR(_xll.qlRateHelperPillarDate(W29,Trigger),"")</f>
        <v>46077</v>
      </c>
      <c r="AC29" s="84">
        <v>0.83736997242446731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obj_002df</v>
      </c>
      <c r="X30" s="4" t="str">
        <f>IFERROR(_xll.qlRateHelperQuoteName(W30,Trigger),"")</f>
        <v>USDAM3L12Y_S6L3L_Quote</v>
      </c>
      <c r="Y30" s="76">
        <f>IFERROR(_xll.qlRateHelperRate(W30,Trigger),"")</f>
        <v>1.8728172674802625E-2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42424</v>
      </c>
      <c r="AB30" s="5">
        <f>IFERROR(_xll.qlRateHelperPillarDate(W30,Trigger),"")</f>
        <v>46807</v>
      </c>
      <c r="AC30" s="84">
        <v>0.79489524079069984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obj_002ec</v>
      </c>
      <c r="X31" s="4" t="str">
        <f>IFERROR(_xll.qlRateHelperQuoteName(W31,Trigger),"")</f>
        <v>USDAM3L15Y_S6L3L_Quote</v>
      </c>
      <c r="Y31" s="76">
        <f>IFERROR(_xll.qlRateHelperRate(W31,Trigger),"")</f>
        <v>2.0099059763351225E-2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42424</v>
      </c>
      <c r="AB31" s="5">
        <f>IFERROR(_xll.qlRateHelperPillarDate(W31,Trigger),"")</f>
        <v>47903</v>
      </c>
      <c r="AC31" s="84">
        <v>0.73414181114708976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obj_002ee#0001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9.8976021859667664E-3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42424</v>
      </c>
      <c r="T32" s="111">
        <f>IFERROR(_xll.qlRateHelperPillarDate(M32,Trigger),"--")</f>
        <v>43157</v>
      </c>
      <c r="V32" s="4" t="str">
        <f t="shared" si="3"/>
        <v>BasSw</v>
      </c>
      <c r="W32" s="4" t="str">
        <v>obj_002b9</v>
      </c>
      <c r="X32" s="4" t="str">
        <f>IFERROR(_xll.qlRateHelperQuoteName(W32,Trigger),"")</f>
        <v>USDAM3L20Y_S6L3L_Quote</v>
      </c>
      <c r="Y32" s="76">
        <f>IFERROR(_xll.qlRateHelperRate(W32,Trigger),"")</f>
        <v>2.1479908868005656E-2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42424</v>
      </c>
      <c r="AB32" s="5">
        <f>IFERROR(_xll.qlRateHelperPillarDate(W32,Trigger),"")</f>
        <v>49730</v>
      </c>
      <c r="AC32" s="84">
        <v>0.64263960968299905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obj_002c5#0001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1.0714056981067217E-2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42424</v>
      </c>
      <c r="T33" s="111">
        <f>IFERROR(_xll.qlRateHelperPillarDate(M33,Trigger),"--")</f>
        <v>43521</v>
      </c>
      <c r="V33" s="4" t="str">
        <f t="shared" si="3"/>
        <v>BasSw</v>
      </c>
      <c r="W33" s="4" t="str">
        <v>obj_002b5</v>
      </c>
      <c r="X33" s="4" t="str">
        <f>IFERROR(_xll.qlRateHelperQuoteName(W33,Trigger),"")</f>
        <v>USDAM3L25Y_S6L3L_Quote</v>
      </c>
      <c r="Y33" s="76">
        <f>IFERROR(_xll.qlRateHelperRate(W33,Trigger),"")</f>
        <v>2.2110266535670053E-2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42424</v>
      </c>
      <c r="AB33" s="5">
        <f>IFERROR(_xll.qlRateHelperPillarDate(W33,Trigger),"")</f>
        <v>51557</v>
      </c>
      <c r="AC33" s="84">
        <v>0.56581383677981378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obj_002d4#0001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1.1774458122169849E-2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42424</v>
      </c>
      <c r="T34" s="111">
        <f>IFERROR(_xll.qlRateHelperPillarDate(M34,Trigger),"--")</f>
        <v>43885</v>
      </c>
      <c r="V34" s="4" t="str">
        <f t="shared" si="3"/>
        <v>BasSw</v>
      </c>
      <c r="W34" s="4" t="str">
        <v>obj_002d8</v>
      </c>
      <c r="X34" s="4" t="str">
        <f>IFERROR(_xll.qlRateHelperQuoteName(W34,Trigger),"")</f>
        <v>USDAM3L30Y_S6L3L_Quote</v>
      </c>
      <c r="Y34" s="76">
        <f>IFERROR(_xll.qlRateHelperRate(W34,Trigger),"")</f>
        <v>2.2490400680721574E-2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42424</v>
      </c>
      <c r="AB34" s="5">
        <f>IFERROR(_xll.qlRateHelperPillarDate(W34,Trigger),"")</f>
        <v>53384</v>
      </c>
      <c r="AC34" s="84">
        <v>0.49886209932300324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obj_002f2#0001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1.2854942058019762E-2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42424</v>
      </c>
      <c r="T35" s="111">
        <f>IFERROR(_xll.qlRateHelperPillarDate(M35,Trigger),"--")</f>
        <v>44251</v>
      </c>
      <c r="V35" s="4" t="str">
        <f t="shared" si="3"/>
        <v>BasSw</v>
      </c>
      <c r="W35" s="4" t="str">
        <v>obj_002de</v>
      </c>
      <c r="X35" s="4" t="str">
        <f>IFERROR(_xll.qlRateHelperQuoteName(W35,Trigger),"")</f>
        <v>USDAM3L35Y_S6L3L_Quote</v>
      </c>
      <c r="Y35" s="76">
        <f>IFERROR(_xll.qlRateHelperRate(W35,Trigger),"")</f>
        <v>2.2672346984475473E-2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42424</v>
      </c>
      <c r="AB35" s="5">
        <f>IFERROR(_xll.qlRateHelperPillarDate(W35,Trigger),"")</f>
        <v>55208</v>
      </c>
      <c r="AC35" s="84">
        <v>0.44178043650221249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obj_002ee#0001</v>
      </c>
      <c r="K36" s="53"/>
      <c r="L36" s="11" t="str">
        <f t="shared" si="16"/>
        <v>BasSw</v>
      </c>
      <c r="M36" s="106" t="str">
        <f t="shared" si="17"/>
        <v>obj_002d5#0001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1.3935405397665284E-2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42424</v>
      </c>
      <c r="T36" s="111">
        <f>IFERROR(_xll.qlRateHelperPillarDate(M36,Trigger),"--")</f>
        <v>44616</v>
      </c>
      <c r="V36" s="4" t="str">
        <f t="shared" si="3"/>
        <v>BasSw</v>
      </c>
      <c r="W36" s="4" t="str">
        <v>obj_002e2</v>
      </c>
      <c r="X36" s="4" t="str">
        <f>IFERROR(_xll.qlRateHelperQuoteName(W36,Trigger),"")</f>
        <v>USDAM3L40Y_S6L3L_Quote</v>
      </c>
      <c r="Y36" s="76">
        <f>IFERROR(_xll.qlRateHelperRate(W36,Trigger),"")</f>
        <v>2.2700501759281646E-2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42424</v>
      </c>
      <c r="AB36" s="5">
        <f>IFERROR(_xll.qlRateHelperPillarDate(W36,Trigger),"")</f>
        <v>57034</v>
      </c>
      <c r="AC36" s="84">
        <v>0.39362743144189438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obj_002c5#0001</v>
      </c>
      <c r="K37" s="53"/>
      <c r="L37" s="11" t="str">
        <f t="shared" si="16"/>
        <v>BasSw</v>
      </c>
      <c r="M37" s="106" t="str">
        <f t="shared" si="17"/>
        <v>obj_002b3#0001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1.4925864209120489E-2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42424</v>
      </c>
      <c r="T37" s="111">
        <f>IFERROR(_xll.qlRateHelperPillarDate(M37,Trigger),"--")</f>
        <v>44981</v>
      </c>
      <c r="V37" s="4" t="str">
        <f t="shared" si="3"/>
        <v>BasSw</v>
      </c>
      <c r="W37" s="4" t="str">
        <v>obj_002dc</v>
      </c>
      <c r="X37" s="4" t="str">
        <f>IFERROR(_xll.qlRateHelperQuoteName(W37,Trigger),"")</f>
        <v>USDAM3L50Y_S6L3L_Quote</v>
      </c>
      <c r="Y37" s="76">
        <f>IFERROR(_xll.qlRateHelperRate(W37,Trigger),"")</f>
        <v>2.2540423190560061E-2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42424</v>
      </c>
      <c r="AB37" s="5">
        <f>IFERROR(_xll.qlRateHelperPillarDate(W37,Trigger),"")</f>
        <v>60687</v>
      </c>
      <c r="AC37" s="84">
        <v>0.31727586096576671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obj_002d4#0001</v>
      </c>
      <c r="K38" s="53"/>
      <c r="L38" s="11" t="str">
        <f t="shared" si="16"/>
        <v>BasSw</v>
      </c>
      <c r="M38" s="106" t="str">
        <f t="shared" si="17"/>
        <v>obj_002c6#0001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1.5846425349409211E-2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42424</v>
      </c>
      <c r="T38" s="111">
        <f>IFERROR(_xll.qlRateHelperPillarDate(M38,Trigger),"--")</f>
        <v>45348</v>
      </c>
      <c r="V38" s="4" t="str">
        <f t="shared" si="3"/>
        <v>BasSw</v>
      </c>
      <c r="W38" s="4" t="str">
        <v>obj_002c9</v>
      </c>
      <c r="X38" s="4" t="str">
        <f>IFERROR(_xll.qlRateHelperQuoteName(W38,Trigger),"")</f>
        <v>USDAM3L60Y_S6L3L_Quote</v>
      </c>
      <c r="Y38" s="76">
        <f>IFERROR(_xll.qlRateHelperRate(W38,Trigger),"")</f>
        <v>2.2388856876198671E-2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42424</v>
      </c>
      <c r="AB38" s="5">
        <f>IFERROR(_xll.qlRateHelperPillarDate(W38,Trigger),"")</f>
        <v>64339</v>
      </c>
      <c r="AC38" s="84">
        <v>0.25687426001866542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obj_002f2#0001</v>
      </c>
      <c r="K39" s="53"/>
      <c r="L39" s="11" t="str">
        <f t="shared" si="16"/>
        <v>BasSw</v>
      </c>
      <c r="M39" s="106" t="str">
        <f t="shared" si="17"/>
        <v>obj_002c8#0001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1.6666922862648894E-2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42424</v>
      </c>
      <c r="T39" s="111">
        <f>IFERROR(_xll.qlRateHelperPillarDate(M39,Trigger),"--")</f>
        <v>45712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obj_002d5#0001</v>
      </c>
      <c r="K40" s="53"/>
      <c r="L40" s="11" t="str">
        <f t="shared" si="16"/>
        <v>BasSw</v>
      </c>
      <c r="M40" s="106" t="str">
        <f t="shared" si="17"/>
        <v>obj_002cc#0001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1.7427381651368874E-2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42424</v>
      </c>
      <c r="T40" s="111">
        <f>IFERROR(_xll.qlRateHelperPillarDate(M40,Trigger),"--")</f>
        <v>46077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obj_002b3#0001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obj_002c6#0001</v>
      </c>
      <c r="L42" s="11" t="str">
        <f t="shared" si="16"/>
        <v>BasSw</v>
      </c>
      <c r="M42" s="106" t="str">
        <f t="shared" si="17"/>
        <v>obj_002df#0001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1.8728172674802625E-2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42424</v>
      </c>
      <c r="T42" s="111">
        <f>IFERROR(_xll.qlRateHelperPillarDate(M42,Trigger),"--")</f>
        <v>46807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obj_002c8#0001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obj_002cc#0001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obj_002ec#0001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2.0099059763351225E-2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42424</v>
      </c>
      <c r="T45" s="111">
        <f>IFERROR(_xll.qlRateHelperPillarDate(M45,Trigger),"--")</f>
        <v>47903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obj_002df#0001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obj_002ec#0001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obj_002b9#0001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2.1479908868005656E-2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42424</v>
      </c>
      <c r="T50" s="111">
        <f>IFERROR(_xll.qlRateHelperPillarDate(M50,Trigger),"--")</f>
        <v>49730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obj_002b9#0001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obj_002b5#0001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2.2110266535670053E-2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42424</v>
      </c>
      <c r="T55" s="111">
        <f>IFERROR(_xll.qlRateHelperPillarDate(M55,Trigger),"--")</f>
        <v>51557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obj_002b5#0001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obj_002d8#0001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2.2490400680721574E-2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42424</v>
      </c>
      <c r="T60" s="111">
        <f>IFERROR(_xll.qlRateHelperPillarDate(M60,Trigger),"--")</f>
        <v>53384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obj_002de#0001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2.2672346984475473E-2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42424</v>
      </c>
      <c r="T61" s="111">
        <f>IFERROR(_xll.qlRateHelperPillarDate(M61,Trigger),"--")</f>
        <v>55208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obj_002e2#0001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2.2700501759281646E-2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42424</v>
      </c>
      <c r="T62" s="111">
        <f>IFERROR(_xll.qlRateHelperPillarDate(M62,Trigger),"--")</f>
        <v>57034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obj_002d8#0001</v>
      </c>
      <c r="L64" s="11" t="str">
        <f t="shared" si="16"/>
        <v>BasSw</v>
      </c>
      <c r="M64" s="106" t="str">
        <f t="shared" si="17"/>
        <v>obj_002dc#0001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2.2540423190560061E-2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42424</v>
      </c>
      <c r="T64" s="111">
        <f>IFERROR(_xll.qlRateHelperPillarDate(M64,Trigger),"--")</f>
        <v>60687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obj_002de#0001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obj_002e2#0001</v>
      </c>
      <c r="L66" s="12" t="str">
        <f t="shared" si="16"/>
        <v>BasSw</v>
      </c>
      <c r="M66" s="107" t="str">
        <f t="shared" si="17"/>
        <v>obj_002c9#0001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2.2388856876198671E-2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42424</v>
      </c>
      <c r="T66" s="114">
        <f>IFERROR(_xll.qlRateHelperPillarDate(M66,Trigger),"--")</f>
        <v>64339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obj_002dc#0001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obj_002c9#0001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0"/>
      <c r="X1" s="72"/>
      <c r="Y1" s="75"/>
      <c r="Z1" s="75"/>
      <c r="AA1" s="72"/>
      <c r="AB1" s="190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obj_002c0</v>
      </c>
      <c r="X3" s="4" t="str">
        <f>IFERROR(_xll.qlRateHelperQuoteName(W3,Trigger),"")</f>
        <v>USDSWD_SYNTH1M_Quote</v>
      </c>
      <c r="Y3" s="76">
        <f>IFERROR(_xll.qlRateHelperRate(W3,Trigger),"")</f>
        <v>4.1289999999999999E-3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42424</v>
      </c>
      <c r="AB3" s="5">
        <f>IFERROR(_xll.qlRateHelperPillarDate(W3,Trigger),"")</f>
        <v>42431</v>
      </c>
      <c r="AC3" s="84">
        <v>0.99991972033423093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obj_002c0#0001</v>
      </c>
      <c r="K4" s="53"/>
      <c r="L4" s="11" t="str">
        <f t="shared" ref="L4:L7" si="1">A4</f>
        <v>Dp</v>
      </c>
      <c r="M4" s="106" t="str">
        <f t="shared" ref="M4:M7" si="2">IF(ISBLANK(J4),"--",J4)</f>
        <v>obj_002c0#0001</v>
      </c>
      <c r="N4" s="160" t="str">
        <f>IFERROR(_xll.qlRateHelperQuoteName(M4,Trigger),"--")</f>
        <v>USDSWD_SYNTH1M_Quote</v>
      </c>
      <c r="O4" s="110">
        <f>IFERROR(_xll.qlRateHelperQuoteValue($M4,Trigger),"--")</f>
        <v>4.1289999999999999E-3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42424</v>
      </c>
      <c r="T4" s="111">
        <f>IFERROR(_xll.qlRateHelperPillarDate(M4,Trigger),"--")</f>
        <v>42431</v>
      </c>
      <c r="V4" s="4" t="str">
        <f t="shared" ref="V4:V55" si="3">IFERROR(INDEX($L$3:$L$55,MATCH(X4,$N$3:$N$55,0),1),"")</f>
        <v>Dp</v>
      </c>
      <c r="W4" s="4" t="str">
        <v>obj_002ef</v>
      </c>
      <c r="X4" s="4" t="str">
        <f>IFERROR(_xll.qlRateHelperQuoteName(W4,Trigger),"")</f>
        <v>USD1MD_SYNTH1M_Quote</v>
      </c>
      <c r="Y4" s="76">
        <f>IFERROR(_xll.qlRateHelperRate(W4,Trigger),"")</f>
        <v>4.3350000000000003E-3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42424</v>
      </c>
      <c r="AB4" s="5">
        <f>IFERROR(_xll.qlRateHelperPillarDate(W4,Trigger),"")</f>
        <v>42453</v>
      </c>
      <c r="AC4" s="84">
        <v>0.99965091357055691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obj_0029f#0001</v>
      </c>
      <c r="H5" s="181" t="str">
        <f t="shared" si="0"/>
        <v>USD2WD_SYNTH1M_Quote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obj_002ab</v>
      </c>
      <c r="X5" s="4" t="str">
        <f>IFERROR(_xll.qlRateHelperQuoteName(W5,Trigger),"")</f>
        <v>USD3X1S_Quote</v>
      </c>
      <c r="Y5" s="76">
        <f>IFERROR(_xll.qlRateHelperRate(W5,Trigger),"")</f>
        <v>4.5999999999999999E-3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42424</v>
      </c>
      <c r="AB5" s="5">
        <f>IFERROR(_xll.qlRateHelperPillarDate(W5,Trigger),"")</f>
        <v>42514</v>
      </c>
      <c r="AC5" s="84">
        <v>0.99885125313566303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obj_0028d#0001</v>
      </c>
      <c r="H6" s="188" t="str">
        <f t="shared" si="0"/>
        <v>USD3WD_SYNTH1M_Quote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obj_002aa</v>
      </c>
      <c r="X6" s="4" t="str">
        <f>IFERROR(_xll.qlRateHelperQuoteName(W6,Trigger),"")</f>
        <v>USD6X1S_Quote</v>
      </c>
      <c r="Y6" s="76">
        <f>IFERROR(_xll.qlRateHelperRate(W6,Trigger),"")</f>
        <v>4.9899999999999996E-3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42424</v>
      </c>
      <c r="AB6" s="5">
        <f>IFERROR(_xll.qlRateHelperPillarDate(W6,Trigger),"")</f>
        <v>42606</v>
      </c>
      <c r="AC6" s="84">
        <v>0.9974831479230607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obj_002ef#0001</v>
      </c>
      <c r="K7" s="53"/>
      <c r="L7" s="11" t="str">
        <f t="shared" si="1"/>
        <v>Dp</v>
      </c>
      <c r="M7" s="106" t="str">
        <f t="shared" si="2"/>
        <v>obj_002ef#0001</v>
      </c>
      <c r="N7" s="160" t="str">
        <f>IFERROR(_xll.qlRateHelperQuoteName(M7,Trigger),"--")</f>
        <v>USD1MD_SYNTH1M_Quote</v>
      </c>
      <c r="O7" s="110">
        <f>IFERROR(_xll.qlRateHelperQuoteValue($M7,Trigger),"--")</f>
        <v>4.3350000000000003E-3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42424</v>
      </c>
      <c r="T7" s="111">
        <f>IFERROR(_xll.qlRateHelperPillarDate(M7,Trigger),"--")</f>
        <v>42453</v>
      </c>
      <c r="V7" s="4" t="str">
        <f t="shared" si="3"/>
        <v>Sw</v>
      </c>
      <c r="W7" s="4" t="str">
        <v>obj_002f4</v>
      </c>
      <c r="X7" s="4" t="str">
        <f>IFERROR(_xll.qlRateHelperQuoteName(W7,Trigger),"")</f>
        <v>USD9X1S_Quote</v>
      </c>
      <c r="Y7" s="76">
        <f>IFERROR(_xll.qlRateHelperRate(W7,Trigger),"")</f>
        <v>5.2699999999999995E-3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42424</v>
      </c>
      <c r="AB7" s="5">
        <f>IFERROR(_xll.qlRateHelperPillarDate(W7,Trigger),"")</f>
        <v>42699</v>
      </c>
      <c r="AC7" s="84">
        <v>0.99598907513269463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obj_002db</v>
      </c>
      <c r="X8" s="4" t="str">
        <f>IFERROR(_xll.qlRateHelperQuoteName(W8,Trigger),"")</f>
        <v>USD12X1S_Quote</v>
      </c>
      <c r="Y8" s="76">
        <f>IFERROR(_xll.qlRateHelperRate(W8,Trigger),"")</f>
        <v>5.559999999999999E-3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42424</v>
      </c>
      <c r="AB8" s="5">
        <f>IFERROR(_xll.qlRateHelperPillarDate(W8,Trigger),"")</f>
        <v>42790</v>
      </c>
      <c r="AC8" s="84">
        <v>0.99437629574576025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obj_002ab#0001</v>
      </c>
      <c r="N9" s="160" t="str">
        <f>IFERROR(_xll.qlRateHelperQuoteName(M9,Trigger),"--")</f>
        <v>USD3X1S_Quote</v>
      </c>
      <c r="O9" s="110">
        <f>IFERROR(_xll.qlRateHelperQuoteValue($M9,Trigger),"--")</f>
        <v>4.5999999999999999E-3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42424</v>
      </c>
      <c r="T9" s="111">
        <f>IFERROR(_xll.qlRateHelperPillarDate(M9,Trigger),"--")</f>
        <v>42514</v>
      </c>
      <c r="V9" s="4" t="str">
        <f t="shared" si="3"/>
        <v>BasSw</v>
      </c>
      <c r="W9" s="4" t="str">
        <v>obj_002d0</v>
      </c>
      <c r="X9" s="4" t="str">
        <f>IFERROR(_xll.qlRateHelperQuoteName(W9,Trigger),"")</f>
        <v>USDAM3L2Y_Quote</v>
      </c>
      <c r="Y9" s="76">
        <f>IFERROR(_xll.qlRateHelperRate(W9,Trigger),"")</f>
        <v>8.0499999999999999E-3</v>
      </c>
      <c r="Z9" s="116">
        <f>IF(ISERROR(_xll.qlSwapRateHelperSpread($W9)),IF(ISERROR(_xll.qlFuturesRateHelperConvexityAdjustment($W9)),"",_xll.qlFuturesRateHelperConvexityAdjustment($W9)),_xll.qlSwapRateHelperSpread($W9))</f>
        <v>1.4400000000000001E-3</v>
      </c>
      <c r="AA9" s="5">
        <f>IFERROR(_xll.qlRateHelperEarliestDate(W9,Trigger),"")</f>
        <v>42424</v>
      </c>
      <c r="AB9" s="5">
        <f>IFERROR(_xll.qlRateHelperPillarDate(W9,Trigger),"")</f>
        <v>43157</v>
      </c>
      <c r="AC9" s="84">
        <v>0.98666964821397063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obj_002a7</v>
      </c>
      <c r="X10" s="4" t="str">
        <f>IFERROR(_xll.qlRateHelperQuoteName(W10,Trigger),"")</f>
        <v>USDAM3L3Y_Quote</v>
      </c>
      <c r="Y10" s="76">
        <f>IFERROR(_xll.qlRateHelperRate(W10,Trigger),"")</f>
        <v>9.0900000000000009E-3</v>
      </c>
      <c r="Z10" s="116">
        <f>IF(ISERROR(_xll.qlSwapRateHelperSpread($W10)),IF(ISERROR(_xll.qlFuturesRateHelperConvexityAdjustment($W10)),"",_xll.qlFuturesRateHelperConvexityAdjustment($W10)),_xll.qlSwapRateHelperSpread($W10))</f>
        <v>1.33E-3</v>
      </c>
      <c r="AA10" s="5">
        <f>IFERROR(_xll.qlRateHelperEarliestDate(W10,Trigger),"")</f>
        <v>42424</v>
      </c>
      <c r="AB10" s="5">
        <f>IFERROR(_xll.qlRateHelperPillarDate(W10,Trigger),"")</f>
        <v>43521</v>
      </c>
      <c r="AC10" s="84">
        <v>0.97668887376698299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obj_002ab#0001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obj_002f1</v>
      </c>
      <c r="X11" s="4" t="str">
        <f>IFERROR(_xll.qlRateHelperQuoteName(W11,Trigger),"")</f>
        <v>USDAM3L4Y_Quote</v>
      </c>
      <c r="Y11" s="76">
        <f>IFERROR(_xll.qlRateHelperRate(W11,Trigger),"")</f>
        <v>1.0240000000000001E-2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1.23E-3</v>
      </c>
      <c r="AA11" s="5">
        <f>IFERROR(_xll.qlRateHelperEarliestDate(W11,Trigger),"")</f>
        <v>42424</v>
      </c>
      <c r="AB11" s="5">
        <f>IFERROR(_xll.qlRateHelperPillarDate(W11,Trigger),"")</f>
        <v>43885</v>
      </c>
      <c r="AC11" s="84">
        <v>0.96415803530112965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obj_002aa#0001</v>
      </c>
      <c r="N12" s="160" t="str">
        <f>IFERROR(_xll.qlRateHelperQuoteName(M12,Trigger),"--")</f>
        <v>USD6X1S_Quote</v>
      </c>
      <c r="O12" s="110">
        <f>IFERROR(_xll.qlRateHelperQuoteValue($M12,Trigger),"--")</f>
        <v>4.9899999999999996E-3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42424</v>
      </c>
      <c r="T12" s="111">
        <f>IFERROR(_xll.qlRateHelperPillarDate(M12,Trigger),"--")</f>
        <v>42606</v>
      </c>
      <c r="V12" s="4" t="str">
        <f t="shared" si="3"/>
        <v>BasSw</v>
      </c>
      <c r="W12" s="4" t="str">
        <v>obj_002af</v>
      </c>
      <c r="X12" s="4" t="str">
        <f>IFERROR(_xll.qlRateHelperQuoteName(W12,Trigger),"")</f>
        <v>USDAM3L5Y_Quote</v>
      </c>
      <c r="Y12" s="76">
        <f>IFERROR(_xll.qlRateHelperRate(W12,Trigger),"")</f>
        <v>1.1379999999999999E-2</v>
      </c>
      <c r="Z12" s="116">
        <f>IF(ISERROR(_xll.qlSwapRateHelperSpread($W12)),IF(ISERROR(_xll.qlFuturesRateHelperConvexityAdjustment($W12)),"",_xll.qlFuturesRateHelperConvexityAdjustment($W12)),_xll.qlSwapRateHelperSpread($W12))</f>
        <v>1.16E-3</v>
      </c>
      <c r="AA12" s="5">
        <f>IFERROR(_xll.qlRateHelperEarliestDate(W12,Trigger),"")</f>
        <v>42424</v>
      </c>
      <c r="AB12" s="5">
        <f>IFERROR(_xll.qlRateHelperPillarDate(W12,Trigger),"")</f>
        <v>44251</v>
      </c>
      <c r="AC12" s="84">
        <v>0.94949574317871488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obj_002b7</v>
      </c>
      <c r="X13" s="4" t="str">
        <f>IFERROR(_xll.qlRateHelperQuoteName(W13,Trigger),"")</f>
        <v>USDAM3L6Y_Quote</v>
      </c>
      <c r="Y13" s="76">
        <f>IFERROR(_xll.qlRateHelperRate(W13,Trigger),"")</f>
        <v>1.248E-2</v>
      </c>
      <c r="Z13" s="116">
        <f>IF(ISERROR(_xll.qlSwapRateHelperSpread($W13)),IF(ISERROR(_xll.qlFuturesRateHelperConvexityAdjustment($W13)),"",_xll.qlFuturesRateHelperConvexityAdjustment($W13)),_xll.qlSwapRateHelperSpread($W13))</f>
        <v>1.1099999999999999E-3</v>
      </c>
      <c r="AA13" s="5">
        <f>IFERROR(_xll.qlRateHelperEarliestDate(W13,Trigger),"")</f>
        <v>42424</v>
      </c>
      <c r="AB13" s="5">
        <f>IFERROR(_xll.qlRateHelperPillarDate(W13,Trigger),"")</f>
        <v>44616</v>
      </c>
      <c r="AC13" s="84">
        <v>0.93307719148402679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obj_002aa#0001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obj_002cb</v>
      </c>
      <c r="X14" s="4" t="str">
        <f>IFERROR(_xll.qlRateHelperQuoteName(W14,Trigger),"")</f>
        <v>USDAM3L7Y_Quote</v>
      </c>
      <c r="Y14" s="76">
        <f>IFERROR(_xll.qlRateHelperRate(W14,Trigger),"")</f>
        <v>1.3479999999999999E-2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1.06E-3</v>
      </c>
      <c r="AA14" s="5">
        <f>IFERROR(_xll.qlRateHelperEarliestDate(W14,Trigger),"")</f>
        <v>42424</v>
      </c>
      <c r="AB14" s="5">
        <f>IFERROR(_xll.qlRateHelperPillarDate(W14,Trigger),"")</f>
        <v>44981</v>
      </c>
      <c r="AC14" s="84">
        <v>0.9154020154458099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obj_002f4#0001</v>
      </c>
      <c r="N15" s="160" t="str">
        <f>IFERROR(_xll.qlRateHelperQuoteName(M15,Trigger),"--")</f>
        <v>USD9X1S_Quote</v>
      </c>
      <c r="O15" s="110">
        <f>IFERROR(_xll.qlRateHelperQuoteValue($M15,Trigger),"--")</f>
        <v>5.2699999999999995E-3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42424</v>
      </c>
      <c r="T15" s="111">
        <f>IFERROR(_xll.qlRateHelperPillarDate(M15,Trigger),"--")</f>
        <v>42699</v>
      </c>
      <c r="V15" s="4" t="str">
        <f t="shared" si="3"/>
        <v>BasSw</v>
      </c>
      <c r="W15" s="4" t="str">
        <v>obj_002d6</v>
      </c>
      <c r="X15" s="4" t="str">
        <f>IFERROR(_xll.qlRateHelperQuoteName(W15,Trigger),"")</f>
        <v>USDAM3L8Y_Quote</v>
      </c>
      <c r="Y15" s="76">
        <f>IFERROR(_xll.qlRateHelperRate(W15,Trigger),"")</f>
        <v>1.439E-2</v>
      </c>
      <c r="Z15" s="116">
        <f>IF(ISERROR(_xll.qlSwapRateHelperSpread($W15)),IF(ISERROR(_xll.qlFuturesRateHelperConvexityAdjustment($W15)),"",_xll.qlFuturesRateHelperConvexityAdjustment($W15)),_xll.qlSwapRateHelperSpread($W15))</f>
        <v>1.0199999999999999E-3</v>
      </c>
      <c r="AA15" s="5">
        <f>IFERROR(_xll.qlRateHelperEarliestDate(W15,Trigger),"")</f>
        <v>42424</v>
      </c>
      <c r="AB15" s="5">
        <f>IFERROR(_xll.qlRateHelperPillarDate(W15,Trigger),"")</f>
        <v>45348</v>
      </c>
      <c r="AC15" s="84">
        <v>0.89675358961220586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obj_002e4</v>
      </c>
      <c r="X16" s="4" t="str">
        <f>IFERROR(_xll.qlRateHelperQuoteName(W16,Trigger),"")</f>
        <v>USDAM3L9Y_Quote</v>
      </c>
      <c r="Y16" s="76">
        <f>IFERROR(_xll.qlRateHelperRate(W16,Trigger),"")</f>
        <v>1.52E-2</v>
      </c>
      <c r="Z16" s="116">
        <f>IF(ISERROR(_xll.qlSwapRateHelperSpread($W16)),IF(ISERROR(_xll.qlFuturesRateHelperConvexityAdjustment($W16)),"",_xll.qlFuturesRateHelperConvexityAdjustment($W16)),_xll.qlSwapRateHelperSpread($W16))</f>
        <v>9.7999999999999997E-4</v>
      </c>
      <c r="AA16" s="5">
        <f>IFERROR(_xll.qlRateHelperEarliestDate(W16,Trigger),"")</f>
        <v>42424</v>
      </c>
      <c r="AB16" s="5">
        <f>IFERROR(_xll.qlRateHelperPillarDate(W16,Trigger),"")</f>
        <v>45712</v>
      </c>
      <c r="AC16" s="84">
        <v>0.8776196347923233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obj_002f4#0001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obj_002cf</v>
      </c>
      <c r="X17" s="4" t="str">
        <f>IFERROR(_xll.qlRateHelperQuoteName(W17,Trigger),"")</f>
        <v>USDAM3L10Y_Quote</v>
      </c>
      <c r="Y17" s="76">
        <f>IFERROR(_xll.qlRateHelperRate(W17,Trigger),"")</f>
        <v>1.5949999999999999E-2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9.4000000000000008E-4</v>
      </c>
      <c r="AA17" s="5">
        <f>IFERROR(_xll.qlRateHelperEarliestDate(W17,Trigger),"")</f>
        <v>42424</v>
      </c>
      <c r="AB17" s="5">
        <f>IFERROR(_xll.qlRateHelperPillarDate(W17,Trigger),"")</f>
        <v>46077</v>
      </c>
      <c r="AC17" s="84">
        <v>0.85781975351210416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obj_002db#0001</v>
      </c>
      <c r="N18" s="161" t="str">
        <f>IFERROR(_xll.qlRateHelperQuoteName(M18,Trigger),"--")</f>
        <v>USD12X1S_Quote</v>
      </c>
      <c r="O18" s="113">
        <f>IFERROR(_xll.qlRateHelperQuoteValue($M18,Trigger),"--")</f>
        <v>5.559999999999999E-3</v>
      </c>
      <c r="P18" s="174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42424</v>
      </c>
      <c r="T18" s="114">
        <f>IFERROR(_xll.qlRateHelperPillarDate(M18,Trigger),"--")</f>
        <v>42790</v>
      </c>
      <c r="V18" s="4" t="str">
        <f t="shared" si="3"/>
        <v>BasSw</v>
      </c>
      <c r="W18" s="4" t="str">
        <v>obj_002eb</v>
      </c>
      <c r="X18" s="4" t="str">
        <f>IFERROR(_xll.qlRateHelperQuoteName(W18,Trigger),"")</f>
        <v>USDAM3L12Y_Quote</v>
      </c>
      <c r="Y18" s="76">
        <f>IFERROR(_xll.qlRateHelperRate(W18,Trigger),"")</f>
        <v>1.7229999999999999E-2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9.1999999999999992E-4</v>
      </c>
      <c r="AA18" s="5">
        <f>IFERROR(_xll.qlRateHelperEarliestDate(W18,Trigger),"")</f>
        <v>42424</v>
      </c>
      <c r="AB18" s="5">
        <f>IFERROR(_xll.qlRateHelperPillarDate(W18,Trigger),"")</f>
        <v>46807</v>
      </c>
      <c r="AC18" s="84">
        <v>0.81824464350500525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obj_002e5</v>
      </c>
      <c r="X19" s="4" t="str">
        <f>IFERROR(_xll.qlRateHelperQuoteName(W19,Trigger),"")</f>
        <v>USDAM3L15Y_Quote</v>
      </c>
      <c r="Y19" s="76">
        <f>IFERROR(_xll.qlRateHelperRate(W19,Trigger),"")</f>
        <v>1.857E-2</v>
      </c>
      <c r="Z19" s="116">
        <f>IF(ISERROR(_xll.qlSwapRateHelperSpread($W19)),IF(ISERROR(_xll.qlFuturesRateHelperConvexityAdjustment($W19)),"",_xll.qlFuturesRateHelperConvexityAdjustment($W19)),_xll.qlSwapRateHelperSpread($W19))</f>
        <v>9.6999999999999994E-4</v>
      </c>
      <c r="AA19" s="5">
        <f>IFERROR(_xll.qlRateHelperEarliestDate(W19,Trigger),"")</f>
        <v>42424</v>
      </c>
      <c r="AB19" s="5">
        <f>IFERROR(_xll.qlRateHelperPillarDate(W19,Trigger),"")</f>
        <v>47903</v>
      </c>
      <c r="AC19" s="84">
        <v>0.76223466422756969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obj_002db#0001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obj_002ce</v>
      </c>
      <c r="X20" s="4" t="str">
        <f>IFERROR(_xll.qlRateHelperQuoteName(W20,Trigger),"")</f>
        <v>USDAM3L20Y_Quote</v>
      </c>
      <c r="Y20" s="76">
        <f>IFERROR(_xll.qlRateHelperRate(W20,Trigger),"")</f>
        <v>1.993E-2</v>
      </c>
      <c r="Z20" s="116">
        <f>IF(ISERROR(_xll.qlSwapRateHelperSpread($W20)),IF(ISERROR(_xll.qlFuturesRateHelperConvexityAdjustment($W20)),"",_xll.qlFuturesRateHelperConvexityAdjustment($W20)),_xll.qlSwapRateHelperSpread($W20))</f>
        <v>1.1300000000000001E-3</v>
      </c>
      <c r="AA20" s="5">
        <f>IFERROR(_xll.qlRateHelperEarliestDate(W20,Trigger),"")</f>
        <v>42424</v>
      </c>
      <c r="AB20" s="5">
        <f>IFERROR(_xll.qlRateHelperPillarDate(W20,Trigger),"")</f>
        <v>49730</v>
      </c>
      <c r="AC20" s="84">
        <v>0.67848843697993488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obj_002cd</v>
      </c>
      <c r="X21" s="4" t="str">
        <f>IFERROR(_xll.qlRateHelperQuoteName(W21,Trigger),"")</f>
        <v>USDAM3L25Y_Quote</v>
      </c>
      <c r="Y21" s="76">
        <f>IFERROR(_xll.qlRateHelperRate(W21,Trigger),"")</f>
        <v>2.0560000000000002E-2</v>
      </c>
      <c r="Z21" s="116">
        <f>IF(ISERROR(_xll.qlSwapRateHelperSpread($W21)),IF(ISERROR(_xll.qlFuturesRateHelperConvexityAdjustment($W21)),"",_xll.qlFuturesRateHelperConvexityAdjustment($W21)),_xll.qlSwapRateHelperSpread($W21))</f>
        <v>1.2800000000000001E-3</v>
      </c>
      <c r="AA21" s="5">
        <f>IFERROR(_xll.qlRateHelperEarliestDate(W21,Trigger),"")</f>
        <v>42424</v>
      </c>
      <c r="AB21" s="5">
        <f>IFERROR(_xll.qlRateHelperPillarDate(W21,Trigger),"")</f>
        <v>51557</v>
      </c>
      <c r="AC21" s="84">
        <v>0.60828734513999694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obj_002c3</v>
      </c>
      <c r="X22" s="4" t="str">
        <f>IFERROR(_xll.qlRateHelperQuoteName(W22,Trigger),"")</f>
        <v>USDAM3L30Y_Quote</v>
      </c>
      <c r="Y22" s="76">
        <f>IFERROR(_xll.qlRateHelperRate(W22,Trigger),"")</f>
        <v>2.0950000000000003E-2</v>
      </c>
      <c r="Z22" s="116">
        <f>IF(ISERROR(_xll.qlSwapRateHelperSpread($W22)),IF(ISERROR(_xll.qlFuturesRateHelperConvexityAdjustment($W22)),"",_xll.qlFuturesRateHelperConvexityAdjustment($W22)),_xll.qlSwapRateHelperSpread($W22))</f>
        <v>1.39E-3</v>
      </c>
      <c r="AA22" s="5">
        <f>IFERROR(_xll.qlRateHelperEarliestDate(W22,Trigger),"")</f>
        <v>42424</v>
      </c>
      <c r="AB22" s="5">
        <f>IFERROR(_xll.qlRateHelperPillarDate(W22,Trigger),"")</f>
        <v>53384</v>
      </c>
      <c r="AC22" s="84">
        <v>0.54611406073501922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obj_002d0#0001</v>
      </c>
      <c r="N23" s="160" t="str">
        <f>IFERROR(_xll.qlRateHelperQuoteName(M23,Trigger),"--")</f>
        <v>USDAM3L2Y_Quote</v>
      </c>
      <c r="O23" s="110">
        <f>IFERROR(_xll.qlRateHelperQuoteValue($M23,Trigger),"--")</f>
        <v>8.0499999999999999E-3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42424</v>
      </c>
      <c r="T23" s="111">
        <f>IFERROR(_xll.qlRateHelperPillarDate(M23,Trigger),"--")</f>
        <v>43157</v>
      </c>
      <c r="V23" s="4" t="str">
        <f t="shared" si="3"/>
        <v>BasSw</v>
      </c>
      <c r="W23" s="4" t="str">
        <v>obj_00272</v>
      </c>
      <c r="X23" s="4" t="str">
        <f>IFERROR(_xll.qlRateHelperQuoteName(W23,Trigger),"")</f>
        <v>USDAM3L40Y_Quote</v>
      </c>
      <c r="Y23" s="76">
        <f>IFERROR(_xll.qlRateHelperRate(W23,Trigger),"")</f>
        <v>2.1160000000000002E-2</v>
      </c>
      <c r="Z23" s="116">
        <f>IF(ISERROR(_xll.qlSwapRateHelperSpread($W23)),IF(ISERROR(_xll.qlFuturesRateHelperConvexityAdjustment($W23)),"",_xll.qlFuturesRateHelperConvexityAdjustment($W23)),_xll.qlSwapRateHelperSpread($W23))</f>
        <v>1.39E-3</v>
      </c>
      <c r="AA23" s="5">
        <f>IFERROR(_xll.qlRateHelperEarliestDate(W23,Trigger),"")</f>
        <v>42424</v>
      </c>
      <c r="AB23" s="5">
        <f>IFERROR(_xll.qlRateHelperPillarDate(W23,Trigger),"")</f>
        <v>57034</v>
      </c>
      <c r="AC23" s="84">
        <v>0.44367506772401138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obj_002a7#0001</v>
      </c>
      <c r="N24" s="160" t="str">
        <f>IFERROR(_xll.qlRateHelperQuoteName(M24,Trigger),"--")</f>
        <v>USDAM3L3Y_Quote</v>
      </c>
      <c r="O24" s="110">
        <f>IFERROR(_xll.qlRateHelperQuoteValue($M24,Trigger),"--")</f>
        <v>9.0900000000000009E-3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42424</v>
      </c>
      <c r="T24" s="111">
        <f>IFERROR(_xll.qlRateHelperPillarDate(M24,Trigger),"--")</f>
        <v>43521</v>
      </c>
      <c r="V24" s="4" t="str">
        <f t="shared" si="3"/>
        <v>BasSw</v>
      </c>
      <c r="W24" s="4" t="str">
        <v>obj_002dd</v>
      </c>
      <c r="X24" s="4" t="str">
        <f>IFERROR(_xll.qlRateHelperQuoteName(W24,Trigger),"")</f>
        <v>USDAM3L50Y_Quote</v>
      </c>
      <c r="Y24" s="76">
        <f>IFERROR(_xll.qlRateHelperRate(W24,Trigger),"")</f>
        <v>2.1000000000000001E-2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1.39E-3</v>
      </c>
      <c r="AA24" s="5">
        <f>IFERROR(_xll.qlRateHelperEarliestDate(W24,Trigger),"")</f>
        <v>42424</v>
      </c>
      <c r="AB24" s="5">
        <f>IFERROR(_xll.qlRateHelperPillarDate(W24,Trigger),"")</f>
        <v>60687</v>
      </c>
      <c r="AC24" s="84">
        <v>0.36828410952767948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obj_002f1#0001</v>
      </c>
      <c r="N25" s="160" t="str">
        <f>IFERROR(_xll.qlRateHelperQuoteName(M25,Trigger),"--")</f>
        <v>USDAM3L4Y_Quote</v>
      </c>
      <c r="O25" s="110">
        <f>IFERROR(_xll.qlRateHelperQuoteValue($M25,Trigger),"--")</f>
        <v>1.0240000000000001E-2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42424</v>
      </c>
      <c r="T25" s="111">
        <f>IFERROR(_xll.qlRateHelperPillarDate(M25,Trigger),"--")</f>
        <v>43885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obj_002af#0001</v>
      </c>
      <c r="N26" s="160" t="str">
        <f>IFERROR(_xll.qlRateHelperQuoteName(M26,Trigger),"--")</f>
        <v>USDAM3L5Y_Quote</v>
      </c>
      <c r="O26" s="110">
        <f>IFERROR(_xll.qlRateHelperQuoteValue($M26,Trigger),"--")</f>
        <v>1.1379999999999999E-2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42424</v>
      </c>
      <c r="T26" s="111">
        <f>IFERROR(_xll.qlRateHelperPillarDate(M26,Trigger),"--")</f>
        <v>44251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obj_002d0#0001</v>
      </c>
      <c r="K27" s="53"/>
      <c r="L27" s="11" t="str">
        <f t="shared" si="9"/>
        <v>BasSw</v>
      </c>
      <c r="M27" s="106" t="str">
        <f t="shared" si="10"/>
        <v>obj_002b7#0001</v>
      </c>
      <c r="N27" s="160" t="str">
        <f>IFERROR(_xll.qlRateHelperQuoteName(M27,Trigger),"--")</f>
        <v>USDAM3L6Y_Quote</v>
      </c>
      <c r="O27" s="110">
        <f>IFERROR(_xll.qlRateHelperQuoteValue($M27,Trigger),"--")</f>
        <v>1.248E-2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42424</v>
      </c>
      <c r="T27" s="111">
        <f>IFERROR(_xll.qlRateHelperPillarDate(M27,Trigger),"--")</f>
        <v>44616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obj_002a7#0001</v>
      </c>
      <c r="K28" s="53"/>
      <c r="L28" s="11" t="str">
        <f t="shared" si="9"/>
        <v>BasSw</v>
      </c>
      <c r="M28" s="106" t="str">
        <f t="shared" si="10"/>
        <v>obj_002cb#0001</v>
      </c>
      <c r="N28" s="160" t="str">
        <f>IFERROR(_xll.qlRateHelperQuoteName(M28,Trigger),"--")</f>
        <v>USDAM3L7Y_Quote</v>
      </c>
      <c r="O28" s="110">
        <f>IFERROR(_xll.qlRateHelperQuoteValue($M28,Trigger),"--")</f>
        <v>1.3479999999999999E-2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42424</v>
      </c>
      <c r="T28" s="111">
        <f>IFERROR(_xll.qlRateHelperPillarDate(M28,Trigger),"--")</f>
        <v>44981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obj_002f1#0001</v>
      </c>
      <c r="K29" s="53"/>
      <c r="L29" s="11" t="str">
        <f t="shared" si="9"/>
        <v>BasSw</v>
      </c>
      <c r="M29" s="106" t="str">
        <f t="shared" si="10"/>
        <v>obj_002d6#0001</v>
      </c>
      <c r="N29" s="160" t="str">
        <f>IFERROR(_xll.qlRateHelperQuoteName(M29,Trigger),"--")</f>
        <v>USDAM3L8Y_Quote</v>
      </c>
      <c r="O29" s="110">
        <f>IFERROR(_xll.qlRateHelperQuoteValue($M29,Trigger),"--")</f>
        <v>1.439E-2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42424</v>
      </c>
      <c r="T29" s="111">
        <f>IFERROR(_xll.qlRateHelperPillarDate(M29,Trigger),"--")</f>
        <v>45348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obj_002af#0001</v>
      </c>
      <c r="K30" s="53"/>
      <c r="L30" s="11" t="str">
        <f t="shared" si="9"/>
        <v>BasSw</v>
      </c>
      <c r="M30" s="106" t="str">
        <f t="shared" si="10"/>
        <v>obj_002e4#0001</v>
      </c>
      <c r="N30" s="160" t="str">
        <f>IFERROR(_xll.qlRateHelperQuoteName(M30,Trigger),"--")</f>
        <v>USDAM3L9Y_Quote</v>
      </c>
      <c r="O30" s="110">
        <f>IFERROR(_xll.qlRateHelperQuoteValue($M30,Trigger),"--")</f>
        <v>1.52E-2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42424</v>
      </c>
      <c r="T30" s="111">
        <f>IFERROR(_xll.qlRateHelperPillarDate(M30,Trigger),"--")</f>
        <v>45712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obj_002b7#0001</v>
      </c>
      <c r="K31" s="53"/>
      <c r="L31" s="11" t="str">
        <f t="shared" si="9"/>
        <v>BasSw</v>
      </c>
      <c r="M31" s="106" t="str">
        <f t="shared" si="10"/>
        <v>obj_002cf#0001</v>
      </c>
      <c r="N31" s="160" t="str">
        <f>IFERROR(_xll.qlRateHelperQuoteName(M31,Trigger),"--")</f>
        <v>USDAM3L10Y_Quote</v>
      </c>
      <c r="O31" s="110">
        <f>IFERROR(_xll.qlRateHelperQuoteValue($M31,Trigger),"--")</f>
        <v>1.5949999999999999E-2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42424</v>
      </c>
      <c r="T31" s="111">
        <f>IFERROR(_xll.qlRateHelperPillarDate(M31,Trigger),"--")</f>
        <v>46077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obj_002cb#0001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obj_002d6#0001</v>
      </c>
      <c r="K33" s="53"/>
      <c r="L33" s="11" t="str">
        <f t="shared" si="9"/>
        <v>BasSw</v>
      </c>
      <c r="M33" s="106" t="str">
        <f t="shared" si="10"/>
        <v>obj_002eb#0001</v>
      </c>
      <c r="N33" s="160" t="str">
        <f>IFERROR(_xll.qlRateHelperQuoteName(M33,Trigger),"--")</f>
        <v>USDAM3L12Y_Quote</v>
      </c>
      <c r="O33" s="110">
        <f>IFERROR(_xll.qlRateHelperQuoteValue($M33,Trigger),"--")</f>
        <v>1.7229999999999999E-2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42424</v>
      </c>
      <c r="T33" s="111">
        <f>IFERROR(_xll.qlRateHelperPillarDate(M33,Trigger),"--")</f>
        <v>46807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obj_002e4#0001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obj_002cf#0001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obj_002e5#0001</v>
      </c>
      <c r="N36" s="160" t="str">
        <f>IFERROR(_xll.qlRateHelperQuoteName(M36,Trigger),"--")</f>
        <v>USDAM3L15Y_Quote</v>
      </c>
      <c r="O36" s="110">
        <f>IFERROR(_xll.qlRateHelperQuoteValue($M36,Trigger),"--")</f>
        <v>1.857E-2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42424</v>
      </c>
      <c r="T36" s="111">
        <f>IFERROR(_xll.qlRateHelperPillarDate(M36,Trigger),"--")</f>
        <v>47903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obj_002eb#0001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obj_002e5#0001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obj_002ce#0001</v>
      </c>
      <c r="N41" s="160" t="str">
        <f>IFERROR(_xll.qlRateHelperQuoteName(M41,Trigger),"--")</f>
        <v>USDAM3L20Y_Quote</v>
      </c>
      <c r="O41" s="110">
        <f>IFERROR(_xll.qlRateHelperQuoteValue($M41,Trigger),"--")</f>
        <v>1.993E-2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42424</v>
      </c>
      <c r="T41" s="111">
        <f>IFERROR(_xll.qlRateHelperPillarDate(M41,Trigger),"--")</f>
        <v>49730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obj_002ce#0001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obj_002cd#0001</v>
      </c>
      <c r="N46" s="160" t="str">
        <f>IFERROR(_xll.qlRateHelperQuoteName(M46,Trigger),"--")</f>
        <v>USDAM3L25Y_Quote</v>
      </c>
      <c r="O46" s="110">
        <f>IFERROR(_xll.qlRateHelperQuoteValue($M46,Trigger),"--")</f>
        <v>2.0560000000000002E-2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42424</v>
      </c>
      <c r="T46" s="111">
        <f>IFERROR(_xll.qlRateHelperPillarDate(M46,Trigger),"--")</f>
        <v>51557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obj_002cd#0001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obj_002c3#0001</v>
      </c>
      <c r="N51" s="160" t="str">
        <f>IFERROR(_xll.qlRateHelperQuoteName(M51,Trigger),"--")</f>
        <v>USDAM3L30Y_Quote</v>
      </c>
      <c r="O51" s="110">
        <f>IFERROR(_xll.qlRateHelperQuoteValue($M51,Trigger),"--")</f>
        <v>2.0950000000000003E-2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42424</v>
      </c>
      <c r="T51" s="111">
        <f>IFERROR(_xll.qlRateHelperPillarDate(M51,Trigger),"--")</f>
        <v>53384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obj_00272#0001</v>
      </c>
      <c r="N53" s="160" t="str">
        <f>IFERROR(_xll.qlRateHelperQuoteName(M53,Trigger),"--")</f>
        <v>USDAM3L40Y_Quote</v>
      </c>
      <c r="O53" s="110">
        <f>IFERROR(_xll.qlRateHelperQuoteValue($M53,Trigger),"--")</f>
        <v>2.1160000000000002E-2</v>
      </c>
      <c r="P53" s="175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42424</v>
      </c>
      <c r="T53" s="111">
        <f>IFERROR(_xll.qlRateHelperPillarDate(M53,Trigger),"--")</f>
        <v>57034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obj_002dd#0001</v>
      </c>
      <c r="N54" s="160" t="str">
        <f>IFERROR(_xll.qlRateHelperQuoteName(M54,Trigger),"--")</f>
        <v>USDAM3L50Y_Quote</v>
      </c>
      <c r="O54" s="110">
        <f>IFERROR(_xll.qlRateHelperQuoteValue($M54,Trigger),"--")</f>
        <v>2.1000000000000001E-2</v>
      </c>
      <c r="P54" s="175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42424</v>
      </c>
      <c r="T54" s="111">
        <f>IFERROR(_xll.qlRateHelperPillarDate(M54,Trigger),"--")</f>
        <v>60687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obj_002c3#0001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obj_00272#0001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obj_002dd#0001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obj_00281</v>
      </c>
      <c r="X3" s="4" t="str">
        <f>IFERROR(_xll.qlRateHelperQuoteName(W3,Trigger),"")</f>
        <v>USD1MD_SYNTH1Y_Quote</v>
      </c>
      <c r="Y3" s="76">
        <f>IFERROR(_xll.qlRateHelperRate(W3,Trigger),"")</f>
        <v>1.2949E-2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42424</v>
      </c>
      <c r="AB3" s="5">
        <f>IFERROR(_xll.qlRateHelperPillarDate(W3,Trigger),"")</f>
        <v>42453</v>
      </c>
      <c r="AC3" s="84">
        <v>0.99895797306388079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obj_00279</v>
      </c>
      <c r="X4" s="4" t="str">
        <f>IFERROR(_xll.qlRateHelperQuoteName(W4,Trigger),"")</f>
        <v>USD2MD_SYNTH1Y_Quote</v>
      </c>
      <c r="Y4" s="76">
        <f>IFERROR(_xll.qlRateHelperRate(W4,Trigger),"")</f>
        <v>1.2812E-2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42424</v>
      </c>
      <c r="AB4" s="5">
        <f>IFERROR(_xll.qlRateHelperPillarDate(W4,Trigger),"")</f>
        <v>42485</v>
      </c>
      <c r="AC4" s="84">
        <v>0.99783378047188964</v>
      </c>
      <c r="AE4" s="119" t="s">
        <v>120</v>
      </c>
      <c r="AF4" s="120">
        <v>0</v>
      </c>
    </row>
    <row r="5" spans="1:32" ht="11.25" customHeight="1" x14ac:dyDescent="0.2">
      <c r="A5" s="176" t="s">
        <v>27</v>
      </c>
      <c r="B5" s="177" t="s">
        <v>51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obj_00287#0001</v>
      </c>
      <c r="H5" s="181" t="str">
        <f t="shared" si="0"/>
        <v>USD2WD_SYNTH1Y_Quote</v>
      </c>
      <c r="I5" s="179"/>
      <c r="J5" s="182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obj_0029a</v>
      </c>
      <c r="X5" s="4" t="str">
        <f>IFERROR(_xll.qlRateHelperQuoteName(W5,Trigger),"")</f>
        <v>USD3MD_SYNTH1Y_Quote</v>
      </c>
      <c r="Y5" s="76">
        <f>IFERROR(_xll.qlRateHelperRate(W5,Trigger),"")</f>
        <v>1.2703000000000001E-2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42424</v>
      </c>
      <c r="AB5" s="5">
        <f>IFERROR(_xll.qlRateHelperPillarDate(W5,Trigger),"")</f>
        <v>42514</v>
      </c>
      <c r="AC5" s="84">
        <v>0.9968343034607845</v>
      </c>
      <c r="AD5" s="87"/>
      <c r="AE5" s="119" t="s">
        <v>121</v>
      </c>
      <c r="AF5" s="120">
        <v>0</v>
      </c>
    </row>
    <row r="6" spans="1:32" ht="11.25" customHeight="1" x14ac:dyDescent="0.2">
      <c r="A6" s="183" t="s">
        <v>27</v>
      </c>
      <c r="B6" s="184" t="s">
        <v>52</v>
      </c>
      <c r="C6" s="185" t="str">
        <f t="shared" ref="C6:C18" si="4">B6</f>
        <v>3W</v>
      </c>
      <c r="D6" s="186"/>
      <c r="E6" s="186"/>
      <c r="F6" s="186"/>
      <c r="G6" s="187" t="str">
        <f>_xll.qlLibor(,Currency,C6,,Permanent,Trigger,ObjectOverwrite)</f>
        <v>obj_00289#0001</v>
      </c>
      <c r="H6" s="188" t="str">
        <f t="shared" si="0"/>
        <v>USD3WD_SYNTH1Y_Quote</v>
      </c>
      <c r="I6" s="186"/>
      <c r="J6" s="189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obj_002b8</v>
      </c>
      <c r="X6" s="4" t="str">
        <f>IFERROR(_xll.qlRateHelperQuoteName(W6,Trigger),"")</f>
        <v>USD4MD_SYNTH1Y_Quote</v>
      </c>
      <c r="Y6" s="76">
        <f>IFERROR(_xll.qlRateHelperRate(W6,Trigger),"")</f>
        <v>1.2581E-2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42424</v>
      </c>
      <c r="AB6" s="5">
        <f>IFERROR(_xll.qlRateHelperPillarDate(W6,Trigger),"")</f>
        <v>42545</v>
      </c>
      <c r="AC6" s="84">
        <v>0.99578919199233573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obj_00281#0001</v>
      </c>
      <c r="K7" s="53"/>
      <c r="L7" s="11" t="str">
        <f t="shared" si="1"/>
        <v>Dp</v>
      </c>
      <c r="M7" s="106" t="str">
        <f t="shared" si="2"/>
        <v>obj_00281#0001</v>
      </c>
      <c r="N7" s="160" t="str">
        <f>IFERROR(_xll.qlRateHelperQuoteName(M7,Trigger),"--")</f>
        <v>USD1MD_SYNTH1Y_Quote</v>
      </c>
      <c r="O7" s="110">
        <f>IFERROR(_xll.qlRateHelperQuoteValue($M7,Trigger),"--")</f>
        <v>1.2949E-2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42424</v>
      </c>
      <c r="T7" s="111">
        <f>IFERROR(_xll.qlRateHelperPillarDate(M7,Trigger),"--")</f>
        <v>42453</v>
      </c>
      <c r="V7" s="4" t="str">
        <f t="shared" si="3"/>
        <v>Dp</v>
      </c>
      <c r="W7" s="4" t="str">
        <v>obj_002e9</v>
      </c>
      <c r="X7" s="4" t="str">
        <f>IFERROR(_xll.qlRateHelperQuoteName(W7,Trigger),"")</f>
        <v>USD5MD_SYNTH1Y_Quote</v>
      </c>
      <c r="Y7" s="76">
        <f>IFERROR(_xll.qlRateHelperRate(W7,Trigger),"")</f>
        <v>1.2479000000000001E-2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42424</v>
      </c>
      <c r="AB7" s="5">
        <f>IFERROR(_xll.qlRateHelperPillarDate(W7,Trigger),"")</f>
        <v>42576</v>
      </c>
      <c r="AC7" s="84">
        <v>0.99475870480736606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obj_00279#0001</v>
      </c>
      <c r="K8" s="53"/>
      <c r="L8" s="11" t="str">
        <f t="shared" si="1"/>
        <v>Dp</v>
      </c>
      <c r="M8" s="106" t="str">
        <f t="shared" si="2"/>
        <v>obj_00279#0001</v>
      </c>
      <c r="N8" s="160" t="str">
        <f>IFERROR(_xll.qlRateHelperQuoteName(M8,Trigger),"--")</f>
        <v>USD2MD_SYNTH1Y_Quote</v>
      </c>
      <c r="O8" s="110">
        <f>IFERROR(_xll.qlRateHelperQuoteValue($M8,Trigger),"--")</f>
        <v>1.2812E-2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42424</v>
      </c>
      <c r="T8" s="111">
        <f>IFERROR(_xll.qlRateHelperPillarDate(M8,Trigger),"--")</f>
        <v>42485</v>
      </c>
      <c r="V8" s="4" t="str">
        <f t="shared" si="3"/>
        <v>Dp</v>
      </c>
      <c r="W8" s="4" t="str">
        <v>obj_0028a</v>
      </c>
      <c r="X8" s="4" t="str">
        <f>IFERROR(_xll.qlRateHelperQuoteName(W8,Trigger),"")</f>
        <v>USD6MD_SYNTH1Y_Quote</v>
      </c>
      <c r="Y8" s="76">
        <f>IFERROR(_xll.qlRateHelperRate(W8,Trigger),"")</f>
        <v>1.2352999999999999E-2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42424</v>
      </c>
      <c r="AB8" s="5">
        <f>IFERROR(_xll.qlRateHelperPillarDate(W8,Trigger),"")</f>
        <v>42606</v>
      </c>
      <c r="AC8" s="84">
        <v>0.99379363178476221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obj_0029a#0001</v>
      </c>
      <c r="K9" s="53"/>
      <c r="L9" s="11" t="str">
        <f t="shared" si="1"/>
        <v>Dp</v>
      </c>
      <c r="M9" s="106" t="str">
        <f t="shared" si="2"/>
        <v>obj_0029a#0001</v>
      </c>
      <c r="N9" s="160" t="str">
        <f>IFERROR(_xll.qlRateHelperQuoteName(M9,Trigger),"--")</f>
        <v>USD3MD_SYNTH1Y_Quote</v>
      </c>
      <c r="O9" s="110">
        <f>IFERROR(_xll.qlRateHelperQuoteValue($M9,Trigger),"--")</f>
        <v>1.2703000000000001E-2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42424</v>
      </c>
      <c r="T9" s="111">
        <f>IFERROR(_xll.qlRateHelperPillarDate(M9,Trigger),"--")</f>
        <v>42514</v>
      </c>
      <c r="V9" s="4" t="str">
        <f t="shared" si="3"/>
        <v>Dp</v>
      </c>
      <c r="W9" s="4" t="str">
        <v>obj_002e6</v>
      </c>
      <c r="X9" s="4" t="str">
        <f>IFERROR(_xll.qlRateHelperQuoteName(W9,Trigger),"")</f>
        <v>USD9MD_SYNTH1Y_Quote</v>
      </c>
      <c r="Y9" s="76">
        <f>IFERROR(_xll.qlRateHelperRate(W9,Trigger),"")</f>
        <v>1.1948E-2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42424</v>
      </c>
      <c r="AB9" s="5">
        <f>IFERROR(_xll.qlRateHelperPillarDate(W9,Trigger),"")</f>
        <v>42699</v>
      </c>
      <c r="AC9" s="84">
        <v>0.99095560326211474</v>
      </c>
    </row>
    <row r="10" spans="1:32" ht="11.25" customHeight="1" x14ac:dyDescent="0.25">
      <c r="A10" s="176" t="s">
        <v>27</v>
      </c>
      <c r="B10" s="177" t="s">
        <v>54</v>
      </c>
      <c r="C10" s="178" t="str">
        <f t="shared" si="4"/>
        <v>4M</v>
      </c>
      <c r="D10" s="179"/>
      <c r="E10" s="179"/>
      <c r="F10" s="179"/>
      <c r="G10" s="180" t="str">
        <f>_xll.qlLibor(,Currency,C10,,Permanent,Trigger,ObjectOverwrite)</f>
        <v>obj_00280#0001</v>
      </c>
      <c r="H10" s="181" t="str">
        <f t="shared" si="0"/>
        <v>USD4MD_SYNTH1Y_Quote</v>
      </c>
      <c r="I10" s="179"/>
      <c r="J10" s="182" t="str">
        <f>_xll.qlDepositRateHelper(,H10,G10,Permanent,Trigger,ObjectOverwrite)</f>
        <v>obj_002b8#0001</v>
      </c>
      <c r="K10" s="53"/>
      <c r="L10" s="11" t="str">
        <f t="shared" si="1"/>
        <v>Dp</v>
      </c>
      <c r="M10" s="106" t="str">
        <f t="shared" si="2"/>
        <v>obj_002b8#0001</v>
      </c>
      <c r="N10" s="160" t="str">
        <f>IFERROR(_xll.qlRateHelperQuoteName(M10,Trigger),"--")</f>
        <v>USD4MD_SYNTH1Y_Quote</v>
      </c>
      <c r="O10" s="110">
        <f>IFERROR(_xll.qlRateHelperQuoteValue($M10,Trigger),"--")</f>
        <v>1.2581E-2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42424</v>
      </c>
      <c r="T10" s="111">
        <f>IFERROR(_xll.qlRateHelperPillarDate(M10,Trigger),"--")</f>
        <v>42545</v>
      </c>
      <c r="V10" s="4" t="str">
        <f t="shared" si="3"/>
        <v>Dp</v>
      </c>
      <c r="W10" s="4" t="str">
        <v>obj_0027d</v>
      </c>
      <c r="X10" s="4" t="str">
        <f>IFERROR(_xll.qlRateHelperQuoteName(W10,Trigger),"")</f>
        <v>USD1YD_SYNTH1Y_Quote</v>
      </c>
      <c r="Y10" s="76">
        <f>IFERROR(_xll.qlRateHelperRate(W10,Trigger),"")</f>
        <v>1.1585E-2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42424</v>
      </c>
      <c r="AB10" s="5">
        <f>IFERROR(_xll.qlRateHelperPillarDate(W10,Trigger),"")</f>
        <v>42790</v>
      </c>
      <c r="AC10" s="84">
        <v>0.98835902503982709</v>
      </c>
    </row>
    <row r="11" spans="1:32" ht="11.25" customHeight="1" x14ac:dyDescent="0.25">
      <c r="A11" s="183" t="s">
        <v>27</v>
      </c>
      <c r="B11" s="184" t="s">
        <v>55</v>
      </c>
      <c r="C11" s="185" t="str">
        <f t="shared" si="4"/>
        <v>5M</v>
      </c>
      <c r="D11" s="186"/>
      <c r="E11" s="186"/>
      <c r="F11" s="186"/>
      <c r="G11" s="187" t="str">
        <f>_xll.qlLibor(,Currency,C11,,Permanent,Trigger,ObjectOverwrite)</f>
        <v>obj_002a0#0001</v>
      </c>
      <c r="H11" s="188" t="str">
        <f t="shared" si="0"/>
        <v>USD5MD_SYNTH1Y_Quote</v>
      </c>
      <c r="I11" s="186"/>
      <c r="J11" s="189" t="str">
        <f>_xll.qlDepositRateHelper(,H11,G11,Permanent,Trigger,ObjectOverwrite)</f>
        <v>obj_002e9#0001</v>
      </c>
      <c r="K11" s="53"/>
      <c r="L11" s="11" t="str">
        <f t="shared" si="1"/>
        <v>Dp</v>
      </c>
      <c r="M11" s="106" t="str">
        <f t="shared" si="2"/>
        <v>obj_002e9#0001</v>
      </c>
      <c r="N11" s="160" t="str">
        <f>IFERROR(_xll.qlRateHelperQuoteName(M11,Trigger),"--")</f>
        <v>USD5MD_SYNTH1Y_Quote</v>
      </c>
      <c r="O11" s="110">
        <f>IFERROR(_xll.qlRateHelperQuoteValue($M11,Trigger),"--")</f>
        <v>1.2479000000000001E-2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42424</v>
      </c>
      <c r="T11" s="111">
        <f>IFERROR(_xll.qlRateHelperPillarDate(M11,Trigger),"--")</f>
        <v>42576</v>
      </c>
      <c r="V11" s="4" t="str">
        <f t="shared" si="3"/>
        <v>FRA</v>
      </c>
      <c r="W11" s="4" t="str">
        <v>obj_0028b</v>
      </c>
      <c r="X11" s="4" t="str">
        <f>IFERROR(_xll.qlRateHelperQuoteName(W11,Trigger),"")</f>
        <v>USD1x13F_Quote</v>
      </c>
      <c r="Y11" s="76">
        <f>IFERROR(_xll.qlRateHelperRate(W11,Trigger),"")</f>
        <v>1.1339999999999999E-2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42453</v>
      </c>
      <c r="AB11" s="5">
        <f>IFERROR(_xll.qlRateHelperPillarDate(W11,Trigger),"")</f>
        <v>42818</v>
      </c>
      <c r="AC11" s="84">
        <v>0.98760300748531826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obj_0028a#0001</v>
      </c>
      <c r="K12" s="53" t="s">
        <v>47</v>
      </c>
      <c r="L12" s="11" t="str">
        <f t="shared" si="1"/>
        <v>Dp</v>
      </c>
      <c r="M12" s="106" t="str">
        <f t="shared" si="2"/>
        <v>obj_0028a#0001</v>
      </c>
      <c r="N12" s="160" t="str">
        <f>IFERROR(_xll.qlRateHelperQuoteName(M12,Trigger),"--")</f>
        <v>USD6MD_SYNTH1Y_Quote</v>
      </c>
      <c r="O12" s="110">
        <f>IFERROR(_xll.qlRateHelperQuoteValue($M12,Trigger),"--")</f>
        <v>1.2352999999999999E-2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42424</v>
      </c>
      <c r="T12" s="111">
        <f>IFERROR(_xll.qlRateHelperPillarDate(M12,Trigger),"--")</f>
        <v>42606</v>
      </c>
      <c r="V12" s="4" t="str">
        <f t="shared" si="3"/>
        <v>FRA</v>
      </c>
      <c r="W12" s="4" t="str">
        <v>obj_002a2</v>
      </c>
      <c r="X12" s="4" t="str">
        <f>IFERROR(_xll.qlRateHelperQuoteName(W12,Trigger),"")</f>
        <v>USD2x14F_Quote</v>
      </c>
      <c r="Y12" s="76">
        <f>IFERROR(_xll.qlRateHelperRate(W12,Trigger),"")</f>
        <v>1.1089999999999999E-2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42485</v>
      </c>
      <c r="AB12" s="5">
        <f>IFERROR(_xll.qlRateHelperPillarDate(W12,Trigger),"")</f>
        <v>42849</v>
      </c>
      <c r="AC12" s="84">
        <v>0.9867643540112061</v>
      </c>
    </row>
    <row r="13" spans="1:32" ht="11.25" customHeight="1" x14ac:dyDescent="0.2">
      <c r="A13" s="176" t="s">
        <v>27</v>
      </c>
      <c r="B13" s="177" t="s">
        <v>56</v>
      </c>
      <c r="C13" s="178" t="str">
        <f t="shared" si="4"/>
        <v>7M</v>
      </c>
      <c r="D13" s="179"/>
      <c r="E13" s="179"/>
      <c r="F13" s="179"/>
      <c r="G13" s="180" t="str">
        <f>_xll.qlLibor(,Currency,C13,,Permanent,Trigger,ObjectOverwrite)</f>
        <v>obj_00283#0001</v>
      </c>
      <c r="H13" s="181" t="str">
        <f t="shared" si="0"/>
        <v>USD7MD_SYNTH1Y_Quote</v>
      </c>
      <c r="I13" s="179"/>
      <c r="J13" s="182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obj_00293</v>
      </c>
      <c r="X13" s="4" t="str">
        <f>IFERROR(_xll.qlRateHelperQuoteName(W13,Trigger),"")</f>
        <v>USD3x15F_Quote</v>
      </c>
      <c r="Y13" s="76">
        <f>IFERROR(_xll.qlRateHelperRate(W13,Trigger),"")</f>
        <v>1.0869999999999999E-2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42514</v>
      </c>
      <c r="AB13" s="5">
        <f>IFERROR(_xll.qlRateHelperPillarDate(W13,Trigger),"")</f>
        <v>42879</v>
      </c>
      <c r="AC13" s="84">
        <v>0.98596797776582679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obj_00288#0001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obj_00298</v>
      </c>
      <c r="X14" s="4" t="str">
        <f>IFERROR(_xll.qlRateHelperQuoteName(W14,Trigger),"")</f>
        <v>USD4x16F_Quote</v>
      </c>
      <c r="Y14" s="76">
        <f>IFERROR(_xll.qlRateHelperRate(W14,Trigger),"")</f>
        <v>1.0970000000000001E-2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42545</v>
      </c>
      <c r="AB14" s="5">
        <f>IFERROR(_xll.qlRateHelperPillarDate(W14,Trigger),"")</f>
        <v>42912</v>
      </c>
      <c r="AC14" s="84">
        <v>0.98477613952026399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obj_002a1#0001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obj_002e6#0001</v>
      </c>
      <c r="K15" s="53"/>
      <c r="L15" s="11" t="str">
        <f t="shared" si="1"/>
        <v>Dp</v>
      </c>
      <c r="M15" s="106" t="str">
        <f t="shared" si="2"/>
        <v>obj_002e6#0001</v>
      </c>
      <c r="N15" s="160" t="str">
        <f>IFERROR(_xll.qlRateHelperQuoteName(M15,Trigger),"--")</f>
        <v>USD9MD_SYNTH1Y_Quote</v>
      </c>
      <c r="O15" s="110">
        <f>IFERROR(_xll.qlRateHelperQuoteValue($M15,Trigger),"--")</f>
        <v>1.1948E-2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42424</v>
      </c>
      <c r="T15" s="111">
        <f>IFERROR(_xll.qlRateHelperPillarDate(M15,Trigger),"--")</f>
        <v>42699</v>
      </c>
      <c r="V15" s="4" t="str">
        <f t="shared" si="3"/>
        <v>FRA</v>
      </c>
      <c r="W15" s="4" t="str">
        <v>obj_0028f</v>
      </c>
      <c r="X15" s="4" t="str">
        <f>IFERROR(_xll.qlRateHelperQuoteName(W15,Trigger),"")</f>
        <v>USD5x17F_Quote</v>
      </c>
      <c r="Y15" s="76">
        <f>IFERROR(_xll.qlRateHelperRate(W15,Trigger),"")</f>
        <v>1.1049999999999999E-2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42576</v>
      </c>
      <c r="AB15" s="5">
        <f>IFERROR(_xll.qlRateHelperPillarDate(W15,Trigger),"")</f>
        <v>42940</v>
      </c>
      <c r="AC15" s="84">
        <v>0.98377236567487525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obj_00294#0001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obj_00285</v>
      </c>
      <c r="X16" s="4" t="str">
        <f>IFERROR(_xll.qlRateHelperQuoteName(W16,Trigger),"")</f>
        <v>USD6x18F_Quote</v>
      </c>
      <c r="Y16" s="76">
        <f>IFERROR(_xll.qlRateHelperRate(W16,Trigger),"")</f>
        <v>1.1129999999999999E-2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42606</v>
      </c>
      <c r="AB16" s="5">
        <f>IFERROR(_xll.qlRateHelperPillarDate(W16,Trigger),"")</f>
        <v>42971</v>
      </c>
      <c r="AC16" s="84">
        <v>0.98270422407615676</v>
      </c>
    </row>
    <row r="17" spans="1:29" ht="11.25" customHeight="1" x14ac:dyDescent="0.2">
      <c r="A17" s="183" t="s">
        <v>27</v>
      </c>
      <c r="B17" s="184" t="s">
        <v>60</v>
      </c>
      <c r="C17" s="185" t="str">
        <f t="shared" si="4"/>
        <v>11M</v>
      </c>
      <c r="D17" s="186"/>
      <c r="E17" s="186"/>
      <c r="F17" s="186"/>
      <c r="G17" s="187" t="str">
        <f>_xll.qlLibor(,Currency,C17,,Permanent,Trigger,ObjectOverwrite)</f>
        <v>obj_0029d#0001</v>
      </c>
      <c r="H17" s="188" t="str">
        <f t="shared" si="0"/>
        <v>USD11MD_SYNTH1Y_Quote</v>
      </c>
      <c r="I17" s="186"/>
      <c r="J17" s="189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obj_0029b</v>
      </c>
      <c r="X17" s="4" t="str">
        <f>IFERROR(_xll.qlRateHelperQuoteName(W17,Trigger),"")</f>
        <v>USD9x21F_Quote</v>
      </c>
      <c r="Y17" s="76">
        <f>IFERROR(_xll.qlRateHelperRate(W17,Trigger),"")</f>
        <v>1.154E-2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42698</v>
      </c>
      <c r="AB17" s="5">
        <f>IFERROR(_xll.qlRateHelperPillarDate(W17,Trigger),"")</f>
        <v>43063</v>
      </c>
      <c r="AC17" s="84">
        <v>0.97954742048523946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obj_0027d#0001</v>
      </c>
      <c r="K18" s="53"/>
      <c r="L18" s="12" t="str">
        <f t="shared" si="1"/>
        <v>Dp</v>
      </c>
      <c r="M18" s="107" t="str">
        <f t="shared" si="2"/>
        <v>obj_0027d#0001</v>
      </c>
      <c r="N18" s="161" t="str">
        <f>IFERROR(_xll.qlRateHelperQuoteName(M18,Trigger),"--")</f>
        <v>USD1YD_SYNTH1Y_Quote</v>
      </c>
      <c r="O18" s="113">
        <f>IFERROR(_xll.qlRateHelperQuoteValue($M18,Trigger),"--")</f>
        <v>1.1585E-2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42424</v>
      </c>
      <c r="T18" s="114">
        <f>IFERROR(_xll.qlRateHelperPillarDate(M18,Trigger),"--")</f>
        <v>42790</v>
      </c>
      <c r="V18" s="4" t="str">
        <f t="shared" si="3"/>
        <v>BasSw</v>
      </c>
      <c r="W18" s="4" t="str">
        <v>obj_002b2</v>
      </c>
      <c r="X18" s="4" t="str">
        <f>IFERROR(_xll.qlRateHelperQuoteName(W18,Trigger),"")</f>
        <v>USDAM3L2Y_S12L3L_Quote</v>
      </c>
      <c r="Y18" s="76">
        <f>IFERROR(_xll.qlRateHelperRate(W18,Trigger),"")</f>
        <v>1.218750943595248E-2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42424</v>
      </c>
      <c r="AB18" s="5">
        <f>IFERROR(_xll.qlRateHelperPillarDate(W18,Trigger),"")</f>
        <v>43157</v>
      </c>
      <c r="AC18" s="84">
        <v>0.97563592675996891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obj_0028b#0001</v>
      </c>
      <c r="N19" s="159" t="str">
        <f>IFERROR(_xll.qlRateHelperQuoteName(M19,Trigger),"--")</f>
        <v>USD1x13F_Quote</v>
      </c>
      <c r="O19" s="147">
        <f>IFERROR(_xll.qlRateHelperQuoteValue($M19,Trigger),"--")</f>
        <v>1.1339999999999999E-2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42453</v>
      </c>
      <c r="T19" s="148">
        <f>IFERROR(_xll.qlRateHelperPillarDate(M19,Trigger),"--")</f>
        <v>42818</v>
      </c>
      <c r="V19" s="4" t="str">
        <f t="shared" si="3"/>
        <v>BasSw</v>
      </c>
      <c r="W19" s="4" t="str">
        <v>obj_002a6</v>
      </c>
      <c r="X19" s="4" t="str">
        <f>IFERROR(_xll.qlRateHelperQuoteName(W19,Trigger),"")</f>
        <v>USDAM3L3Y_S12L3L_Quote</v>
      </c>
      <c r="Y19" s="76">
        <f>IFERROR(_xll.qlRateHelperRate(W19,Trigger),"")</f>
        <v>1.2974704005875153E-2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42424</v>
      </c>
      <c r="AB19" s="5">
        <f>IFERROR(_xll.qlRateHelperPillarDate(W19,Trigger),"")</f>
        <v>43521</v>
      </c>
      <c r="AC19" s="84">
        <v>0.96146415051044776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obj_002a2#0001</v>
      </c>
      <c r="N20" s="160" t="str">
        <f>IFERROR(_xll.qlRateHelperQuoteName(M20,Trigger),"--")</f>
        <v>USD2x14F_Quote</v>
      </c>
      <c r="O20" s="110">
        <f>IFERROR(_xll.qlRateHelperQuoteValue($M20,Trigger),"--")</f>
        <v>1.1089999999999999E-2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42485</v>
      </c>
      <c r="T20" s="111">
        <f>IFERROR(_xll.qlRateHelperPillarDate(M20,Trigger),"--")</f>
        <v>42849</v>
      </c>
      <c r="V20" s="4" t="str">
        <f t="shared" si="3"/>
        <v>BasSw</v>
      </c>
      <c r="W20" s="4" t="str">
        <v>obj_002ac</v>
      </c>
      <c r="X20" s="4" t="str">
        <f>IFERROR(_xll.qlRateHelperQuoteName(W20,Trigger),"")</f>
        <v>USDAM3L4Y_S12L3L_Quote</v>
      </c>
      <c r="Y20" s="76">
        <f>IFERROR(_xll.qlRateHelperRate(W20,Trigger),"")</f>
        <v>1.4013463040262892E-2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42424</v>
      </c>
      <c r="AB20" s="5">
        <f>IFERROR(_xll.qlRateHelperPillarDate(W20,Trigger),"")</f>
        <v>43885</v>
      </c>
      <c r="AC20" s="84">
        <v>0.94502813755885939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obj_0028b#0001</v>
      </c>
      <c r="K21" s="53"/>
      <c r="L21" s="11" t="str">
        <f t="shared" si="5"/>
        <v>FRA</v>
      </c>
      <c r="M21" s="106" t="str">
        <f t="shared" si="6"/>
        <v>obj_00293#0001</v>
      </c>
      <c r="N21" s="160" t="str">
        <f>IFERROR(_xll.qlRateHelperQuoteName(M21,Trigger),"--")</f>
        <v>USD3x15F_Quote</v>
      </c>
      <c r="O21" s="110">
        <f>IFERROR(_xll.qlRateHelperQuoteValue($M21,Trigger),"--")</f>
        <v>1.0869999999999999E-2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42514</v>
      </c>
      <c r="T21" s="111">
        <f>IFERROR(_xll.qlRateHelperPillarDate(M21,Trigger),"--")</f>
        <v>42879</v>
      </c>
      <c r="V21" s="4" t="str">
        <f t="shared" si="3"/>
        <v>BasSw</v>
      </c>
      <c r="W21" s="4" t="str">
        <v>obj_002bf</v>
      </c>
      <c r="X21" s="4" t="str">
        <f>IFERROR(_xll.qlRateHelperQuoteName(W21,Trigger),"")</f>
        <v>USDAM3L5Y_S12L3L_Quote</v>
      </c>
      <c r="Y21" s="76">
        <f>IFERROR(_xll.qlRateHelperRate(W21,Trigger),"")</f>
        <v>1.5067355019173187E-2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42424</v>
      </c>
      <c r="AB21" s="5">
        <f>IFERROR(_xll.qlRateHelperPillarDate(W21,Trigger),"")</f>
        <v>44251</v>
      </c>
      <c r="AC21" s="84">
        <v>0.9267596137323999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obj_002a2#0001</v>
      </c>
      <c r="K22" s="53"/>
      <c r="L22" s="11" t="str">
        <f t="shared" si="5"/>
        <v>FRA</v>
      </c>
      <c r="M22" s="106" t="str">
        <f t="shared" si="6"/>
        <v>obj_00298#0001</v>
      </c>
      <c r="N22" s="160" t="str">
        <f>IFERROR(_xll.qlRateHelperQuoteName(M22,Trigger),"--")</f>
        <v>USD4x16F_Quote</v>
      </c>
      <c r="O22" s="110">
        <f>IFERROR(_xll.qlRateHelperQuoteValue($M22,Trigger),"--")</f>
        <v>1.0970000000000001E-2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42545</v>
      </c>
      <c r="T22" s="111">
        <f>IFERROR(_xll.qlRateHelperPillarDate(M22,Trigger),"--")</f>
        <v>42912</v>
      </c>
      <c r="V22" s="4" t="str">
        <f t="shared" si="3"/>
        <v>BasSw</v>
      </c>
      <c r="W22" s="4" t="str">
        <v>obj_002ae</v>
      </c>
      <c r="X22" s="4" t="str">
        <f>IFERROR(_xll.qlRateHelperQuoteName(W22,Trigger),"")</f>
        <v>USDAM3L6Y_S12L3L_Quote</v>
      </c>
      <c r="Y22" s="76">
        <f>IFERROR(_xll.qlRateHelperRate(W22,Trigger),"")</f>
        <v>1.6118513388620647E-2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42424</v>
      </c>
      <c r="AB22" s="5">
        <f>IFERROR(_xll.qlRateHelperPillarDate(W22,Trigger),"")</f>
        <v>44616</v>
      </c>
      <c r="AC22" s="84">
        <v>0.90692139160089136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obj_00293#0001</v>
      </c>
      <c r="K23" s="53"/>
      <c r="L23" s="11" t="str">
        <f t="shared" si="5"/>
        <v>FRA</v>
      </c>
      <c r="M23" s="106" t="str">
        <f t="shared" si="6"/>
        <v>obj_0028f#0001</v>
      </c>
      <c r="N23" s="160" t="str">
        <f>IFERROR(_xll.qlRateHelperQuoteName(M23,Trigger),"--")</f>
        <v>USD5x17F_Quote</v>
      </c>
      <c r="O23" s="110">
        <f>IFERROR(_xll.qlRateHelperQuoteValue($M23,Trigger),"--")</f>
        <v>1.1049999999999999E-2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42576</v>
      </c>
      <c r="T23" s="111">
        <f>IFERROR(_xll.qlRateHelperPillarDate(M23,Trigger),"--")</f>
        <v>42940</v>
      </c>
      <c r="V23" s="4" t="str">
        <f t="shared" si="3"/>
        <v>BasSw</v>
      </c>
      <c r="W23" s="4" t="str">
        <v>obj_002a5</v>
      </c>
      <c r="X23" s="4" t="str">
        <f>IFERROR(_xll.qlRateHelperQuoteName(W23,Trigger),"")</f>
        <v>USDAM3L7Y_S12L3L_Quote</v>
      </c>
      <c r="Y23" s="76">
        <f>IFERROR(_xll.qlRateHelperRate(W23,Trigger),"")</f>
        <v>1.7057008120968841E-2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42424</v>
      </c>
      <c r="AB23" s="5">
        <f>IFERROR(_xll.qlRateHelperPillarDate(W23,Trigger),"")</f>
        <v>44981</v>
      </c>
      <c r="AC23" s="84">
        <v>0.8862882957195285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obj_00298#0001</v>
      </c>
      <c r="K24" s="53"/>
      <c r="L24" s="11" t="str">
        <f t="shared" si="5"/>
        <v>FRA</v>
      </c>
      <c r="M24" s="106" t="str">
        <f t="shared" si="6"/>
        <v>obj_00285#0001</v>
      </c>
      <c r="N24" s="160" t="str">
        <f>IFERROR(_xll.qlRateHelperQuoteName(M24,Trigger),"--")</f>
        <v>USD6x18F_Quote</v>
      </c>
      <c r="O24" s="110">
        <f>IFERROR(_xll.qlRateHelperQuoteValue($M24,Trigger),"--")</f>
        <v>1.1129999999999999E-2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42606</v>
      </c>
      <c r="T24" s="111">
        <f>IFERROR(_xll.qlRateHelperPillarDate(M24,Trigger),"--")</f>
        <v>42971</v>
      </c>
      <c r="V24" s="4" t="str">
        <f t="shared" si="3"/>
        <v>BasSw</v>
      </c>
      <c r="W24" s="4" t="str">
        <v>obj_002d9</v>
      </c>
      <c r="X24" s="4" t="str">
        <f>IFERROR(_xll.qlRateHelperQuoteName(W24,Trigger),"")</f>
        <v>USDAM3L8Y_S12L3L_Quote</v>
      </c>
      <c r="Y24" s="76">
        <f>IFERROR(_xll.qlRateHelperRate(W24,Trigger),"")</f>
        <v>1.7880398942502953E-2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42424</v>
      </c>
      <c r="AB24" s="5">
        <f>IFERROR(_xll.qlRateHelperPillarDate(W24,Trigger),"")</f>
        <v>45348</v>
      </c>
      <c r="AC24" s="84">
        <v>0.86515414209442421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obj_0028f#0001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obj_002c4</v>
      </c>
      <c r="X25" s="4" t="str">
        <f>IFERROR(_xll.qlRateHelperQuoteName(W25,Trigger),"")</f>
        <v>USDAM3L9Y_S12L3L_Quote</v>
      </c>
      <c r="Y25" s="76">
        <f>IFERROR(_xll.qlRateHelperRate(W25,Trigger),"")</f>
        <v>1.8591003411854379E-2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42424</v>
      </c>
      <c r="AB25" s="5">
        <f>IFERROR(_xll.qlRateHelperPillarDate(W25,Trigger),"")</f>
        <v>45712</v>
      </c>
      <c r="AC25" s="84">
        <v>0.84405911059066019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obj_00285#0001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obj_002d2</v>
      </c>
      <c r="X26" s="4" t="str">
        <f>IFERROR(_xll.qlRateHelperQuoteName(W26,Trigger),"")</f>
        <v>USDAM3L10Y_S12L3L_Quote</v>
      </c>
      <c r="Y26" s="76">
        <f>IFERROR(_xll.qlRateHelperRate(W26,Trigger),"")</f>
        <v>1.9254008472290651E-2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42424</v>
      </c>
      <c r="AB26" s="5">
        <f>IFERROR(_xll.qlRateHelperPillarDate(W26,Trigger),"")</f>
        <v>46077</v>
      </c>
      <c r="AC26" s="84">
        <v>0.82258582969561289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obj_0029b#0001</v>
      </c>
      <c r="N27" s="160" t="str">
        <f>IFERROR(_xll.qlRateHelperQuoteName(M27,Trigger),"--")</f>
        <v>USD9x21F_Quote</v>
      </c>
      <c r="O27" s="110">
        <f>IFERROR(_xll.qlRateHelperQuoteValue($M27,Trigger),"--")</f>
        <v>1.154E-2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42698</v>
      </c>
      <c r="T27" s="111">
        <f>IFERROR(_xll.qlRateHelperPillarDate(M27,Trigger),"--")</f>
        <v>43063</v>
      </c>
      <c r="V27" s="4" t="str">
        <f t="shared" si="3"/>
        <v>BasSw</v>
      </c>
      <c r="W27" s="4" t="str">
        <v>obj_002c7</v>
      </c>
      <c r="X27" s="4" t="str">
        <f>IFERROR(_xll.qlRateHelperQuoteName(W27,Trigger),"")</f>
        <v>USDAM3L11Y_S12L3L_Quote</v>
      </c>
      <c r="Y27" s="76">
        <f>IFERROR(_xll.qlRateHelperRate(W27,Trigger),"")</f>
        <v>1.9948968625307741E-2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42424</v>
      </c>
      <c r="AB27" s="5">
        <f>IFERROR(_xll.qlRateHelperPillarDate(W27,Trigger),"")</f>
        <v>46442</v>
      </c>
      <c r="AC27" s="84">
        <v>0.80018587572713873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obj_002ea</v>
      </c>
      <c r="X28" s="4" t="str">
        <f>IFERROR(_xll.qlRateHelperQuoteName(W28,Trigger),"")</f>
        <v>USDAM3L12Y_S12L3L_Quote</v>
      </c>
      <c r="Y28" s="76">
        <f>IFERROR(_xll.qlRateHelperRate(W28,Trigger),"")</f>
        <v>2.0573237838494199E-2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42424</v>
      </c>
      <c r="AB28" s="5">
        <f>IFERROR(_xll.qlRateHelperPillarDate(W28,Trigger),"")</f>
        <v>46807</v>
      </c>
      <c r="AC28" s="84">
        <v>0.7779107669937666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obj_0029b#0001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obj_002a4</v>
      </c>
      <c r="X29" s="4" t="str">
        <f>IFERROR(_xll.qlRateHelperQuoteName(W29,Trigger),"")</f>
        <v>USDAM3L13Y_S12L3L_Quote</v>
      </c>
      <c r="Y29" s="76">
        <f>IFERROR(_xll.qlRateHelperRate(W29,Trigger),"")</f>
        <v>2.1090857705424029E-2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42424</v>
      </c>
      <c r="AB29" s="5">
        <f>IFERROR(_xll.qlRateHelperPillarDate(W29,Trigger),"")</f>
        <v>47175</v>
      </c>
      <c r="AC29" s="84">
        <v>0.7562188965407326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obj_00284#0001</v>
      </c>
      <c r="N30" s="160" t="str">
        <f>IFERROR(_xll.qlRateHelperQuoteName(M30,Trigger),"--")</f>
        <v>USD12x24F_Quote</v>
      </c>
      <c r="O30" s="110">
        <f>IFERROR(_xll.qlRateHelperQuoteValue($M30,Trigger),"--")</f>
        <v>1.1979999999999999E-2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42790</v>
      </c>
      <c r="T30" s="111">
        <f>IFERROR(_xll.qlRateHelperPillarDate(M30,Trigger),"--")</f>
        <v>43157</v>
      </c>
      <c r="V30" s="4" t="str">
        <f t="shared" si="3"/>
        <v>BasSw</v>
      </c>
      <c r="W30" s="4" t="str">
        <v>obj_002e0</v>
      </c>
      <c r="X30" s="4" t="str">
        <f>IFERROR(_xll.qlRateHelperQuoteName(W30,Trigger),"")</f>
        <v>USDAM3L14Y_S12L3L_Quote</v>
      </c>
      <c r="Y30" s="76">
        <f>IFERROR(_xll.qlRateHelperRate(W30,Trigger),"")</f>
        <v>2.1521341208217644E-2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42424</v>
      </c>
      <c r="AB30" s="5">
        <f>IFERROR(_xll.qlRateHelperPillarDate(W30,Trigger),"")</f>
        <v>47539</v>
      </c>
      <c r="AC30" s="84">
        <v>0.73543219789340897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obj_002a8</v>
      </c>
      <c r="X31" s="4" t="str">
        <f>IFERROR(_xll.qlRateHelperQuoteName(W31,Trigger),"")</f>
        <v>USDAM3L15Y_S12L3L_Quote</v>
      </c>
      <c r="Y31" s="76">
        <f>IFERROR(_xll.qlRateHelperRate(W31,Trigger),"")</f>
        <v>2.1902243852239815E-2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42424</v>
      </c>
      <c r="AB31" s="5">
        <f>IFERROR(_xll.qlRateHelperPillarDate(W31,Trigger),"")</f>
        <v>47903</v>
      </c>
      <c r="AC31" s="84">
        <v>0.71510901208003108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obj_00284#0001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obj_002e1</v>
      </c>
      <c r="X32" s="4" t="str">
        <f>IFERROR(_xll.qlRateHelperQuoteName(W32,Trigger),"")</f>
        <v>USDAM3L20Y_S12L3L_Quote</v>
      </c>
      <c r="Y32" s="76">
        <f>IFERROR(_xll.qlRateHelperRate(W32,Trigger),"")</f>
        <v>2.3364457299854889E-2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42424</v>
      </c>
      <c r="AB32" s="5">
        <f>IFERROR(_xll.qlRateHelperPillarDate(W32,Trigger),"")</f>
        <v>49730</v>
      </c>
      <c r="AC32" s="84">
        <v>0.61934907354749147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obj_002d7</v>
      </c>
      <c r="X33" s="4" t="str">
        <f>IFERROR(_xll.qlRateHelperQuoteName(W33,Trigger),"")</f>
        <v>USDAM3L25Y_S12L3L_Quote</v>
      </c>
      <c r="Y33" s="76">
        <f>IFERROR(_xll.qlRateHelperRate(W33,Trigger),"")</f>
        <v>2.4083333188343763E-2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42424</v>
      </c>
      <c r="AB33" s="5">
        <f>IFERROR(_xll.qlRateHelperPillarDate(W33,Trigger),"")</f>
        <v>51557</v>
      </c>
      <c r="AC33" s="84">
        <v>0.53886450425545673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obj_002a9</v>
      </c>
      <c r="X34" s="4" t="str">
        <f>IFERROR(_xll.qlRateHelperQuoteName(W34,Trigger),"")</f>
        <v>USDAM3L30Y_S12L3L_Quote</v>
      </c>
      <c r="Y34" s="76">
        <f>IFERROR(_xll.qlRateHelperRate(W34,Trigger),"")</f>
        <v>2.4536717435967428E-2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42424</v>
      </c>
      <c r="AB34" s="5">
        <f>IFERROR(_xll.qlRateHelperPillarDate(W34,Trigger),"")</f>
        <v>53384</v>
      </c>
      <c r="AC34" s="84">
        <v>0.46922629772548158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obj_002b4</v>
      </c>
      <c r="X35" s="4" t="str">
        <f>IFERROR(_xll.qlRateHelperQuoteName(W35,Trigger),"")</f>
        <v>USDAM3L35Y_S12L3L_Quote</v>
      </c>
      <c r="Y35" s="76">
        <f>IFERROR(_xll.qlRateHelperRate(W35,Trigger),"")</f>
        <v>2.4718780164978721E-2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42424</v>
      </c>
      <c r="AB35" s="5">
        <f>IFERROR(_xll.qlRateHelperPillarDate(W35,Trigger),"")</f>
        <v>55208</v>
      </c>
      <c r="AC35" s="84">
        <v>0.41141847380623303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obj_002bb</v>
      </c>
      <c r="X36" s="4" t="str">
        <f>IFERROR(_xll.qlRateHelperQuoteName(W36,Trigger),"")</f>
        <v>USDAM3L40Y_S12L3L_Quote</v>
      </c>
      <c r="Y36" s="76">
        <f>IFERROR(_xll.qlRateHelperRate(W36,Trigger),"")</f>
        <v>2.4746952779524493E-2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42424</v>
      </c>
      <c r="AB36" s="5">
        <f>IFERROR(_xll.qlRateHelperPillarDate(W36,Trigger),"")</f>
        <v>57034</v>
      </c>
      <c r="AC36" s="84">
        <v>0.36292511988942089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obj_002b1</v>
      </c>
      <c r="X37" s="4" t="str">
        <f>IFERROR(_xll.qlRateHelperQuoteName(W37,Trigger),"")</f>
        <v>USDAM3L50Y_S12L3L_Quote</v>
      </c>
      <c r="Y37" s="76">
        <f>IFERROR(_xll.qlRateHelperRate(W37,Trigger),"")</f>
        <v>2.4586769827116058E-2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42424</v>
      </c>
      <c r="AB37" s="5">
        <f>IFERROR(_xll.qlRateHelperPillarDate(W37,Trigger),"")</f>
        <v>60687</v>
      </c>
      <c r="AC37" s="84">
        <v>0.28672070646866626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obj_002ed</v>
      </c>
      <c r="X38" s="4" t="str">
        <f>IFERROR(_xll.qlRateHelperQuoteName(W38,Trigger),"")</f>
        <v>USDAM3L60Y_S12L3L_Quote</v>
      </c>
      <c r="Y38" s="76">
        <f>IFERROR(_xll.qlRateHelperRate(W38,Trigger),"")</f>
        <v>2.4435105637257766E-2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42424</v>
      </c>
      <c r="AB38" s="5">
        <f>IFERROR(_xll.qlRateHelperPillarDate(W38,Trigger),"")</f>
        <v>64339</v>
      </c>
      <c r="AC38" s="84">
        <v>0.2275235018929451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obj_002b2#0001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1.218750943595248E-2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42424</v>
      </c>
      <c r="T44" s="111">
        <f>IFERROR(_xll.qlRateHelperPillarDate(M44,Trigger),"--")</f>
        <v>43157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obj_002a6#0001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1.2974704005875153E-2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42424</v>
      </c>
      <c r="T45" s="111">
        <f>IFERROR(_xll.qlRateHelperPillarDate(M45,Trigger),"--")</f>
        <v>43521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obj_002ac#0001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1.4013463040262892E-2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42424</v>
      </c>
      <c r="T46" s="111">
        <f>IFERROR(_xll.qlRateHelperPillarDate(M46,Trigger),"--")</f>
        <v>43885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obj_002bf#0001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1.5067355019173187E-2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42424</v>
      </c>
      <c r="T47" s="111">
        <f>IFERROR(_xll.qlRateHelperPillarDate(M47,Trigger),"--")</f>
        <v>44251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obj_002b2#0001</v>
      </c>
      <c r="L48" s="11" t="str">
        <f t="shared" si="11"/>
        <v>BasSw</v>
      </c>
      <c r="M48" s="106" t="str">
        <f t="shared" si="12"/>
        <v>obj_002ae#0001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1.6118513388620647E-2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42424</v>
      </c>
      <c r="T48" s="111">
        <f>IFERROR(_xll.qlRateHelperPillarDate(M48,Trigger),"--")</f>
        <v>44616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obj_002a6#0001</v>
      </c>
      <c r="L49" s="11" t="str">
        <f t="shared" si="11"/>
        <v>BasSw</v>
      </c>
      <c r="M49" s="106" t="str">
        <f t="shared" si="12"/>
        <v>obj_002a5#0001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1.7057008120968841E-2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42424</v>
      </c>
      <c r="T49" s="111">
        <f>IFERROR(_xll.qlRateHelperPillarDate(M49,Trigger),"--")</f>
        <v>44981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obj_002ac#0001</v>
      </c>
      <c r="L50" s="11" t="str">
        <f t="shared" si="11"/>
        <v>BasSw</v>
      </c>
      <c r="M50" s="106" t="str">
        <f t="shared" si="12"/>
        <v>obj_002d9#0001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1.7880398942502953E-2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42424</v>
      </c>
      <c r="T50" s="111">
        <f>IFERROR(_xll.qlRateHelperPillarDate(M50,Trigger),"--")</f>
        <v>45348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obj_002bf#0001</v>
      </c>
      <c r="L51" s="11" t="str">
        <f t="shared" si="11"/>
        <v>BasSw</v>
      </c>
      <c r="M51" s="106" t="str">
        <f t="shared" si="12"/>
        <v>obj_002c4#0001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1.8591003411854379E-2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42424</v>
      </c>
      <c r="T51" s="111">
        <f>IFERROR(_xll.qlRateHelperPillarDate(M51,Trigger),"--")</f>
        <v>45712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obj_002ae#0001</v>
      </c>
      <c r="L52" s="11" t="str">
        <f t="shared" si="11"/>
        <v>BasSw</v>
      </c>
      <c r="M52" s="106" t="str">
        <f t="shared" si="12"/>
        <v>obj_002d2#0001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1.9254008472290651E-2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42424</v>
      </c>
      <c r="T52" s="111">
        <f>IFERROR(_xll.qlRateHelperPillarDate(M52,Trigger),"--")</f>
        <v>46077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obj_002a5#0001</v>
      </c>
      <c r="L53" s="11" t="str">
        <f t="shared" si="11"/>
        <v>BasSw</v>
      </c>
      <c r="M53" s="106" t="str">
        <f t="shared" si="12"/>
        <v>obj_002c7#0001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1.9948968625307741E-2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42424</v>
      </c>
      <c r="T53" s="111">
        <f>IFERROR(_xll.qlRateHelperPillarDate(M53,Trigger),"--")</f>
        <v>46442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obj_002d9#0001</v>
      </c>
      <c r="L54" s="11" t="str">
        <f t="shared" si="11"/>
        <v>BasSw</v>
      </c>
      <c r="M54" s="106" t="str">
        <f t="shared" si="12"/>
        <v>obj_002ea#0001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2.0573237838494199E-2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42424</v>
      </c>
      <c r="T54" s="111">
        <f>IFERROR(_xll.qlRateHelperPillarDate(M54,Trigger),"--")</f>
        <v>46807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obj_002c4#0001</v>
      </c>
      <c r="L55" s="11" t="str">
        <f t="shared" si="11"/>
        <v>BasSw</v>
      </c>
      <c r="M55" s="106" t="str">
        <f t="shared" si="12"/>
        <v>obj_002a4#0001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2.1090857705424029E-2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42424</v>
      </c>
      <c r="T55" s="111">
        <f>IFERROR(_xll.qlRateHelperPillarDate(M55,Trigger),"--")</f>
        <v>47175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obj_002d2#0001</v>
      </c>
      <c r="L56" s="11" t="str">
        <f t="shared" si="11"/>
        <v>BasSw</v>
      </c>
      <c r="M56" s="106" t="str">
        <f t="shared" si="12"/>
        <v>obj_002e0#0001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2.1521341208217644E-2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42424</v>
      </c>
      <c r="T56" s="111">
        <f>IFERROR(_xll.qlRateHelperPillarDate(M56,Trigger),"--")</f>
        <v>47539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obj_002c7#0001</v>
      </c>
      <c r="L57" s="11" t="str">
        <f t="shared" si="11"/>
        <v>BasSw</v>
      </c>
      <c r="M57" s="106" t="str">
        <f t="shared" si="12"/>
        <v>obj_002a8#0001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2.1902243852239815E-2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42424</v>
      </c>
      <c r="T57" s="111">
        <f>IFERROR(_xll.qlRateHelperPillarDate(M57,Trigger),"--")</f>
        <v>47903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obj_002ea#0001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obj_002a4#0001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obj_002e0#0001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obj_002a8#0001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obj_002e1#0001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2.3364457299854889E-2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42424</v>
      </c>
      <c r="T62" s="111">
        <f>IFERROR(_xll.qlRateHelperPillarDate(M62,Trigger),"--")</f>
        <v>49730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obj_002e1#0001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obj_002d7#0001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2.4083333188343763E-2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42424</v>
      </c>
      <c r="T67" s="111">
        <f>IFERROR(_xll.qlRateHelperPillarDate(M67,Trigger),"--")</f>
        <v>51557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obj_002d7#0001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obj_002a9#0001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2.4536717435967428E-2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42424</v>
      </c>
      <c r="T72" s="111">
        <f>IFERROR(_xll.qlRateHelperPillarDate(M72,Trigger),"--")</f>
        <v>53384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obj_002b4#0001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2.4718780164978721E-2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42424</v>
      </c>
      <c r="T73" s="111">
        <f>IFERROR(_xll.qlRateHelperPillarDate(M73,Trigger),"--")</f>
        <v>55208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obj_002bb#0001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2.4746952779524493E-2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42424</v>
      </c>
      <c r="T74" s="111">
        <f>IFERROR(_xll.qlRateHelperPillarDate(M74,Trigger),"--")</f>
        <v>57034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obj_002a9#0001</v>
      </c>
      <c r="L76" s="11" t="str">
        <f>A80</f>
        <v>BasSw</v>
      </c>
      <c r="M76" s="106" t="str">
        <f t="shared" si="12"/>
        <v>obj_002b1#0001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2.4586769827116058E-2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42424</v>
      </c>
      <c r="T76" s="111">
        <f>IFERROR(_xll.qlRateHelperPillarDate(M76,Trigger),"--")</f>
        <v>60687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obj_002b4#0001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obj_002bb#0001</v>
      </c>
      <c r="L78" s="12" t="str">
        <f t="shared" si="11"/>
        <v>BasSw</v>
      </c>
      <c r="M78" s="107" t="str">
        <f t="shared" si="12"/>
        <v>obj_002ed#0001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2.4435105637257766E-2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42424</v>
      </c>
      <c r="T78" s="114">
        <f>IFERROR(_xll.qlRateHelperPillarDate(M78,Trigger),"--")</f>
        <v>64339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obj_002b1#0001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obj_002ed#0001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2016-02-22T16:09:22Z</dcterms:modified>
</cp:coreProperties>
</file>