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 Bots\Electrical\MidPlate\"/>
    </mc:Choice>
  </mc:AlternateContent>
  <xr:revisionPtr revIDLastSave="0" documentId="13_ncr:1_{52583FA4-EAE1-4AFF-A7E6-E8BD39F25E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dplate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M5" i="1" s="1"/>
  <c r="K6" i="1"/>
  <c r="M6" i="1" s="1"/>
  <c r="K7" i="1"/>
  <c r="K8" i="1"/>
  <c r="M8" i="1" s="1"/>
  <c r="K9" i="1"/>
  <c r="M9" i="1" s="1"/>
  <c r="K10" i="1"/>
  <c r="K11" i="1"/>
  <c r="K12" i="1"/>
  <c r="M12" i="1" s="1"/>
  <c r="K13" i="1"/>
  <c r="K14" i="1"/>
  <c r="K15" i="1"/>
  <c r="M15" i="1" s="1"/>
  <c r="K16" i="1"/>
  <c r="M7" i="1"/>
  <c r="M13" i="1"/>
  <c r="M14" i="1"/>
  <c r="M16" i="1"/>
  <c r="J6" i="1"/>
  <c r="J12" i="1"/>
  <c r="J13" i="1"/>
  <c r="L13" i="1" s="1"/>
  <c r="J14" i="1"/>
  <c r="L14" i="1" s="1"/>
  <c r="I3" i="1"/>
  <c r="K3" i="1" s="1"/>
  <c r="I4" i="1"/>
  <c r="K4" i="1" s="1"/>
  <c r="I5" i="1"/>
  <c r="J5" i="1" s="1"/>
  <c r="I6" i="1"/>
  <c r="I7" i="1"/>
  <c r="J7" i="1" s="1"/>
  <c r="I8" i="1"/>
  <c r="J8" i="1" s="1"/>
  <c r="I9" i="1"/>
  <c r="J9" i="1" s="1"/>
  <c r="I10" i="1"/>
  <c r="J10" i="1" s="1"/>
  <c r="I11" i="1"/>
  <c r="J11" i="1" s="1"/>
  <c r="I12" i="1"/>
  <c r="I13" i="1"/>
  <c r="I14" i="1"/>
  <c r="I15" i="1"/>
  <c r="J15" i="1" s="1"/>
  <c r="I16" i="1"/>
  <c r="J16" i="1" s="1"/>
  <c r="L16" i="1" s="1"/>
  <c r="I2" i="1"/>
  <c r="K2" i="1" s="1"/>
  <c r="L12" i="1" l="1"/>
  <c r="L8" i="1"/>
  <c r="L6" i="1"/>
  <c r="L5" i="1"/>
  <c r="L11" i="1"/>
  <c r="J2" i="1"/>
  <c r="M2" i="1" s="1"/>
  <c r="L10" i="1"/>
  <c r="J4" i="1"/>
  <c r="M4" i="1" s="1"/>
  <c r="J3" i="1"/>
  <c r="M3" i="1" s="1"/>
  <c r="L7" i="1"/>
  <c r="L4" i="1"/>
  <c r="L9" i="1"/>
  <c r="M11" i="1"/>
  <c r="M10" i="1"/>
  <c r="L15" i="1"/>
  <c r="L2" i="1"/>
  <c r="L3" i="1" l="1"/>
</calcChain>
</file>

<file path=xl/sharedStrings.xml><?xml version="1.0" encoding="utf-8"?>
<sst xmlns="http://schemas.openxmlformats.org/spreadsheetml/2006/main" count="69" uniqueCount="57">
  <si>
    <t>Comment</t>
  </si>
  <si>
    <t>Designator</t>
  </si>
  <si>
    <t>Footprint</t>
  </si>
  <si>
    <t>JLC Part #$</t>
  </si>
  <si>
    <t>Digikey Cost</t>
  </si>
  <si>
    <t>JLC Cost</t>
  </si>
  <si>
    <t>JLC extended?</t>
  </si>
  <si>
    <t>QTY per board</t>
  </si>
  <si>
    <t>QTY *8 + spare</t>
  </si>
  <si>
    <t>Digikey Cost (total)</t>
  </si>
  <si>
    <t>JLC Cost with Extended part fee (total)</t>
  </si>
  <si>
    <t>Lowest Cost (Digikey vs JLC)</t>
  </si>
  <si>
    <t>25SVPF100M</t>
  </si>
  <si>
    <t>C16</t>
  </si>
  <si>
    <t>PCAP_SVP_E7_PAN</t>
  </si>
  <si>
    <t>yes</t>
  </si>
  <si>
    <t>UCD1C471MNL1GS</t>
  </si>
  <si>
    <t>C17</t>
  </si>
  <si>
    <t>Digikey has UWT, JLC has the EEE1CA</t>
  </si>
  <si>
    <t>0.47u</t>
  </si>
  <si>
    <t>C18</t>
  </si>
  <si>
    <t>C_1206_3216Metric</t>
  </si>
  <si>
    <t>SMAZ12-13F</t>
  </si>
  <si>
    <t>D1</t>
  </si>
  <si>
    <t>D_SMA</t>
  </si>
  <si>
    <t>B540C-13-F</t>
  </si>
  <si>
    <t>D2</t>
  </si>
  <si>
    <t>SMC_DIO</t>
  </si>
  <si>
    <t>F1</t>
  </si>
  <si>
    <t>Fuseholder_Blade_Mini_Keystone_3568</t>
  </si>
  <si>
    <t>SMTSO2515CTJ</t>
  </si>
  <si>
    <t>H1, H2, H3, H4, H5, H6, H7, H8, H9, H10, H11</t>
  </si>
  <si>
    <t>RA1H1C112R</t>
  </si>
  <si>
    <t>J3</t>
  </si>
  <si>
    <t>SW_RA1H1C112R</t>
  </si>
  <si>
    <t>JST_BM04B-GHS-TBT</t>
  </si>
  <si>
    <t>J9</t>
  </si>
  <si>
    <t>JST_B4B-XH-A</t>
  </si>
  <si>
    <t>J12</t>
  </si>
  <si>
    <t>JP1</t>
  </si>
  <si>
    <t>PinHeader_1x02_P2.54mm_Vertical</t>
  </si>
  <si>
    <t>SRP1050WA-101M</t>
  </si>
  <si>
    <t>L1</t>
  </si>
  <si>
    <t>MCU60P04-TP</t>
  </si>
  <si>
    <t>Q1, Q2</t>
  </si>
  <si>
    <t>DPAK-3_ONS</t>
  </si>
  <si>
    <t>R_100k</t>
  </si>
  <si>
    <t>R1, R2</t>
  </si>
  <si>
    <t>R_0603_1608Metric</t>
  </si>
  <si>
    <t>no</t>
  </si>
  <si>
    <t>LM2576</t>
  </si>
  <si>
    <t>U1</t>
  </si>
  <si>
    <t>TO-263-5_TabPin3_LM2576</t>
  </si>
  <si>
    <t>C5122253</t>
  </si>
  <si>
    <t>dk 24929</t>
  </si>
  <si>
    <t>C2905434</t>
  </si>
  <si>
    <t>PH1-02-UA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</si>
</sst>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Microsoft YaHe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M10" sqref="M10"/>
    </sheetView>
  </sheetViews>
  <sheetFormatPr defaultRowHeight="14.4" x14ac:dyDescent="0.3"/>
  <cols>
    <col min="3" max="3" width="34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 t="s">
        <v>12</v>
      </c>
      <c r="B2" t="s">
        <v>13</v>
      </c>
      <c r="C2" t="s">
        <v>14</v>
      </c>
      <c r="E2">
        <v>1.4710000000000001</v>
      </c>
      <c r="F2">
        <v>0.78749999999999998</v>
      </c>
      <c r="G2" t="s">
        <v>15</v>
      </c>
      <c r="H2">
        <v>1</v>
      </c>
      <c r="I2">
        <f>H2*8+2</f>
        <v>10</v>
      </c>
      <c r="J2">
        <f>E2*I2</f>
        <v>14.71</v>
      </c>
      <c r="K2">
        <f>IF(ISBLANK(F2),"EMPTY",(F2*I2+IF(G2="yes",3,0))*1.15)</f>
        <v>12.50625</v>
      </c>
      <c r="L2">
        <f>IF(K2="EMPTY",J2,IF(K2&lt;J2,K2,J2))</f>
        <v>12.50625</v>
      </c>
      <c r="M2" t="str">
        <f>IF(K2="EMPTY","DIGIKEY",IF(K2&lt;J2,"JLC","DIGIKEY"))</f>
        <v>JLC</v>
      </c>
    </row>
    <row r="3" spans="1:13" x14ac:dyDescent="0.3">
      <c r="A3" t="s">
        <v>16</v>
      </c>
      <c r="B3" t="s">
        <v>17</v>
      </c>
      <c r="C3" t="s">
        <v>18</v>
      </c>
      <c r="E3">
        <v>0.52400000000000002</v>
      </c>
      <c r="F3">
        <v>0.28349999999999997</v>
      </c>
      <c r="G3" t="s">
        <v>15</v>
      </c>
      <c r="H3">
        <v>1</v>
      </c>
      <c r="I3">
        <f t="shared" ref="I3:I16" si="0">H3*8+2</f>
        <v>10</v>
      </c>
      <c r="J3">
        <f t="shared" ref="J3:J16" si="1">E3*I3</f>
        <v>5.24</v>
      </c>
      <c r="K3">
        <f t="shared" ref="K3:K16" si="2">IF(ISBLANK(F3),"EMPTY",(F3*I3+IF(G3="yes",3,0))*1.15)</f>
        <v>6.7102499999999994</v>
      </c>
      <c r="L3">
        <f t="shared" ref="L3:L16" si="3">IF(K3="EMPTY",J3,IF(K3&lt;J3,K3,J3))</f>
        <v>5.24</v>
      </c>
      <c r="M3" t="str">
        <f t="shared" ref="M3:M16" si="4">IF(K3="EMPTY","DIGIKEY",IF(K3&lt;J3,"JLC","DIGIKEY"))</f>
        <v>DIGIKEY</v>
      </c>
    </row>
    <row r="4" spans="1:13" ht="15" x14ac:dyDescent="0.35">
      <c r="A4" t="s">
        <v>19</v>
      </c>
      <c r="B4" t="s">
        <v>20</v>
      </c>
      <c r="C4" t="s">
        <v>21</v>
      </c>
      <c r="D4" s="1" t="s">
        <v>53</v>
      </c>
      <c r="E4">
        <v>0.14299999999999999</v>
      </c>
      <c r="F4">
        <v>2.6599999999999999E-2</v>
      </c>
      <c r="G4" t="s">
        <v>15</v>
      </c>
      <c r="H4">
        <v>1</v>
      </c>
      <c r="I4">
        <f t="shared" si="0"/>
        <v>10</v>
      </c>
      <c r="J4">
        <f t="shared" si="1"/>
        <v>1.43</v>
      </c>
      <c r="K4">
        <f t="shared" si="2"/>
        <v>3.7558999999999996</v>
      </c>
      <c r="L4">
        <f t="shared" si="3"/>
        <v>1.43</v>
      </c>
      <c r="M4" t="str">
        <f t="shared" si="4"/>
        <v>DIGIKEY</v>
      </c>
    </row>
    <row r="5" spans="1:13" x14ac:dyDescent="0.3">
      <c r="A5" t="s">
        <v>22</v>
      </c>
      <c r="B5" t="s">
        <v>23</v>
      </c>
      <c r="C5" t="s">
        <v>24</v>
      </c>
      <c r="E5">
        <v>0.47599999999999998</v>
      </c>
      <c r="F5">
        <v>7.4399999999999994E-2</v>
      </c>
      <c r="G5" t="s">
        <v>15</v>
      </c>
      <c r="H5">
        <v>1</v>
      </c>
      <c r="I5">
        <f t="shared" si="0"/>
        <v>10</v>
      </c>
      <c r="J5">
        <f t="shared" si="1"/>
        <v>4.76</v>
      </c>
      <c r="K5">
        <f t="shared" si="2"/>
        <v>4.3055999999999992</v>
      </c>
      <c r="L5">
        <f t="shared" si="3"/>
        <v>4.3055999999999992</v>
      </c>
      <c r="M5" t="str">
        <f t="shared" si="4"/>
        <v>JLC</v>
      </c>
    </row>
    <row r="6" spans="1:13" x14ac:dyDescent="0.3">
      <c r="A6" t="s">
        <v>25</v>
      </c>
      <c r="B6" t="s">
        <v>26</v>
      </c>
      <c r="C6" t="s">
        <v>27</v>
      </c>
      <c r="E6">
        <v>0.52100000000000002</v>
      </c>
      <c r="F6">
        <v>0.1023</v>
      </c>
      <c r="G6" t="s">
        <v>15</v>
      </c>
      <c r="H6">
        <v>1</v>
      </c>
      <c r="I6">
        <f t="shared" si="0"/>
        <v>10</v>
      </c>
      <c r="J6">
        <f t="shared" si="1"/>
        <v>5.21</v>
      </c>
      <c r="K6">
        <f t="shared" si="2"/>
        <v>4.6264499999999993</v>
      </c>
      <c r="L6">
        <f t="shared" si="3"/>
        <v>4.6264499999999993</v>
      </c>
      <c r="M6" t="str">
        <f t="shared" si="4"/>
        <v>JLC</v>
      </c>
    </row>
    <row r="7" spans="1:13" x14ac:dyDescent="0.3">
      <c r="A7">
        <v>3568</v>
      </c>
      <c r="B7" t="s">
        <v>28</v>
      </c>
      <c r="C7" t="s">
        <v>29</v>
      </c>
      <c r="E7">
        <v>1.68</v>
      </c>
      <c r="H7">
        <v>1</v>
      </c>
      <c r="I7">
        <f t="shared" si="0"/>
        <v>10</v>
      </c>
      <c r="J7">
        <f t="shared" si="1"/>
        <v>16.8</v>
      </c>
      <c r="K7" t="str">
        <f t="shared" si="2"/>
        <v>EMPTY</v>
      </c>
      <c r="L7">
        <f t="shared" si="3"/>
        <v>16.8</v>
      </c>
      <c r="M7" t="str">
        <f t="shared" si="4"/>
        <v>DIGIKEY</v>
      </c>
    </row>
    <row r="8" spans="1:13" x14ac:dyDescent="0.3">
      <c r="A8" t="s">
        <v>30</v>
      </c>
      <c r="B8" t="s">
        <v>31</v>
      </c>
      <c r="C8" t="s">
        <v>30</v>
      </c>
      <c r="D8" t="s">
        <v>54</v>
      </c>
      <c r="E8">
        <v>0.49519999999999997</v>
      </c>
      <c r="F8">
        <v>5.0099999999999999E-2</v>
      </c>
      <c r="G8" t="s">
        <v>15</v>
      </c>
      <c r="H8">
        <v>11</v>
      </c>
      <c r="I8">
        <f t="shared" si="0"/>
        <v>90</v>
      </c>
      <c r="J8">
        <f t="shared" si="1"/>
        <v>44.567999999999998</v>
      </c>
      <c r="K8">
        <f t="shared" si="2"/>
        <v>8.635349999999999</v>
      </c>
      <c r="L8">
        <f t="shared" si="3"/>
        <v>8.635349999999999</v>
      </c>
      <c r="M8" t="str">
        <f t="shared" si="4"/>
        <v>JLC</v>
      </c>
    </row>
    <row r="9" spans="1:13" x14ac:dyDescent="0.3">
      <c r="A9" t="s">
        <v>32</v>
      </c>
      <c r="B9" t="s">
        <v>33</v>
      </c>
      <c r="C9" t="s">
        <v>34</v>
      </c>
      <c r="E9">
        <v>1.3320000000000001</v>
      </c>
      <c r="H9">
        <v>1</v>
      </c>
      <c r="I9">
        <f t="shared" si="0"/>
        <v>10</v>
      </c>
      <c r="J9">
        <f t="shared" si="1"/>
        <v>13.32</v>
      </c>
      <c r="K9" t="str">
        <f t="shared" si="2"/>
        <v>EMPTY</v>
      </c>
      <c r="L9">
        <f t="shared" si="3"/>
        <v>13.32</v>
      </c>
      <c r="M9" t="str">
        <f t="shared" si="4"/>
        <v>DIGIKEY</v>
      </c>
    </row>
    <row r="10" spans="1:13" x14ac:dyDescent="0.3">
      <c r="A10" t="s">
        <v>35</v>
      </c>
      <c r="B10" t="s">
        <v>36</v>
      </c>
      <c r="C10" t="s">
        <v>35</v>
      </c>
      <c r="E10">
        <v>0.60599999999999998</v>
      </c>
      <c r="F10">
        <v>0.18529999999999999</v>
      </c>
      <c r="G10" t="s">
        <v>15</v>
      </c>
      <c r="H10">
        <v>1</v>
      </c>
      <c r="I10">
        <f t="shared" si="0"/>
        <v>10</v>
      </c>
      <c r="J10">
        <f t="shared" si="1"/>
        <v>6.06</v>
      </c>
      <c r="K10">
        <f t="shared" si="2"/>
        <v>5.5809499999999996</v>
      </c>
      <c r="L10">
        <f t="shared" si="3"/>
        <v>5.5809499999999996</v>
      </c>
      <c r="M10" t="str">
        <f t="shared" si="4"/>
        <v>JLC</v>
      </c>
    </row>
    <row r="11" spans="1:13" x14ac:dyDescent="0.3">
      <c r="A11" t="s">
        <v>37</v>
      </c>
      <c r="B11" t="s">
        <v>38</v>
      </c>
      <c r="C11" t="s">
        <v>37</v>
      </c>
      <c r="E11">
        <v>0.26900000000000002</v>
      </c>
      <c r="F11">
        <v>3.95E-2</v>
      </c>
      <c r="G11" t="s">
        <v>15</v>
      </c>
      <c r="H11">
        <v>1</v>
      </c>
      <c r="I11">
        <f t="shared" si="0"/>
        <v>10</v>
      </c>
      <c r="J11">
        <f t="shared" si="1"/>
        <v>2.6900000000000004</v>
      </c>
      <c r="K11">
        <f t="shared" si="2"/>
        <v>3.9042499999999998</v>
      </c>
      <c r="L11">
        <f t="shared" si="3"/>
        <v>2.6900000000000004</v>
      </c>
      <c r="M11" t="str">
        <f t="shared" si="4"/>
        <v>DIGIKEY</v>
      </c>
    </row>
    <row r="12" spans="1:13" x14ac:dyDescent="0.3">
      <c r="A12" t="s">
        <v>56</v>
      </c>
      <c r="B12" t="s">
        <v>39</v>
      </c>
      <c r="C12" t="s">
        <v>40</v>
      </c>
      <c r="D12" t="s">
        <v>55</v>
      </c>
      <c r="E12">
        <v>4.2000000000000003E-2</v>
      </c>
      <c r="F12">
        <v>1.6500000000000001E-2</v>
      </c>
      <c r="G12" t="s">
        <v>15</v>
      </c>
      <c r="H12">
        <v>1</v>
      </c>
      <c r="I12">
        <f t="shared" si="0"/>
        <v>10</v>
      </c>
      <c r="J12">
        <f t="shared" si="1"/>
        <v>0.42000000000000004</v>
      </c>
      <c r="K12">
        <f t="shared" si="2"/>
        <v>3.6397499999999998</v>
      </c>
      <c r="L12">
        <f t="shared" si="3"/>
        <v>0.42000000000000004</v>
      </c>
      <c r="M12" t="str">
        <f t="shared" si="4"/>
        <v>DIGIKEY</v>
      </c>
    </row>
    <row r="13" spans="1:13" x14ac:dyDescent="0.3">
      <c r="A13" t="s">
        <v>41</v>
      </c>
      <c r="B13" t="s">
        <v>42</v>
      </c>
      <c r="C13" t="s">
        <v>41</v>
      </c>
      <c r="E13">
        <v>1.79</v>
      </c>
      <c r="H13">
        <v>1</v>
      </c>
      <c r="I13">
        <f t="shared" si="0"/>
        <v>10</v>
      </c>
      <c r="J13">
        <f t="shared" si="1"/>
        <v>17.899999999999999</v>
      </c>
      <c r="K13" t="str">
        <f t="shared" si="2"/>
        <v>EMPTY</v>
      </c>
      <c r="L13">
        <f t="shared" si="3"/>
        <v>17.899999999999999</v>
      </c>
      <c r="M13" t="str">
        <f t="shared" si="4"/>
        <v>DIGIKEY</v>
      </c>
    </row>
    <row r="14" spans="1:13" x14ac:dyDescent="0.3">
      <c r="A14" t="s">
        <v>43</v>
      </c>
      <c r="B14" t="s">
        <v>44</v>
      </c>
      <c r="C14" t="s">
        <v>45</v>
      </c>
      <c r="H14">
        <v>2</v>
      </c>
      <c r="I14">
        <f t="shared" si="0"/>
        <v>18</v>
      </c>
      <c r="J14">
        <f t="shared" si="1"/>
        <v>0</v>
      </c>
      <c r="K14" t="str">
        <f t="shared" si="2"/>
        <v>EMPTY</v>
      </c>
      <c r="L14">
        <f t="shared" si="3"/>
        <v>0</v>
      </c>
      <c r="M14" t="str">
        <f t="shared" si="4"/>
        <v>DIGIKEY</v>
      </c>
    </row>
    <row r="15" spans="1:13" x14ac:dyDescent="0.3">
      <c r="A15" t="s">
        <v>46</v>
      </c>
      <c r="B15" t="s">
        <v>47</v>
      </c>
      <c r="C15" t="s">
        <v>48</v>
      </c>
      <c r="G15" t="s">
        <v>49</v>
      </c>
      <c r="H15">
        <v>2</v>
      </c>
      <c r="I15">
        <f t="shared" si="0"/>
        <v>18</v>
      </c>
      <c r="J15">
        <f t="shared" si="1"/>
        <v>0</v>
      </c>
      <c r="K15" t="str">
        <f t="shared" si="2"/>
        <v>EMPTY</v>
      </c>
      <c r="L15">
        <f t="shared" si="3"/>
        <v>0</v>
      </c>
      <c r="M15" t="str">
        <f t="shared" si="4"/>
        <v>DIGIKEY</v>
      </c>
    </row>
    <row r="16" spans="1:13" x14ac:dyDescent="0.3">
      <c r="A16" t="s">
        <v>50</v>
      </c>
      <c r="B16" t="s">
        <v>51</v>
      </c>
      <c r="C16" t="s">
        <v>52</v>
      </c>
      <c r="H16">
        <v>1</v>
      </c>
      <c r="I16">
        <f t="shared" si="0"/>
        <v>10</v>
      </c>
      <c r="J16">
        <f t="shared" si="1"/>
        <v>0</v>
      </c>
      <c r="K16" t="str">
        <f t="shared" si="2"/>
        <v>EMPTY</v>
      </c>
      <c r="L16">
        <f t="shared" si="3"/>
        <v>0</v>
      </c>
      <c r="M16" t="str">
        <f t="shared" si="4"/>
        <v>DIGIKEY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midplate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bryant1h@student.ubc.ca</cp:lastModifiedBy>
  <dcterms:created xsi:type="dcterms:W3CDTF">2024-01-14T02:40:35Z</dcterms:created>
  <dcterms:modified xsi:type="dcterms:W3CDTF">2024-01-14T08:19:28Z</dcterms:modified>
</cp:coreProperties>
</file>