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age Omega\Programming\Quick Ship Router\Quick Ship Router\bin\Debug\"/>
    </mc:Choice>
  </mc:AlternateContent>
  <bookViews>
    <workbookView xWindow="0" yWindow="0" windowWidth="20460" windowHeight="7500" tabRatio="658" firstSheet="2" activeTab="2"/>
  </bookViews>
  <sheets>
    <sheet name="Blank Summaries" sheetId="16" r:id="rId1"/>
    <sheet name="Top Level by Part Number" sheetId="18" r:id="rId2"/>
    <sheet name="Blank Cross Reference" sheetId="21" r:id="rId3"/>
    <sheet name="Box Size" sheetId="22" r:id="rId4"/>
    <sheet name="Blank Parent" sheetId="17" r:id="rId5"/>
    <sheet name="Combined Sales" sheetId="11" r:id="rId6"/>
    <sheet name="Top 70 Items" sheetId="20" r:id="rId7"/>
    <sheet name="Blank Sizes by model number" sheetId="15" r:id="rId8"/>
    <sheet name="Color Families" sheetId="14" r:id="rId9"/>
    <sheet name="MG Sales" sheetId="8" r:id="rId10"/>
    <sheet name="Size (3)" sheetId="9" r:id="rId11"/>
    <sheet name="Color (3)" sheetId="10" r:id="rId12"/>
    <sheet name="Sales (2)" sheetId="5" r:id="rId13"/>
    <sheet name="Size (2)" sheetId="6" r:id="rId14"/>
    <sheet name="Color (2)" sheetId="7" r:id="rId15"/>
    <sheet name="Sales" sheetId="1" r:id="rId16"/>
    <sheet name="Size" sheetId="3" r:id="rId17"/>
    <sheet name="Color" sheetId="4" r:id="rId18"/>
  </sheets>
  <definedNames>
    <definedName name="_xlnm._FilterDatabase" localSheetId="7" hidden="1">'Blank Sizes by model number'!$A$109:$B$109</definedName>
    <definedName name="_xlnm._FilterDatabase" localSheetId="5" hidden="1">'Combined Sales'!$A$1:$Q$1</definedName>
    <definedName name="_xlnm.Print_Area" localSheetId="3">'Box Size'!$V$1:$AB$35</definedName>
  </definedNames>
  <calcPr calcId="152511"/>
  <pivotCaches>
    <pivotCache cacheId="0" r:id="rId19"/>
    <pivotCache cacheId="1" r:id="rId20"/>
    <pivotCache cacheId="2" r:id="rId21"/>
    <pivotCache cacheId="3" r:id="rId22"/>
  </pivotCaches>
</workbook>
</file>

<file path=xl/calcChain.xml><?xml version="1.0" encoding="utf-8"?>
<calcChain xmlns="http://schemas.openxmlformats.org/spreadsheetml/2006/main">
  <c r="H24" i="17" l="1"/>
  <c r="J2" i="17" l="1"/>
  <c r="H2" i="17"/>
  <c r="T4" i="21" l="1"/>
  <c r="T5" i="21" l="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R5" i="21"/>
  <c r="S5" i="21" s="1"/>
  <c r="U5" i="21" s="1"/>
  <c r="R6" i="21"/>
  <c r="S6" i="21"/>
  <c r="U6" i="21" s="1"/>
  <c r="R7" i="21"/>
  <c r="S7" i="21" s="1"/>
  <c r="U7" i="21" s="1"/>
  <c r="R8" i="21"/>
  <c r="S8" i="21"/>
  <c r="R9" i="21"/>
  <c r="S9" i="21" s="1"/>
  <c r="U9" i="21" s="1"/>
  <c r="R10" i="21"/>
  <c r="S10" i="21"/>
  <c r="U10" i="21" s="1"/>
  <c r="R11" i="21"/>
  <c r="S11" i="21" s="1"/>
  <c r="U11" i="21" s="1"/>
  <c r="R12" i="21"/>
  <c r="S12" i="21"/>
  <c r="U12" i="21" s="1"/>
  <c r="R13" i="21"/>
  <c r="S13" i="21" s="1"/>
  <c r="U13" i="21" s="1"/>
  <c r="R14" i="21"/>
  <c r="S14" i="21"/>
  <c r="U14" i="21" s="1"/>
  <c r="R15" i="21"/>
  <c r="S15" i="21" s="1"/>
  <c r="U15" i="21" s="1"/>
  <c r="R16" i="21"/>
  <c r="S16" i="21"/>
  <c r="R17" i="21"/>
  <c r="S17" i="21" s="1"/>
  <c r="U17" i="21" s="1"/>
  <c r="R18" i="21"/>
  <c r="S18" i="21"/>
  <c r="U18" i="21" s="1"/>
  <c r="R19" i="21"/>
  <c r="S19" i="21" s="1"/>
  <c r="U19" i="21" s="1"/>
  <c r="R20" i="21"/>
  <c r="S20" i="21"/>
  <c r="U20" i="21" s="1"/>
  <c r="V20" i="21" s="1"/>
  <c r="R21" i="21"/>
  <c r="S21" i="21" s="1"/>
  <c r="U21" i="21" s="1"/>
  <c r="R22" i="21"/>
  <c r="S22" i="21"/>
  <c r="U22" i="21" s="1"/>
  <c r="V22" i="21" s="1"/>
  <c r="R23" i="21"/>
  <c r="S23" i="21" s="1"/>
  <c r="U23" i="21"/>
  <c r="R24" i="21"/>
  <c r="S24" i="21"/>
  <c r="R25" i="21"/>
  <c r="S25" i="21" s="1"/>
  <c r="U25" i="21"/>
  <c r="R26" i="21"/>
  <c r="S26" i="21"/>
  <c r="U26" i="21" s="1"/>
  <c r="V26" i="21" s="1"/>
  <c r="R27" i="21"/>
  <c r="S27" i="21" s="1"/>
  <c r="U27" i="21" s="1"/>
  <c r="R28" i="21"/>
  <c r="S28" i="21"/>
  <c r="U28" i="21" s="1"/>
  <c r="V28" i="21" s="1"/>
  <c r="R29" i="21"/>
  <c r="S29" i="21" s="1"/>
  <c r="U29" i="21" s="1"/>
  <c r="R30" i="21"/>
  <c r="S30" i="21"/>
  <c r="U30" i="21" s="1"/>
  <c r="V30" i="21" s="1"/>
  <c r="R31" i="21"/>
  <c r="S31" i="21" s="1"/>
  <c r="U31" i="21"/>
  <c r="R32" i="21"/>
  <c r="S32" i="21"/>
  <c r="R33" i="21"/>
  <c r="S33" i="21" s="1"/>
  <c r="U33" i="21"/>
  <c r="R34" i="21"/>
  <c r="S34" i="21"/>
  <c r="U34" i="21" s="1"/>
  <c r="V34" i="21" s="1"/>
  <c r="R35" i="21"/>
  <c r="S35" i="21" s="1"/>
  <c r="U35" i="21" s="1"/>
  <c r="R36" i="21"/>
  <c r="S36" i="21"/>
  <c r="U36" i="21" s="1"/>
  <c r="V36" i="21" s="1"/>
  <c r="R37" i="21"/>
  <c r="S37" i="21" s="1"/>
  <c r="U37" i="21" s="1"/>
  <c r="R38" i="21"/>
  <c r="S38" i="21"/>
  <c r="U38" i="21" s="1"/>
  <c r="V38" i="21" s="1"/>
  <c r="R39" i="21"/>
  <c r="S39" i="21" s="1"/>
  <c r="U39" i="21"/>
  <c r="R40" i="21"/>
  <c r="S40" i="21"/>
  <c r="R41" i="21"/>
  <c r="S41" i="21" s="1"/>
  <c r="U41" i="21"/>
  <c r="R42" i="21"/>
  <c r="S42" i="21"/>
  <c r="U42" i="21" s="1"/>
  <c r="V42" i="21" s="1"/>
  <c r="R43" i="21"/>
  <c r="S43" i="21" s="1"/>
  <c r="U43" i="21" s="1"/>
  <c r="R4" i="21"/>
  <c r="S4" i="21" s="1"/>
  <c r="R48" i="16"/>
  <c r="W26" i="16"/>
  <c r="W25" i="16"/>
  <c r="T25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23" i="16"/>
  <c r="U8" i="16"/>
  <c r="U9" i="16"/>
  <c r="U11" i="16"/>
  <c r="U13" i="16"/>
  <c r="U14" i="16"/>
  <c r="U15" i="16"/>
  <c r="U16" i="16"/>
  <c r="U19" i="16"/>
  <c r="U20" i="16"/>
  <c r="U21" i="16"/>
  <c r="U22" i="16"/>
  <c r="U7" i="16"/>
  <c r="R266" i="11"/>
  <c r="S98" i="11" s="1"/>
  <c r="E2" i="11"/>
  <c r="E4" i="11"/>
  <c r="E7" i="11"/>
  <c r="E6" i="11"/>
  <c r="E8" i="11"/>
  <c r="E5" i="11"/>
  <c r="E9" i="11"/>
  <c r="E10" i="11"/>
  <c r="E11" i="11"/>
  <c r="E12" i="11"/>
  <c r="E14" i="11"/>
  <c r="E13" i="11"/>
  <c r="E15" i="11"/>
  <c r="E16" i="11"/>
  <c r="E17" i="11"/>
  <c r="E18" i="11"/>
  <c r="E21" i="11"/>
  <c r="E20" i="11"/>
  <c r="E19" i="11"/>
  <c r="E22" i="11"/>
  <c r="E23" i="11"/>
  <c r="E24" i="11"/>
  <c r="E25" i="11"/>
  <c r="E26" i="11"/>
  <c r="E27" i="11"/>
  <c r="E28" i="11"/>
  <c r="E29" i="11"/>
  <c r="E33" i="11"/>
  <c r="E34" i="11"/>
  <c r="E30" i="11"/>
  <c r="E35" i="11"/>
  <c r="E31" i="11"/>
  <c r="E36" i="11"/>
  <c r="E37" i="11"/>
  <c r="E32" i="11"/>
  <c r="E45" i="11"/>
  <c r="E38" i="11"/>
  <c r="E42" i="11"/>
  <c r="E46" i="11"/>
  <c r="E47" i="11"/>
  <c r="E39" i="11"/>
  <c r="E44" i="11"/>
  <c r="E48" i="11"/>
  <c r="E40" i="11"/>
  <c r="E43" i="11"/>
  <c r="E41" i="11"/>
  <c r="E55" i="11"/>
  <c r="E57" i="11"/>
  <c r="E50" i="11"/>
  <c r="E51" i="11"/>
  <c r="E49" i="11"/>
  <c r="E58" i="11"/>
  <c r="E53" i="11"/>
  <c r="E56" i="11"/>
  <c r="E59" i="11"/>
  <c r="E60" i="11"/>
  <c r="E52" i="11"/>
  <c r="E54" i="11"/>
  <c r="E61" i="11"/>
  <c r="E66" i="11"/>
  <c r="E64" i="11"/>
  <c r="E71" i="11"/>
  <c r="E67" i="11"/>
  <c r="E68" i="11"/>
  <c r="E70" i="11"/>
  <c r="E62" i="11"/>
  <c r="E72" i="11"/>
  <c r="E65" i="11"/>
  <c r="E63" i="11"/>
  <c r="E69" i="11"/>
  <c r="E73" i="11"/>
  <c r="E74" i="11"/>
  <c r="E87" i="11"/>
  <c r="E86" i="11"/>
  <c r="E85" i="11"/>
  <c r="E83" i="11"/>
  <c r="E75" i="11"/>
  <c r="E88" i="11"/>
  <c r="E78" i="11"/>
  <c r="E84" i="11"/>
  <c r="E79" i="11"/>
  <c r="E81" i="11"/>
  <c r="E80" i="11"/>
  <c r="E82" i="11"/>
  <c r="E89" i="11"/>
  <c r="E76" i="11"/>
  <c r="E77" i="11"/>
  <c r="E91" i="11"/>
  <c r="E93" i="11"/>
  <c r="E95" i="11"/>
  <c r="E96" i="11"/>
  <c r="E94" i="11"/>
  <c r="E97" i="11"/>
  <c r="E98" i="11"/>
  <c r="E99" i="11"/>
  <c r="E92" i="11"/>
  <c r="E90" i="11"/>
  <c r="E102" i="11"/>
  <c r="E100" i="11"/>
  <c r="E105" i="11"/>
  <c r="E101" i="11"/>
  <c r="E104" i="11"/>
  <c r="E106" i="11"/>
  <c r="E103" i="11"/>
  <c r="E114" i="11"/>
  <c r="E112" i="11"/>
  <c r="E110" i="11"/>
  <c r="E108" i="11"/>
  <c r="E111" i="11"/>
  <c r="E115" i="11"/>
  <c r="E109" i="11"/>
  <c r="E113" i="11"/>
  <c r="E107" i="11"/>
  <c r="E120" i="11"/>
  <c r="E117" i="11"/>
  <c r="E122" i="11"/>
  <c r="E116" i="11"/>
  <c r="E125" i="11"/>
  <c r="E123" i="11"/>
  <c r="E124" i="11"/>
  <c r="E121" i="11"/>
  <c r="E126" i="11"/>
  <c r="E119" i="11"/>
  <c r="E118" i="11"/>
  <c r="E136" i="11"/>
  <c r="E131" i="11"/>
  <c r="E133" i="11"/>
  <c r="E138" i="11"/>
  <c r="E129" i="11"/>
  <c r="E139" i="11"/>
  <c r="E137" i="11"/>
  <c r="E134" i="11"/>
  <c r="E132" i="11"/>
  <c r="E135" i="11"/>
  <c r="E128" i="11"/>
  <c r="E127" i="11"/>
  <c r="E130" i="11"/>
  <c r="E140" i="11"/>
  <c r="E141" i="11"/>
  <c r="E145" i="11"/>
  <c r="E150" i="11"/>
  <c r="E143" i="11"/>
  <c r="E151" i="11"/>
  <c r="E147" i="11"/>
  <c r="E148" i="11"/>
  <c r="E152" i="11"/>
  <c r="E149" i="11"/>
  <c r="E146" i="11"/>
  <c r="E144" i="11"/>
  <c r="E142" i="11"/>
  <c r="E157" i="11"/>
  <c r="E159" i="11"/>
  <c r="E156" i="11"/>
  <c r="E158" i="11"/>
  <c r="E154" i="11"/>
  <c r="E161" i="11"/>
  <c r="E160" i="11"/>
  <c r="E162" i="11"/>
  <c r="E163" i="11"/>
  <c r="E153" i="11"/>
  <c r="E155" i="11"/>
  <c r="E175" i="11"/>
  <c r="E168" i="11"/>
  <c r="E172" i="11"/>
  <c r="E166" i="11"/>
  <c r="E165" i="11"/>
  <c r="E164" i="11"/>
  <c r="E171" i="11"/>
  <c r="E174" i="11"/>
  <c r="E169" i="11"/>
  <c r="E170" i="11"/>
  <c r="E173" i="11"/>
  <c r="E176" i="11"/>
  <c r="E167" i="11"/>
  <c r="E183" i="11"/>
  <c r="E184" i="11"/>
  <c r="E181" i="11"/>
  <c r="E179" i="11"/>
  <c r="E180" i="11"/>
  <c r="E177" i="11"/>
  <c r="E185" i="11"/>
  <c r="E187" i="11"/>
  <c r="E186" i="11"/>
  <c r="E178" i="11"/>
  <c r="E182" i="11"/>
  <c r="E195" i="11"/>
  <c r="E189" i="11"/>
  <c r="E190" i="11"/>
  <c r="E192" i="11"/>
  <c r="E196" i="11"/>
  <c r="E197" i="11"/>
  <c r="E193" i="11"/>
  <c r="E198" i="11"/>
  <c r="E199" i="11"/>
  <c r="E188" i="11"/>
  <c r="E194" i="11"/>
  <c r="E191" i="11"/>
  <c r="E200" i="11"/>
  <c r="E202" i="11"/>
  <c r="E204" i="11"/>
  <c r="E203" i="11"/>
  <c r="E205" i="11"/>
  <c r="E201" i="11"/>
  <c r="E206" i="11"/>
  <c r="E210" i="11"/>
  <c r="E212" i="11"/>
  <c r="E213" i="11"/>
  <c r="E208" i="11"/>
  <c r="E214" i="11"/>
  <c r="E211" i="11"/>
  <c r="E215" i="11"/>
  <c r="E209" i="11"/>
  <c r="E207" i="11"/>
  <c r="E217" i="11"/>
  <c r="E216" i="11"/>
  <c r="E220" i="11"/>
  <c r="E218" i="11"/>
  <c r="E221" i="11"/>
  <c r="E219" i="11"/>
  <c r="E224" i="11"/>
  <c r="E222" i="11"/>
  <c r="E228" i="11"/>
  <c r="E229" i="11"/>
  <c r="E230" i="11"/>
  <c r="E226" i="11"/>
  <c r="E231" i="11"/>
  <c r="E227" i="11"/>
  <c r="E225" i="11"/>
  <c r="E223" i="11"/>
  <c r="E232" i="11"/>
  <c r="E233" i="11"/>
  <c r="E241" i="11"/>
  <c r="E236" i="11"/>
  <c r="E242" i="11"/>
  <c r="E235" i="11"/>
  <c r="E239" i="11"/>
  <c r="E243" i="11"/>
  <c r="E244" i="11"/>
  <c r="E238" i="11"/>
  <c r="E245" i="11"/>
  <c r="E240" i="11"/>
  <c r="E234" i="11"/>
  <c r="E237" i="11"/>
  <c r="E252" i="11"/>
  <c r="E253" i="11"/>
  <c r="E249" i="11"/>
  <c r="E247" i="11"/>
  <c r="E251" i="11"/>
  <c r="E248" i="11"/>
  <c r="E250" i="11"/>
  <c r="E254" i="11"/>
  <c r="E246" i="11"/>
  <c r="E255" i="11"/>
  <c r="E260" i="11"/>
  <c r="E259" i="11"/>
  <c r="E258" i="11"/>
  <c r="E257" i="11"/>
  <c r="E261" i="11"/>
  <c r="E256" i="11"/>
  <c r="E262" i="11"/>
  <c r="E263" i="11"/>
  <c r="E3" i="11"/>
  <c r="E28" i="16"/>
  <c r="F28" i="16" s="1"/>
  <c r="E29" i="16"/>
  <c r="E41" i="16" s="1"/>
  <c r="E30" i="16"/>
  <c r="F30" i="16" s="1"/>
  <c r="E31" i="16"/>
  <c r="E32" i="16"/>
  <c r="F32" i="16" s="1"/>
  <c r="E33" i="16"/>
  <c r="E34" i="16"/>
  <c r="F34" i="16" s="1"/>
  <c r="E35" i="16"/>
  <c r="E36" i="16"/>
  <c r="F36" i="16" s="1"/>
  <c r="E37" i="16"/>
  <c r="E38" i="16"/>
  <c r="F38" i="16" s="1"/>
  <c r="E39" i="16"/>
  <c r="E40" i="16"/>
  <c r="F40" i="16" s="1"/>
  <c r="B41" i="16"/>
  <c r="C41" i="16"/>
  <c r="D4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U26" i="16" l="1"/>
  <c r="U4" i="21"/>
  <c r="V4" i="21" s="1"/>
  <c r="W4" i="21" s="1"/>
  <c r="U40" i="21"/>
  <c r="U32" i="21"/>
  <c r="U24" i="21"/>
  <c r="U16" i="21"/>
  <c r="U8" i="21"/>
  <c r="W42" i="21"/>
  <c r="W34" i="21"/>
  <c r="W26" i="21"/>
  <c r="V43" i="21"/>
  <c r="W43" i="21" s="1"/>
  <c r="V35" i="21"/>
  <c r="W35" i="21" s="1"/>
  <c r="V27" i="21"/>
  <c r="W27" i="21" s="1"/>
  <c r="V19" i="21"/>
  <c r="W19" i="21" s="1"/>
  <c r="V37" i="21"/>
  <c r="W37" i="21" s="1"/>
  <c r="V29" i="21"/>
  <c r="W29" i="21" s="1"/>
  <c r="V21" i="21"/>
  <c r="W21" i="21" s="1"/>
  <c r="V11" i="21"/>
  <c r="W11" i="21" s="1"/>
  <c r="V41" i="21"/>
  <c r="W41" i="21" s="1"/>
  <c r="V25" i="21"/>
  <c r="W25" i="21" s="1"/>
  <c r="W28" i="21"/>
  <c r="V7" i="21"/>
  <c r="W7" i="21" s="1"/>
  <c r="V39" i="21"/>
  <c r="W39" i="21" s="1"/>
  <c r="V31" i="21"/>
  <c r="W31" i="21" s="1"/>
  <c r="V23" i="21"/>
  <c r="W23" i="21" s="1"/>
  <c r="V14" i="21"/>
  <c r="W14" i="21" s="1"/>
  <c r="V6" i="21"/>
  <c r="W6" i="21" s="1"/>
  <c r="V33" i="21"/>
  <c r="W33" i="21" s="1"/>
  <c r="V17" i="21"/>
  <c r="W17" i="21" s="1"/>
  <c r="V12" i="21"/>
  <c r="W12" i="21" s="1"/>
  <c r="V9" i="21"/>
  <c r="W9" i="21" s="1"/>
  <c r="W36" i="21"/>
  <c r="W20" i="21"/>
  <c r="V18" i="21"/>
  <c r="W18" i="21" s="1"/>
  <c r="V15" i="21"/>
  <c r="W15" i="21" s="1"/>
  <c r="V10" i="21"/>
  <c r="W10" i="21" s="1"/>
  <c r="W38" i="21"/>
  <c r="W30" i="21"/>
  <c r="W22" i="21"/>
  <c r="V13" i="21"/>
  <c r="W13" i="21" s="1"/>
  <c r="V5" i="21"/>
  <c r="W5" i="21" s="1"/>
  <c r="S11" i="11"/>
  <c r="S233" i="11"/>
  <c r="S174" i="11"/>
  <c r="S187" i="11"/>
  <c r="S247" i="11"/>
  <c r="S76" i="11"/>
  <c r="S154" i="11"/>
  <c r="S38" i="11"/>
  <c r="S188" i="11"/>
  <c r="S164" i="11"/>
  <c r="S49" i="11"/>
  <c r="S248" i="11"/>
  <c r="S79" i="11"/>
  <c r="S250" i="11"/>
  <c r="S92" i="11"/>
  <c r="S118" i="11"/>
  <c r="S50" i="11"/>
  <c r="S252" i="11"/>
  <c r="S165" i="11"/>
  <c r="S129" i="11"/>
  <c r="S207" i="11"/>
  <c r="S64" i="11"/>
  <c r="S168" i="11"/>
  <c r="S2" i="11"/>
  <c r="S67" i="11"/>
  <c r="S110" i="11"/>
  <c r="S144" i="11"/>
  <c r="S237" i="11"/>
  <c r="S68" i="11"/>
  <c r="S170" i="11"/>
  <c r="S19" i="11"/>
  <c r="S41" i="11"/>
  <c r="S146" i="11"/>
  <c r="S259" i="11"/>
  <c r="S70" i="11"/>
  <c r="S183" i="11"/>
  <c r="S194" i="11"/>
  <c r="S12" i="11"/>
  <c r="S54" i="11"/>
  <c r="S97" i="11"/>
  <c r="S121" i="11"/>
  <c r="S147" i="11"/>
  <c r="S211" i="11"/>
  <c r="S14" i="11"/>
  <c r="S24" i="11"/>
  <c r="S34" i="11"/>
  <c r="S44" i="11"/>
  <c r="S105" i="11"/>
  <c r="S124" i="11"/>
  <c r="S149" i="11"/>
  <c r="S185" i="11"/>
  <c r="S219" i="11"/>
  <c r="S239" i="11"/>
  <c r="S3" i="11"/>
  <c r="S18" i="11"/>
  <c r="S45" i="11"/>
  <c r="S57" i="11"/>
  <c r="S74" i="11"/>
  <c r="S99" i="11"/>
  <c r="S126" i="11"/>
  <c r="S151" i="11"/>
  <c r="S163" i="11"/>
  <c r="S196" i="11"/>
  <c r="S204" i="11"/>
  <c r="S215" i="11"/>
  <c r="S229" i="11"/>
  <c r="S241" i="11"/>
  <c r="S245" i="11"/>
  <c r="S261" i="11"/>
  <c r="S90" i="11"/>
  <c r="S100" i="11"/>
  <c r="S140" i="11"/>
  <c r="S77" i="11"/>
  <c r="S202" i="11"/>
  <c r="S178" i="11"/>
  <c r="S61" i="11"/>
  <c r="S108" i="11"/>
  <c r="S28" i="11"/>
  <c r="S66" i="11"/>
  <c r="S222" i="11"/>
  <c r="S169" i="11"/>
  <c r="S145" i="11"/>
  <c r="S172" i="11"/>
  <c r="S53" i="11"/>
  <c r="S135" i="11"/>
  <c r="S22" i="11"/>
  <c r="S33" i="11"/>
  <c r="S246" i="11"/>
  <c r="S75" i="11"/>
  <c r="S153" i="11"/>
  <c r="S155" i="11"/>
  <c r="S206" i="11"/>
  <c r="S256" i="11"/>
  <c r="S91" i="11"/>
  <c r="S116" i="11"/>
  <c r="S102" i="11"/>
  <c r="S80" i="11"/>
  <c r="S81" i="11"/>
  <c r="S107" i="11"/>
  <c r="S236" i="11"/>
  <c r="S51" i="11"/>
  <c r="S9" i="11"/>
  <c r="S5" i="11"/>
  <c r="S143" i="11"/>
  <c r="S109" i="11"/>
  <c r="S65" i="11"/>
  <c r="S208" i="11"/>
  <c r="S6" i="11"/>
  <c r="S85" i="11"/>
  <c r="S111" i="11"/>
  <c r="S190" i="11"/>
  <c r="S10" i="11"/>
  <c r="S69" i="11"/>
  <c r="S181" i="11"/>
  <c r="S30" i="11"/>
  <c r="S104" i="11"/>
  <c r="S171" i="11"/>
  <c r="S16" i="11"/>
  <c r="S157" i="11"/>
  <c r="S184" i="11"/>
  <c r="S218" i="11"/>
  <c r="S20" i="11"/>
  <c r="S71" i="11"/>
  <c r="S112" i="11"/>
  <c r="S133" i="11"/>
  <c r="S173" i="11"/>
  <c r="S216" i="11"/>
  <c r="S15" i="11"/>
  <c r="S25" i="11"/>
  <c r="S35" i="11"/>
  <c r="S55" i="11"/>
  <c r="S114" i="11"/>
  <c r="S136" i="11"/>
  <c r="S159" i="11"/>
  <c r="S186" i="11"/>
  <c r="S226" i="11"/>
  <c r="S240" i="11"/>
  <c r="S4" i="11"/>
  <c r="S21" i="11"/>
  <c r="S46" i="11"/>
  <c r="S58" i="11"/>
  <c r="S88" i="11"/>
  <c r="S106" i="11"/>
  <c r="S138" i="11"/>
  <c r="S152" i="11"/>
  <c r="S175" i="11"/>
  <c r="S197" i="11"/>
  <c r="S205" i="11"/>
  <c r="S220" i="11"/>
  <c r="S230" i="11"/>
  <c r="S242" i="11"/>
  <c r="S253" i="11"/>
  <c r="S262" i="11"/>
  <c r="S101" i="11"/>
  <c r="S141" i="11"/>
  <c r="S142" i="11"/>
  <c r="S249" i="11"/>
  <c r="S39" i="11"/>
  <c r="S82" i="11"/>
  <c r="S84" i="11"/>
  <c r="S130" i="11"/>
  <c r="S103" i="11"/>
  <c r="S52" i="11"/>
  <c r="S40" i="11"/>
  <c r="S43" i="11"/>
  <c r="S238" i="11"/>
  <c r="S120" i="11"/>
  <c r="S210" i="11"/>
  <c r="S37" i="11"/>
  <c r="S148" i="11"/>
  <c r="S73" i="11"/>
  <c r="S177" i="11"/>
  <c r="S201" i="11"/>
  <c r="S234" i="11"/>
  <c r="S235" i="11"/>
  <c r="S78" i="11"/>
  <c r="S189" i="11"/>
  <c r="S127" i="11"/>
  <c r="S117" i="11"/>
  <c r="S156" i="11"/>
  <c r="S179" i="11"/>
  <c r="S128" i="11"/>
  <c r="S251" i="11"/>
  <c r="S93" i="11"/>
  <c r="S63" i="11"/>
  <c r="S83" i="11"/>
  <c r="S166" i="11"/>
  <c r="S180" i="11"/>
  <c r="S94" i="11"/>
  <c r="S209" i="11"/>
  <c r="S23" i="11"/>
  <c r="S95" i="11"/>
  <c r="S131" i="11"/>
  <c r="S191" i="11"/>
  <c r="S13" i="11"/>
  <c r="S96" i="11"/>
  <c r="S182" i="11"/>
  <c r="S31" i="11"/>
  <c r="S119" i="11"/>
  <c r="S203" i="11"/>
  <c r="S42" i="11"/>
  <c r="S158" i="11"/>
  <c r="S192" i="11"/>
  <c r="S224" i="11"/>
  <c r="S32" i="11"/>
  <c r="S72" i="11"/>
  <c r="S113" i="11"/>
  <c r="S134" i="11"/>
  <c r="S195" i="11"/>
  <c r="S225" i="11"/>
  <c r="S17" i="11"/>
  <c r="S26" i="11"/>
  <c r="S36" i="11"/>
  <c r="S56" i="11"/>
  <c r="S122" i="11"/>
  <c r="S137" i="11"/>
  <c r="S160" i="11"/>
  <c r="S212" i="11"/>
  <c r="S227" i="11"/>
  <c r="S260" i="11"/>
  <c r="S8" i="11"/>
  <c r="S27" i="11"/>
  <c r="S47" i="11"/>
  <c r="S59" i="11"/>
  <c r="S89" i="11"/>
  <c r="S115" i="11"/>
  <c r="S139" i="11"/>
  <c r="S161" i="11"/>
  <c r="S176" i="11"/>
  <c r="S198" i="11"/>
  <c r="S213" i="11"/>
  <c r="S221" i="11"/>
  <c r="S231" i="11"/>
  <c r="S243" i="11"/>
  <c r="S254" i="11"/>
  <c r="S200" i="11"/>
  <c r="T200" i="11" s="1"/>
  <c r="S62" i="11"/>
  <c r="S167" i="11"/>
  <c r="S257" i="11"/>
  <c r="S132" i="11"/>
  <c r="S258" i="11"/>
  <c r="S223" i="11"/>
  <c r="S193" i="11"/>
  <c r="S86" i="11"/>
  <c r="S7" i="11"/>
  <c r="S87" i="11"/>
  <c r="S228" i="11"/>
  <c r="S162" i="11"/>
  <c r="S60" i="11"/>
  <c r="S263" i="11"/>
  <c r="S123" i="11"/>
  <c r="S255" i="11"/>
  <c r="S214" i="11"/>
  <c r="S150" i="11"/>
  <c r="S48" i="11"/>
  <c r="S232" i="11"/>
  <c r="S244" i="11"/>
  <c r="S199" i="11"/>
  <c r="S125" i="11"/>
  <c r="S29" i="11"/>
  <c r="S217" i="11"/>
  <c r="F41" i="16"/>
  <c r="F31" i="16"/>
  <c r="F37" i="16"/>
  <c r="F29" i="16"/>
  <c r="F33" i="16"/>
  <c r="F35" i="16"/>
  <c r="F39" i="16"/>
  <c r="V8" i="21" l="1"/>
  <c r="W8" i="21" s="1"/>
  <c r="V16" i="21"/>
  <c r="W16" i="21" s="1"/>
  <c r="V24" i="21"/>
  <c r="W24" i="21" s="1"/>
  <c r="V32" i="21"/>
  <c r="W32" i="21" s="1"/>
  <c r="V40" i="21"/>
  <c r="W40" i="21" s="1"/>
  <c r="I6" i="15" l="1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J5" i="15"/>
  <c r="I5" i="15"/>
  <c r="P10" i="16"/>
  <c r="P11" i="16"/>
  <c r="P12" i="16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9" i="16"/>
  <c r="P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8" i="16"/>
  <c r="L48" i="16"/>
  <c r="C2" i="11"/>
  <c r="C4" i="11"/>
  <c r="C7" i="11"/>
  <c r="C6" i="11"/>
  <c r="C8" i="11"/>
  <c r="C5" i="11"/>
  <c r="C9" i="11"/>
  <c r="C10" i="11"/>
  <c r="C11" i="11"/>
  <c r="C12" i="11"/>
  <c r="C14" i="11"/>
  <c r="C13" i="11"/>
  <c r="C15" i="11"/>
  <c r="C16" i="11"/>
  <c r="C17" i="11"/>
  <c r="C18" i="11"/>
  <c r="C21" i="11"/>
  <c r="C20" i="11"/>
  <c r="C19" i="11"/>
  <c r="C22" i="11"/>
  <c r="C23" i="11"/>
  <c r="C24" i="11"/>
  <c r="C25" i="11"/>
  <c r="C26" i="11"/>
  <c r="C27" i="11"/>
  <c r="C28" i="11"/>
  <c r="C29" i="11"/>
  <c r="C33" i="11"/>
  <c r="C34" i="11"/>
  <c r="C30" i="11"/>
  <c r="C35" i="11"/>
  <c r="C31" i="11"/>
  <c r="C36" i="11"/>
  <c r="C37" i="11"/>
  <c r="C32" i="11"/>
  <c r="C45" i="11"/>
  <c r="C38" i="11"/>
  <c r="C42" i="11"/>
  <c r="C46" i="11"/>
  <c r="C47" i="11"/>
  <c r="C39" i="11"/>
  <c r="C44" i="11"/>
  <c r="C48" i="11"/>
  <c r="C40" i="11"/>
  <c r="C43" i="11"/>
  <c r="C41" i="11"/>
  <c r="C55" i="11"/>
  <c r="C57" i="11"/>
  <c r="C50" i="11"/>
  <c r="C51" i="11"/>
  <c r="C49" i="11"/>
  <c r="C58" i="11"/>
  <c r="C53" i="11"/>
  <c r="C56" i="11"/>
  <c r="C59" i="11"/>
  <c r="C60" i="11"/>
  <c r="C52" i="11"/>
  <c r="C54" i="11"/>
  <c r="C61" i="11"/>
  <c r="C66" i="11"/>
  <c r="C64" i="11"/>
  <c r="C71" i="11"/>
  <c r="C67" i="11"/>
  <c r="C68" i="11"/>
  <c r="C70" i="11"/>
  <c r="C62" i="11"/>
  <c r="C72" i="11"/>
  <c r="C65" i="11"/>
  <c r="C63" i="11"/>
  <c r="C69" i="11"/>
  <c r="C73" i="11"/>
  <c r="C74" i="11"/>
  <c r="C87" i="11"/>
  <c r="C86" i="11"/>
  <c r="C85" i="11"/>
  <c r="C83" i="11"/>
  <c r="C75" i="11"/>
  <c r="C88" i="11"/>
  <c r="C78" i="11"/>
  <c r="C84" i="11"/>
  <c r="C79" i="11"/>
  <c r="C81" i="11"/>
  <c r="C80" i="11"/>
  <c r="C82" i="11"/>
  <c r="C89" i="11"/>
  <c r="C76" i="11"/>
  <c r="C77" i="11"/>
  <c r="C91" i="11"/>
  <c r="C93" i="11"/>
  <c r="C95" i="11"/>
  <c r="C96" i="11"/>
  <c r="C94" i="11"/>
  <c r="C97" i="11"/>
  <c r="C98" i="11"/>
  <c r="C99" i="11"/>
  <c r="C92" i="11"/>
  <c r="C90" i="11"/>
  <c r="C102" i="11"/>
  <c r="C100" i="11"/>
  <c r="C105" i="11"/>
  <c r="C101" i="11"/>
  <c r="C104" i="11"/>
  <c r="C106" i="11"/>
  <c r="C103" i="11"/>
  <c r="C114" i="11"/>
  <c r="C112" i="11"/>
  <c r="C110" i="11"/>
  <c r="C108" i="11"/>
  <c r="C111" i="11"/>
  <c r="C115" i="11"/>
  <c r="C109" i="11"/>
  <c r="C113" i="11"/>
  <c r="C107" i="11"/>
  <c r="C120" i="11"/>
  <c r="C117" i="11"/>
  <c r="C122" i="11"/>
  <c r="C116" i="11"/>
  <c r="C125" i="11"/>
  <c r="C123" i="11"/>
  <c r="C124" i="11"/>
  <c r="C121" i="11"/>
  <c r="C126" i="11"/>
  <c r="C119" i="11"/>
  <c r="C118" i="11"/>
  <c r="C136" i="11"/>
  <c r="C131" i="11"/>
  <c r="C133" i="11"/>
  <c r="C138" i="11"/>
  <c r="C129" i="11"/>
  <c r="C139" i="11"/>
  <c r="C137" i="11"/>
  <c r="C134" i="11"/>
  <c r="C132" i="11"/>
  <c r="C135" i="11"/>
  <c r="C128" i="11"/>
  <c r="C127" i="11"/>
  <c r="C130" i="11"/>
  <c r="C140" i="11"/>
  <c r="C141" i="11"/>
  <c r="C145" i="11"/>
  <c r="C150" i="11"/>
  <c r="C143" i="11"/>
  <c r="C151" i="11"/>
  <c r="C147" i="11"/>
  <c r="C148" i="11"/>
  <c r="C152" i="11"/>
  <c r="C149" i="11"/>
  <c r="C146" i="11"/>
  <c r="C144" i="11"/>
  <c r="C142" i="11"/>
  <c r="C157" i="11"/>
  <c r="C159" i="11"/>
  <c r="C156" i="11"/>
  <c r="C158" i="11"/>
  <c r="C154" i="11"/>
  <c r="C161" i="11"/>
  <c r="C160" i="11"/>
  <c r="C162" i="11"/>
  <c r="C163" i="11"/>
  <c r="C153" i="11"/>
  <c r="C155" i="11"/>
  <c r="C175" i="11"/>
  <c r="C168" i="11"/>
  <c r="C172" i="11"/>
  <c r="C166" i="11"/>
  <c r="C165" i="11"/>
  <c r="C164" i="11"/>
  <c r="C171" i="11"/>
  <c r="C174" i="11"/>
  <c r="C169" i="11"/>
  <c r="C170" i="11"/>
  <c r="C173" i="11"/>
  <c r="C176" i="11"/>
  <c r="C167" i="11"/>
  <c r="C183" i="11"/>
  <c r="C184" i="11"/>
  <c r="C181" i="11"/>
  <c r="C179" i="11"/>
  <c r="C180" i="11"/>
  <c r="C177" i="11"/>
  <c r="C185" i="11"/>
  <c r="C187" i="11"/>
  <c r="C186" i="11"/>
  <c r="C178" i="11"/>
  <c r="C182" i="11"/>
  <c r="C195" i="11"/>
  <c r="C189" i="11"/>
  <c r="C190" i="11"/>
  <c r="C192" i="11"/>
  <c r="C196" i="11"/>
  <c r="C197" i="11"/>
  <c r="C193" i="11"/>
  <c r="C198" i="11"/>
  <c r="C199" i="11"/>
  <c r="C188" i="11"/>
  <c r="C194" i="11"/>
  <c r="C191" i="11"/>
  <c r="C200" i="11"/>
  <c r="C202" i="11"/>
  <c r="C204" i="11"/>
  <c r="C203" i="11"/>
  <c r="C205" i="11"/>
  <c r="C201" i="11"/>
  <c r="C206" i="11"/>
  <c r="C210" i="11"/>
  <c r="C212" i="11"/>
  <c r="C213" i="11"/>
  <c r="C208" i="11"/>
  <c r="C214" i="11"/>
  <c r="C211" i="11"/>
  <c r="C215" i="11"/>
  <c r="C209" i="11"/>
  <c r="C207" i="11"/>
  <c r="C217" i="11"/>
  <c r="C216" i="11"/>
  <c r="C220" i="11"/>
  <c r="C218" i="11"/>
  <c r="C221" i="11"/>
  <c r="C219" i="11"/>
  <c r="C224" i="11"/>
  <c r="C222" i="11"/>
  <c r="C228" i="11"/>
  <c r="C229" i="11"/>
  <c r="C230" i="11"/>
  <c r="C226" i="11"/>
  <c r="C231" i="11"/>
  <c r="C227" i="11"/>
  <c r="C225" i="11"/>
  <c r="C223" i="11"/>
  <c r="C232" i="11"/>
  <c r="C233" i="11"/>
  <c r="C241" i="11"/>
  <c r="C236" i="11"/>
  <c r="C242" i="11"/>
  <c r="C235" i="11"/>
  <c r="C239" i="11"/>
  <c r="C243" i="11"/>
  <c r="C244" i="11"/>
  <c r="C238" i="11"/>
  <c r="C245" i="11"/>
  <c r="C240" i="11"/>
  <c r="C234" i="11"/>
  <c r="C237" i="11"/>
  <c r="C252" i="11"/>
  <c r="C253" i="11"/>
  <c r="C249" i="11"/>
  <c r="C247" i="11"/>
  <c r="C251" i="11"/>
  <c r="C248" i="11"/>
  <c r="C250" i="11"/>
  <c r="C254" i="11"/>
  <c r="C246" i="11"/>
  <c r="C255" i="11"/>
  <c r="C260" i="11"/>
  <c r="C259" i="11"/>
  <c r="C258" i="11"/>
  <c r="C257" i="11"/>
  <c r="C261" i="11"/>
  <c r="C256" i="11"/>
  <c r="C262" i="11"/>
  <c r="C263" i="11"/>
  <c r="C3" i="11"/>
  <c r="D263" i="11" l="1"/>
  <c r="D262" i="11"/>
  <c r="D256" i="11"/>
  <c r="D261" i="11"/>
  <c r="D257" i="11"/>
  <c r="D258" i="11"/>
  <c r="D259" i="11"/>
  <c r="D260" i="11"/>
  <c r="D255" i="11"/>
  <c r="D246" i="11"/>
  <c r="D254" i="11"/>
  <c r="D250" i="11"/>
  <c r="D248" i="11"/>
  <c r="D251" i="11"/>
  <c r="D247" i="11"/>
  <c r="D249" i="11"/>
  <c r="D253" i="11"/>
  <c r="D252" i="11"/>
  <c r="D237" i="11"/>
  <c r="D234" i="11"/>
  <c r="D240" i="11"/>
  <c r="D245" i="11"/>
  <c r="D238" i="11"/>
  <c r="D244" i="11"/>
  <c r="D243" i="11"/>
  <c r="D239" i="11"/>
  <c r="D235" i="11"/>
  <c r="D242" i="11"/>
  <c r="D236" i="11"/>
  <c r="D241" i="11"/>
  <c r="D233" i="11"/>
  <c r="D232" i="11"/>
  <c r="D223" i="11"/>
  <c r="D225" i="11"/>
  <c r="D227" i="11"/>
  <c r="D231" i="11"/>
  <c r="D226" i="11"/>
  <c r="D230" i="11"/>
  <c r="D229" i="11"/>
  <c r="D228" i="11"/>
  <c r="D222" i="11"/>
  <c r="D224" i="11"/>
  <c r="D219" i="11"/>
  <c r="D221" i="11"/>
  <c r="D218" i="11"/>
  <c r="D220" i="11"/>
  <c r="D216" i="11"/>
  <c r="D217" i="11"/>
  <c r="D207" i="11"/>
  <c r="D209" i="11"/>
  <c r="D215" i="11"/>
  <c r="D211" i="11"/>
  <c r="D214" i="11"/>
  <c r="D208" i="11"/>
  <c r="D213" i="11"/>
  <c r="D212" i="11"/>
  <c r="D210" i="11"/>
  <c r="D206" i="11"/>
  <c r="D201" i="11"/>
  <c r="D205" i="11"/>
  <c r="D203" i="11"/>
  <c r="D204" i="11"/>
  <c r="D202" i="11"/>
  <c r="D200" i="11"/>
  <c r="D191" i="11"/>
  <c r="D194" i="11"/>
  <c r="D188" i="11"/>
  <c r="D199" i="11"/>
  <c r="D198" i="11"/>
  <c r="D193" i="11"/>
  <c r="D197" i="11"/>
  <c r="D196" i="11"/>
  <c r="D192" i="11"/>
  <c r="D190" i="11"/>
  <c r="D189" i="11"/>
  <c r="D195" i="11"/>
  <c r="D182" i="11"/>
  <c r="D178" i="11"/>
  <c r="D186" i="11"/>
  <c r="D187" i="11"/>
  <c r="D185" i="11"/>
  <c r="D177" i="11"/>
  <c r="D180" i="11"/>
  <c r="D179" i="11"/>
  <c r="D181" i="11"/>
  <c r="D184" i="11"/>
  <c r="D183" i="11"/>
  <c r="D167" i="11"/>
  <c r="D176" i="11"/>
  <c r="D173" i="11"/>
  <c r="D170" i="11"/>
  <c r="D169" i="11"/>
  <c r="D174" i="11"/>
  <c r="D171" i="11"/>
  <c r="D164" i="11"/>
  <c r="D165" i="11"/>
  <c r="D166" i="11"/>
  <c r="D172" i="11"/>
  <c r="D168" i="11"/>
  <c r="D175" i="11"/>
  <c r="D155" i="11"/>
  <c r="D153" i="11"/>
  <c r="D163" i="11"/>
  <c r="D162" i="11"/>
  <c r="D160" i="11"/>
  <c r="D161" i="11"/>
  <c r="D154" i="11"/>
  <c r="D158" i="11"/>
  <c r="D156" i="11"/>
  <c r="D159" i="11"/>
  <c r="D157" i="11"/>
  <c r="D142" i="11"/>
  <c r="D144" i="11"/>
  <c r="D146" i="11"/>
  <c r="D149" i="11"/>
  <c r="D152" i="11"/>
  <c r="D148" i="11"/>
  <c r="D147" i="11"/>
  <c r="D151" i="11"/>
  <c r="D143" i="11"/>
  <c r="D150" i="11"/>
  <c r="D145" i="11"/>
  <c r="D141" i="11"/>
  <c r="D140" i="11"/>
  <c r="D130" i="11"/>
  <c r="D127" i="11"/>
  <c r="D128" i="11"/>
  <c r="D135" i="11"/>
  <c r="D132" i="11"/>
  <c r="D134" i="11"/>
  <c r="D137" i="11"/>
  <c r="D139" i="11"/>
  <c r="D129" i="11"/>
  <c r="D138" i="11"/>
  <c r="D133" i="11"/>
  <c r="D131" i="11"/>
  <c r="D136" i="11"/>
  <c r="D118" i="11"/>
  <c r="D119" i="11"/>
  <c r="D126" i="11"/>
  <c r="D121" i="11"/>
  <c r="D124" i="11"/>
  <c r="D123" i="11"/>
  <c r="D125" i="11"/>
  <c r="D116" i="11"/>
  <c r="D122" i="11"/>
  <c r="D117" i="11"/>
  <c r="D120" i="11"/>
  <c r="D107" i="11"/>
  <c r="D113" i="11"/>
  <c r="D109" i="11"/>
  <c r="D115" i="11"/>
  <c r="D111" i="11"/>
  <c r="D108" i="11"/>
  <c r="D110" i="11"/>
  <c r="D112" i="11"/>
  <c r="D114" i="11"/>
  <c r="D103" i="11"/>
  <c r="D106" i="11"/>
  <c r="D104" i="11"/>
  <c r="D101" i="11"/>
  <c r="D105" i="11"/>
  <c r="D100" i="11"/>
  <c r="D102" i="11"/>
  <c r="D90" i="11"/>
  <c r="D92" i="11"/>
  <c r="D99" i="11"/>
  <c r="D98" i="11"/>
  <c r="D97" i="11"/>
  <c r="D94" i="11"/>
  <c r="D96" i="11"/>
  <c r="D95" i="11"/>
  <c r="D93" i="11"/>
  <c r="D91" i="11"/>
  <c r="D77" i="11"/>
  <c r="D76" i="11"/>
  <c r="D89" i="11"/>
  <c r="D82" i="11"/>
  <c r="D80" i="11"/>
  <c r="D81" i="11"/>
  <c r="D79" i="11"/>
  <c r="D84" i="11"/>
  <c r="D78" i="11"/>
  <c r="D88" i="11"/>
  <c r="D75" i="11"/>
  <c r="D83" i="11"/>
  <c r="D85" i="11"/>
  <c r="D86" i="11"/>
  <c r="D87" i="11"/>
  <c r="D74" i="11"/>
  <c r="D73" i="11"/>
  <c r="D69" i="11"/>
  <c r="D63" i="11"/>
  <c r="D65" i="11"/>
  <c r="D72" i="11"/>
  <c r="D62" i="11"/>
  <c r="D70" i="11"/>
  <c r="D68" i="11"/>
  <c r="D67" i="11"/>
  <c r="D71" i="11"/>
  <c r="D64" i="11"/>
  <c r="D66" i="11"/>
  <c r="D61" i="11"/>
  <c r="D54" i="11"/>
  <c r="D52" i="11"/>
  <c r="D60" i="11"/>
  <c r="D59" i="11"/>
  <c r="D56" i="11"/>
  <c r="D53" i="11"/>
  <c r="D58" i="11"/>
  <c r="D49" i="11"/>
  <c r="D51" i="11"/>
  <c r="D50" i="11"/>
  <c r="D57" i="11"/>
  <c r="D55" i="11"/>
  <c r="D41" i="11"/>
  <c r="D43" i="11"/>
  <c r="D40" i="11"/>
  <c r="D48" i="11"/>
  <c r="D44" i="11"/>
  <c r="D39" i="11"/>
  <c r="D47" i="11"/>
  <c r="D46" i="11"/>
  <c r="D42" i="11"/>
  <c r="D38" i="11"/>
  <c r="D45" i="11"/>
  <c r="D32" i="11"/>
  <c r="D37" i="11"/>
  <c r="D36" i="11"/>
  <c r="D31" i="11"/>
  <c r="D35" i="11"/>
  <c r="D30" i="11"/>
  <c r="D34" i="11"/>
  <c r="D33" i="11"/>
  <c r="D29" i="11"/>
  <c r="D28" i="11"/>
  <c r="D27" i="11"/>
  <c r="D26" i="11"/>
  <c r="D25" i="11"/>
  <c r="D24" i="11"/>
  <c r="D23" i="11"/>
  <c r="D22" i="11"/>
  <c r="D19" i="11"/>
  <c r="D20" i="11"/>
  <c r="D21" i="11"/>
  <c r="D18" i="11"/>
  <c r="D17" i="11"/>
  <c r="D16" i="11"/>
  <c r="D15" i="11"/>
  <c r="D13" i="11"/>
  <c r="D14" i="11"/>
  <c r="D12" i="11"/>
  <c r="D11" i="11"/>
  <c r="D10" i="11"/>
  <c r="D9" i="11"/>
  <c r="D5" i="11"/>
  <c r="D8" i="11"/>
  <c r="D6" i="11"/>
  <c r="D7" i="11"/>
  <c r="D4" i="11"/>
  <c r="D2" i="11"/>
  <c r="D3" i="11"/>
  <c r="M256" i="8"/>
  <c r="L256" i="8"/>
  <c r="K256" i="8"/>
  <c r="J256" i="8"/>
  <c r="I256" i="8"/>
  <c r="H256" i="8"/>
  <c r="G256" i="8"/>
  <c r="F256" i="8"/>
  <c r="E256" i="8"/>
  <c r="D256" i="8"/>
  <c r="N253" i="8"/>
  <c r="C253" i="8"/>
  <c r="B253" i="8"/>
  <c r="N252" i="8"/>
  <c r="C252" i="8"/>
  <c r="B252" i="8"/>
  <c r="N251" i="8"/>
  <c r="C251" i="8"/>
  <c r="B251" i="8"/>
  <c r="N250" i="8"/>
  <c r="C250" i="8"/>
  <c r="B250" i="8"/>
  <c r="N249" i="8"/>
  <c r="C249" i="8"/>
  <c r="B249" i="8"/>
  <c r="N248" i="8"/>
  <c r="C248" i="8"/>
  <c r="B248" i="8"/>
  <c r="N247" i="8"/>
  <c r="C247" i="8"/>
  <c r="B247" i="8"/>
  <c r="N246" i="8"/>
  <c r="C246" i="8"/>
  <c r="B246" i="8"/>
  <c r="N245" i="8"/>
  <c r="C245" i="8"/>
  <c r="B245" i="8"/>
  <c r="N244" i="8"/>
  <c r="C244" i="8"/>
  <c r="B244" i="8"/>
  <c r="N243" i="8"/>
  <c r="C243" i="8"/>
  <c r="B243" i="8"/>
  <c r="N242" i="8"/>
  <c r="C242" i="8"/>
  <c r="B242" i="8"/>
  <c r="N241" i="8"/>
  <c r="C241" i="8"/>
  <c r="B241" i="8"/>
  <c r="N240" i="8"/>
  <c r="C240" i="8"/>
  <c r="B240" i="8"/>
  <c r="N239" i="8"/>
  <c r="C239" i="8"/>
  <c r="B239" i="8"/>
  <c r="N238" i="8"/>
  <c r="C238" i="8"/>
  <c r="B238" i="8"/>
  <c r="N237" i="8"/>
  <c r="C237" i="8"/>
  <c r="B237" i="8"/>
  <c r="N236" i="8"/>
  <c r="C236" i="8"/>
  <c r="B236" i="8"/>
  <c r="N235" i="8"/>
  <c r="C235" i="8"/>
  <c r="B235" i="8"/>
  <c r="N234" i="8"/>
  <c r="C234" i="8"/>
  <c r="B234" i="8"/>
  <c r="N233" i="8"/>
  <c r="C233" i="8"/>
  <c r="B233" i="8"/>
  <c r="N232" i="8"/>
  <c r="C232" i="8"/>
  <c r="B232" i="8"/>
  <c r="N231" i="8"/>
  <c r="C231" i="8"/>
  <c r="B231" i="8"/>
  <c r="N230" i="8"/>
  <c r="C230" i="8"/>
  <c r="B230" i="8"/>
  <c r="N229" i="8"/>
  <c r="C229" i="8"/>
  <c r="B229" i="8"/>
  <c r="N228" i="8"/>
  <c r="C228" i="8"/>
  <c r="B228" i="8"/>
  <c r="N227" i="8"/>
  <c r="C227" i="8"/>
  <c r="B227" i="8"/>
  <c r="N226" i="8"/>
  <c r="C226" i="8"/>
  <c r="B226" i="8"/>
  <c r="N225" i="8"/>
  <c r="C225" i="8"/>
  <c r="B225" i="8"/>
  <c r="N224" i="8"/>
  <c r="C224" i="8"/>
  <c r="B224" i="8"/>
  <c r="N223" i="8"/>
  <c r="C223" i="8"/>
  <c r="B223" i="8"/>
  <c r="N222" i="8"/>
  <c r="C222" i="8"/>
  <c r="B222" i="8"/>
  <c r="N221" i="8"/>
  <c r="C221" i="8"/>
  <c r="B221" i="8"/>
  <c r="N220" i="8"/>
  <c r="C220" i="8"/>
  <c r="B220" i="8"/>
  <c r="N219" i="8"/>
  <c r="C219" i="8"/>
  <c r="B219" i="8"/>
  <c r="N218" i="8"/>
  <c r="C218" i="8"/>
  <c r="B218" i="8"/>
  <c r="N217" i="8"/>
  <c r="C217" i="8"/>
  <c r="B217" i="8"/>
  <c r="N216" i="8"/>
  <c r="C216" i="8"/>
  <c r="B216" i="8"/>
  <c r="N215" i="8"/>
  <c r="C215" i="8"/>
  <c r="B215" i="8"/>
  <c r="N214" i="8"/>
  <c r="C214" i="8"/>
  <c r="B214" i="8"/>
  <c r="N213" i="8"/>
  <c r="C213" i="8"/>
  <c r="B213" i="8"/>
  <c r="N212" i="8"/>
  <c r="C212" i="8"/>
  <c r="B212" i="8"/>
  <c r="N211" i="8"/>
  <c r="C211" i="8"/>
  <c r="B211" i="8"/>
  <c r="N210" i="8"/>
  <c r="C210" i="8"/>
  <c r="B210" i="8"/>
  <c r="N209" i="8"/>
  <c r="C209" i="8"/>
  <c r="B209" i="8"/>
  <c r="N208" i="8"/>
  <c r="C208" i="8"/>
  <c r="B208" i="8"/>
  <c r="N207" i="8"/>
  <c r="C207" i="8"/>
  <c r="B207" i="8"/>
  <c r="N206" i="8"/>
  <c r="C206" i="8"/>
  <c r="B206" i="8"/>
  <c r="N205" i="8"/>
  <c r="C205" i="8"/>
  <c r="B205" i="8"/>
  <c r="N204" i="8"/>
  <c r="C204" i="8"/>
  <c r="B204" i="8"/>
  <c r="N203" i="8"/>
  <c r="C203" i="8"/>
  <c r="B203" i="8"/>
  <c r="N202" i="8"/>
  <c r="C202" i="8"/>
  <c r="B202" i="8"/>
  <c r="N201" i="8"/>
  <c r="C201" i="8"/>
  <c r="B201" i="8"/>
  <c r="N200" i="8"/>
  <c r="C200" i="8"/>
  <c r="B200" i="8"/>
  <c r="N199" i="8"/>
  <c r="C199" i="8"/>
  <c r="B199" i="8"/>
  <c r="N198" i="8"/>
  <c r="C198" i="8"/>
  <c r="B198" i="8"/>
  <c r="N197" i="8"/>
  <c r="C197" i="8"/>
  <c r="B197" i="8"/>
  <c r="N196" i="8"/>
  <c r="C196" i="8"/>
  <c r="B196" i="8"/>
  <c r="N195" i="8"/>
  <c r="C195" i="8"/>
  <c r="B195" i="8"/>
  <c r="N194" i="8"/>
  <c r="C194" i="8"/>
  <c r="B194" i="8"/>
  <c r="N193" i="8"/>
  <c r="C193" i="8"/>
  <c r="B193" i="8"/>
  <c r="N192" i="8"/>
  <c r="C192" i="8"/>
  <c r="B192" i="8"/>
  <c r="N191" i="8"/>
  <c r="C191" i="8"/>
  <c r="B191" i="8"/>
  <c r="N190" i="8"/>
  <c r="C190" i="8"/>
  <c r="B190" i="8"/>
  <c r="N189" i="8"/>
  <c r="C189" i="8"/>
  <c r="B189" i="8"/>
  <c r="N188" i="8"/>
  <c r="C188" i="8"/>
  <c r="B188" i="8"/>
  <c r="N187" i="8"/>
  <c r="C187" i="8"/>
  <c r="B187" i="8"/>
  <c r="N186" i="8"/>
  <c r="C186" i="8"/>
  <c r="B186" i="8"/>
  <c r="N185" i="8"/>
  <c r="C185" i="8"/>
  <c r="B185" i="8"/>
  <c r="N184" i="8"/>
  <c r="C184" i="8"/>
  <c r="B184" i="8"/>
  <c r="N183" i="8"/>
  <c r="C183" i="8"/>
  <c r="B183" i="8"/>
  <c r="N182" i="8"/>
  <c r="C182" i="8"/>
  <c r="B182" i="8"/>
  <c r="N181" i="8"/>
  <c r="C181" i="8"/>
  <c r="B181" i="8"/>
  <c r="N180" i="8"/>
  <c r="C180" i="8"/>
  <c r="B180" i="8"/>
  <c r="N179" i="8"/>
  <c r="C179" i="8"/>
  <c r="B179" i="8"/>
  <c r="N178" i="8"/>
  <c r="C178" i="8"/>
  <c r="B178" i="8"/>
  <c r="N177" i="8"/>
  <c r="C177" i="8"/>
  <c r="B177" i="8"/>
  <c r="N176" i="8"/>
  <c r="C176" i="8"/>
  <c r="B176" i="8"/>
  <c r="N175" i="8"/>
  <c r="C175" i="8"/>
  <c r="B175" i="8"/>
  <c r="N174" i="8"/>
  <c r="C174" i="8"/>
  <c r="B174" i="8"/>
  <c r="N173" i="8"/>
  <c r="C173" i="8"/>
  <c r="B173" i="8"/>
  <c r="N172" i="8"/>
  <c r="C172" i="8"/>
  <c r="B172" i="8"/>
  <c r="N171" i="8"/>
  <c r="C171" i="8"/>
  <c r="B171" i="8"/>
  <c r="N170" i="8"/>
  <c r="C170" i="8"/>
  <c r="B170" i="8"/>
  <c r="N169" i="8"/>
  <c r="C169" i="8"/>
  <c r="B169" i="8"/>
  <c r="N168" i="8"/>
  <c r="C168" i="8"/>
  <c r="B168" i="8"/>
  <c r="N167" i="8"/>
  <c r="C167" i="8"/>
  <c r="B167" i="8"/>
  <c r="N166" i="8"/>
  <c r="C166" i="8"/>
  <c r="B166" i="8"/>
  <c r="N165" i="8"/>
  <c r="C165" i="8"/>
  <c r="B165" i="8"/>
  <c r="N164" i="8"/>
  <c r="C164" i="8"/>
  <c r="B164" i="8"/>
  <c r="N163" i="8"/>
  <c r="C163" i="8"/>
  <c r="B163" i="8"/>
  <c r="N162" i="8"/>
  <c r="C162" i="8"/>
  <c r="B162" i="8"/>
  <c r="N161" i="8"/>
  <c r="C161" i="8"/>
  <c r="B161" i="8"/>
  <c r="N160" i="8"/>
  <c r="C160" i="8"/>
  <c r="B160" i="8"/>
  <c r="N159" i="8"/>
  <c r="C159" i="8"/>
  <c r="B159" i="8"/>
  <c r="N158" i="8"/>
  <c r="C158" i="8"/>
  <c r="B158" i="8"/>
  <c r="N157" i="8"/>
  <c r="C157" i="8"/>
  <c r="B157" i="8"/>
  <c r="N156" i="8"/>
  <c r="C156" i="8"/>
  <c r="B156" i="8"/>
  <c r="N155" i="8"/>
  <c r="C155" i="8"/>
  <c r="B155" i="8"/>
  <c r="N154" i="8"/>
  <c r="C154" i="8"/>
  <c r="B154" i="8"/>
  <c r="N153" i="8"/>
  <c r="C153" i="8"/>
  <c r="B153" i="8"/>
  <c r="N152" i="8"/>
  <c r="C152" i="8"/>
  <c r="B152" i="8"/>
  <c r="N151" i="8"/>
  <c r="C151" i="8"/>
  <c r="B151" i="8"/>
  <c r="N150" i="8"/>
  <c r="C150" i="8"/>
  <c r="B150" i="8"/>
  <c r="N149" i="8"/>
  <c r="C149" i="8"/>
  <c r="B149" i="8"/>
  <c r="N148" i="8"/>
  <c r="C148" i="8"/>
  <c r="B148" i="8"/>
  <c r="N147" i="8"/>
  <c r="C147" i="8"/>
  <c r="B147" i="8"/>
  <c r="N146" i="8"/>
  <c r="C146" i="8"/>
  <c r="B146" i="8"/>
  <c r="N145" i="8"/>
  <c r="C145" i="8"/>
  <c r="B145" i="8"/>
  <c r="N144" i="8"/>
  <c r="C144" i="8"/>
  <c r="B144" i="8"/>
  <c r="N143" i="8"/>
  <c r="C143" i="8"/>
  <c r="B143" i="8"/>
  <c r="N142" i="8"/>
  <c r="C142" i="8"/>
  <c r="B142" i="8"/>
  <c r="N141" i="8"/>
  <c r="C141" i="8"/>
  <c r="B141" i="8"/>
  <c r="N140" i="8"/>
  <c r="C140" i="8"/>
  <c r="B140" i="8"/>
  <c r="N139" i="8"/>
  <c r="C139" i="8"/>
  <c r="B139" i="8"/>
  <c r="N138" i="8"/>
  <c r="C138" i="8"/>
  <c r="B138" i="8"/>
  <c r="N137" i="8"/>
  <c r="C137" i="8"/>
  <c r="B137" i="8"/>
  <c r="N136" i="8"/>
  <c r="C136" i="8"/>
  <c r="B136" i="8"/>
  <c r="N135" i="8"/>
  <c r="C135" i="8"/>
  <c r="B135" i="8"/>
  <c r="N134" i="8"/>
  <c r="C134" i="8"/>
  <c r="B134" i="8"/>
  <c r="N133" i="8"/>
  <c r="C133" i="8"/>
  <c r="B133" i="8"/>
  <c r="N132" i="8"/>
  <c r="C132" i="8"/>
  <c r="B132" i="8"/>
  <c r="N131" i="8"/>
  <c r="C131" i="8"/>
  <c r="B131" i="8"/>
  <c r="N130" i="8"/>
  <c r="C130" i="8"/>
  <c r="B130" i="8"/>
  <c r="N129" i="8"/>
  <c r="C129" i="8"/>
  <c r="B129" i="8"/>
  <c r="N128" i="8"/>
  <c r="C128" i="8"/>
  <c r="B128" i="8"/>
  <c r="N127" i="8"/>
  <c r="C127" i="8"/>
  <c r="B127" i="8"/>
  <c r="N126" i="8"/>
  <c r="C126" i="8"/>
  <c r="B126" i="8"/>
  <c r="N125" i="8"/>
  <c r="C125" i="8"/>
  <c r="B125" i="8"/>
  <c r="N124" i="8"/>
  <c r="C124" i="8"/>
  <c r="B124" i="8"/>
  <c r="N123" i="8"/>
  <c r="C123" i="8"/>
  <c r="B123" i="8"/>
  <c r="N122" i="8"/>
  <c r="C122" i="8"/>
  <c r="B122" i="8"/>
  <c r="N121" i="8"/>
  <c r="C121" i="8"/>
  <c r="B121" i="8"/>
  <c r="N120" i="8"/>
  <c r="C120" i="8"/>
  <c r="B120" i="8"/>
  <c r="N119" i="8"/>
  <c r="C119" i="8"/>
  <c r="B119" i="8"/>
  <c r="N118" i="8"/>
  <c r="C118" i="8"/>
  <c r="B118" i="8"/>
  <c r="N117" i="8"/>
  <c r="C117" i="8"/>
  <c r="B117" i="8"/>
  <c r="N116" i="8"/>
  <c r="C116" i="8"/>
  <c r="B116" i="8"/>
  <c r="N115" i="8"/>
  <c r="C115" i="8"/>
  <c r="B115" i="8"/>
  <c r="N114" i="8"/>
  <c r="C114" i="8"/>
  <c r="B114" i="8"/>
  <c r="N113" i="8"/>
  <c r="C113" i="8"/>
  <c r="B113" i="8"/>
  <c r="N112" i="8"/>
  <c r="C112" i="8"/>
  <c r="B112" i="8"/>
  <c r="N111" i="8"/>
  <c r="C111" i="8"/>
  <c r="B111" i="8"/>
  <c r="N110" i="8"/>
  <c r="C110" i="8"/>
  <c r="B110" i="8"/>
  <c r="N109" i="8"/>
  <c r="C109" i="8"/>
  <c r="B109" i="8"/>
  <c r="N108" i="8"/>
  <c r="C108" i="8"/>
  <c r="B108" i="8"/>
  <c r="N107" i="8"/>
  <c r="C107" i="8"/>
  <c r="B107" i="8"/>
  <c r="N106" i="8"/>
  <c r="C106" i="8"/>
  <c r="B106" i="8"/>
  <c r="N105" i="8"/>
  <c r="C105" i="8"/>
  <c r="B105" i="8"/>
  <c r="N104" i="8"/>
  <c r="C104" i="8"/>
  <c r="B104" i="8"/>
  <c r="N103" i="8"/>
  <c r="C103" i="8"/>
  <c r="B103" i="8"/>
  <c r="N102" i="8"/>
  <c r="C102" i="8"/>
  <c r="B102" i="8"/>
  <c r="N101" i="8"/>
  <c r="C101" i="8"/>
  <c r="B101" i="8"/>
  <c r="N100" i="8"/>
  <c r="C100" i="8"/>
  <c r="B100" i="8"/>
  <c r="N99" i="8"/>
  <c r="C99" i="8"/>
  <c r="B99" i="8"/>
  <c r="N98" i="8"/>
  <c r="C98" i="8"/>
  <c r="B98" i="8"/>
  <c r="N97" i="8"/>
  <c r="C97" i="8"/>
  <c r="B97" i="8"/>
  <c r="N96" i="8"/>
  <c r="C96" i="8"/>
  <c r="B96" i="8"/>
  <c r="N95" i="8"/>
  <c r="C95" i="8"/>
  <c r="B95" i="8"/>
  <c r="N94" i="8"/>
  <c r="C94" i="8"/>
  <c r="B94" i="8"/>
  <c r="N93" i="8"/>
  <c r="C93" i="8"/>
  <c r="B93" i="8"/>
  <c r="N92" i="8"/>
  <c r="C92" i="8"/>
  <c r="B92" i="8"/>
  <c r="N91" i="8"/>
  <c r="C91" i="8"/>
  <c r="B91" i="8"/>
  <c r="N90" i="8"/>
  <c r="C90" i="8"/>
  <c r="B90" i="8"/>
  <c r="N89" i="8"/>
  <c r="C89" i="8"/>
  <c r="B89" i="8"/>
  <c r="N88" i="8"/>
  <c r="C88" i="8"/>
  <c r="B88" i="8"/>
  <c r="N87" i="8"/>
  <c r="C87" i="8"/>
  <c r="B87" i="8"/>
  <c r="N86" i="8"/>
  <c r="C86" i="8"/>
  <c r="B86" i="8"/>
  <c r="N85" i="8"/>
  <c r="C85" i="8"/>
  <c r="B85" i="8"/>
  <c r="N84" i="8"/>
  <c r="C84" i="8"/>
  <c r="B84" i="8"/>
  <c r="N83" i="8"/>
  <c r="C83" i="8"/>
  <c r="B83" i="8"/>
  <c r="N82" i="8"/>
  <c r="C82" i="8"/>
  <c r="B82" i="8"/>
  <c r="N81" i="8"/>
  <c r="C81" i="8"/>
  <c r="B81" i="8"/>
  <c r="N80" i="8"/>
  <c r="C80" i="8"/>
  <c r="B80" i="8"/>
  <c r="N79" i="8"/>
  <c r="C79" i="8"/>
  <c r="B79" i="8"/>
  <c r="N78" i="8"/>
  <c r="C78" i="8"/>
  <c r="B78" i="8"/>
  <c r="N77" i="8"/>
  <c r="C77" i="8"/>
  <c r="B77" i="8"/>
  <c r="N76" i="8"/>
  <c r="C76" i="8"/>
  <c r="B76" i="8"/>
  <c r="N75" i="8"/>
  <c r="C75" i="8"/>
  <c r="B75" i="8"/>
  <c r="N74" i="8"/>
  <c r="C74" i="8"/>
  <c r="B74" i="8"/>
  <c r="N73" i="8"/>
  <c r="C73" i="8"/>
  <c r="B73" i="8"/>
  <c r="N72" i="8"/>
  <c r="C72" i="8"/>
  <c r="B72" i="8"/>
  <c r="N71" i="8"/>
  <c r="C71" i="8"/>
  <c r="B71" i="8"/>
  <c r="N70" i="8"/>
  <c r="C70" i="8"/>
  <c r="B70" i="8"/>
  <c r="N69" i="8"/>
  <c r="C69" i="8"/>
  <c r="B69" i="8"/>
  <c r="N68" i="8"/>
  <c r="C68" i="8"/>
  <c r="B68" i="8"/>
  <c r="N67" i="8"/>
  <c r="C67" i="8"/>
  <c r="B67" i="8"/>
  <c r="N66" i="8"/>
  <c r="C66" i="8"/>
  <c r="B66" i="8"/>
  <c r="N65" i="8"/>
  <c r="C65" i="8"/>
  <c r="B65" i="8"/>
  <c r="N64" i="8"/>
  <c r="C64" i="8"/>
  <c r="B64" i="8"/>
  <c r="N63" i="8"/>
  <c r="C63" i="8"/>
  <c r="B63" i="8"/>
  <c r="N62" i="8"/>
  <c r="C62" i="8"/>
  <c r="B62" i="8"/>
  <c r="N61" i="8"/>
  <c r="C61" i="8"/>
  <c r="B61" i="8"/>
  <c r="N60" i="8"/>
  <c r="C60" i="8"/>
  <c r="B60" i="8"/>
  <c r="N59" i="8"/>
  <c r="C59" i="8"/>
  <c r="B59" i="8"/>
  <c r="N58" i="8"/>
  <c r="C58" i="8"/>
  <c r="B58" i="8"/>
  <c r="N57" i="8"/>
  <c r="C57" i="8"/>
  <c r="B57" i="8"/>
  <c r="N56" i="8"/>
  <c r="C56" i="8"/>
  <c r="B56" i="8"/>
  <c r="N55" i="8"/>
  <c r="C55" i="8"/>
  <c r="B55" i="8"/>
  <c r="N54" i="8"/>
  <c r="C54" i="8"/>
  <c r="B54" i="8"/>
  <c r="N53" i="8"/>
  <c r="C53" i="8"/>
  <c r="B53" i="8"/>
  <c r="N52" i="8"/>
  <c r="C52" i="8"/>
  <c r="B52" i="8"/>
  <c r="N51" i="8"/>
  <c r="C51" i="8"/>
  <c r="B51" i="8"/>
  <c r="N50" i="8"/>
  <c r="C50" i="8"/>
  <c r="B50" i="8"/>
  <c r="N49" i="8"/>
  <c r="C49" i="8"/>
  <c r="B49" i="8"/>
  <c r="N48" i="8"/>
  <c r="C48" i="8"/>
  <c r="B48" i="8"/>
  <c r="N47" i="8"/>
  <c r="C47" i="8"/>
  <c r="B47" i="8"/>
  <c r="N46" i="8"/>
  <c r="C46" i="8"/>
  <c r="B46" i="8"/>
  <c r="N45" i="8"/>
  <c r="C45" i="8"/>
  <c r="B45" i="8"/>
  <c r="N44" i="8"/>
  <c r="C44" i="8"/>
  <c r="B44" i="8"/>
  <c r="N43" i="8"/>
  <c r="C43" i="8"/>
  <c r="B43" i="8"/>
  <c r="N42" i="8"/>
  <c r="C42" i="8"/>
  <c r="B42" i="8"/>
  <c r="N41" i="8"/>
  <c r="C41" i="8"/>
  <c r="B41" i="8"/>
  <c r="N40" i="8"/>
  <c r="C40" i="8"/>
  <c r="B40" i="8"/>
  <c r="N39" i="8"/>
  <c r="C39" i="8"/>
  <c r="B39" i="8"/>
  <c r="N38" i="8"/>
  <c r="C38" i="8"/>
  <c r="B38" i="8"/>
  <c r="N37" i="8"/>
  <c r="C37" i="8"/>
  <c r="B37" i="8"/>
  <c r="N36" i="8"/>
  <c r="C36" i="8"/>
  <c r="B36" i="8"/>
  <c r="N35" i="8"/>
  <c r="C35" i="8"/>
  <c r="B35" i="8"/>
  <c r="N34" i="8"/>
  <c r="C34" i="8"/>
  <c r="B34" i="8"/>
  <c r="N33" i="8"/>
  <c r="C33" i="8"/>
  <c r="B33" i="8"/>
  <c r="N32" i="8"/>
  <c r="C32" i="8"/>
  <c r="B32" i="8"/>
  <c r="N31" i="8"/>
  <c r="C31" i="8"/>
  <c r="B31" i="8"/>
  <c r="N30" i="8"/>
  <c r="C30" i="8"/>
  <c r="B30" i="8"/>
  <c r="N29" i="8"/>
  <c r="C29" i="8"/>
  <c r="B29" i="8"/>
  <c r="N28" i="8"/>
  <c r="C28" i="8"/>
  <c r="B28" i="8"/>
  <c r="N27" i="8"/>
  <c r="C27" i="8"/>
  <c r="B27" i="8"/>
  <c r="N26" i="8"/>
  <c r="C26" i="8"/>
  <c r="B26" i="8"/>
  <c r="N25" i="8"/>
  <c r="C25" i="8"/>
  <c r="B25" i="8"/>
  <c r="N24" i="8"/>
  <c r="C24" i="8"/>
  <c r="B24" i="8"/>
  <c r="N23" i="8"/>
  <c r="C23" i="8"/>
  <c r="B23" i="8"/>
  <c r="N22" i="8"/>
  <c r="C22" i="8"/>
  <c r="B22" i="8"/>
  <c r="N21" i="8"/>
  <c r="C21" i="8"/>
  <c r="B21" i="8"/>
  <c r="N20" i="8"/>
  <c r="C20" i="8"/>
  <c r="B20" i="8"/>
  <c r="N19" i="8"/>
  <c r="C19" i="8"/>
  <c r="B19" i="8"/>
  <c r="N18" i="8"/>
  <c r="C18" i="8"/>
  <c r="B18" i="8"/>
  <c r="N17" i="8"/>
  <c r="C17" i="8"/>
  <c r="B17" i="8"/>
  <c r="N16" i="8"/>
  <c r="C16" i="8"/>
  <c r="B16" i="8"/>
  <c r="N15" i="8"/>
  <c r="C15" i="8"/>
  <c r="B15" i="8"/>
  <c r="N14" i="8"/>
  <c r="C14" i="8"/>
  <c r="B14" i="8"/>
  <c r="N13" i="8"/>
  <c r="C13" i="8"/>
  <c r="B13" i="8"/>
  <c r="N12" i="8"/>
  <c r="C12" i="8"/>
  <c r="B12" i="8"/>
  <c r="N11" i="8"/>
  <c r="C11" i="8"/>
  <c r="B11" i="8"/>
  <c r="N10" i="8"/>
  <c r="C10" i="8"/>
  <c r="B10" i="8"/>
  <c r="N9" i="8"/>
  <c r="C9" i="8"/>
  <c r="B9" i="8"/>
  <c r="N8" i="8"/>
  <c r="C8" i="8"/>
  <c r="B8" i="8"/>
  <c r="N7" i="8"/>
  <c r="C7" i="8"/>
  <c r="B7" i="8"/>
  <c r="N6" i="8"/>
  <c r="C6" i="8"/>
  <c r="B6" i="8"/>
  <c r="N5" i="8"/>
  <c r="C5" i="8"/>
  <c r="B5" i="8"/>
  <c r="N4" i="8"/>
  <c r="N256" i="8" s="1"/>
  <c r="C4" i="8"/>
  <c r="B4" i="8"/>
  <c r="N93" i="5" l="1"/>
  <c r="C93" i="5"/>
  <c r="B93" i="5"/>
  <c r="N92" i="5"/>
  <c r="C92" i="5"/>
  <c r="B92" i="5"/>
  <c r="N91" i="5"/>
  <c r="C91" i="5"/>
  <c r="B91" i="5"/>
  <c r="N90" i="5"/>
  <c r="C90" i="5"/>
  <c r="B90" i="5"/>
  <c r="N89" i="5"/>
  <c r="C89" i="5"/>
  <c r="B89" i="5"/>
  <c r="N88" i="5"/>
  <c r="C88" i="5"/>
  <c r="B88" i="5"/>
  <c r="N87" i="5"/>
  <c r="C87" i="5"/>
  <c r="B87" i="5"/>
  <c r="N86" i="5"/>
  <c r="C86" i="5"/>
  <c r="B86" i="5"/>
  <c r="N85" i="5"/>
  <c r="C85" i="5"/>
  <c r="B85" i="5"/>
  <c r="N84" i="5"/>
  <c r="C84" i="5"/>
  <c r="B84" i="5"/>
  <c r="N83" i="5"/>
  <c r="C83" i="5"/>
  <c r="B83" i="5"/>
  <c r="N82" i="5"/>
  <c r="C82" i="5"/>
  <c r="B82" i="5"/>
  <c r="N81" i="5"/>
  <c r="C81" i="5"/>
  <c r="B81" i="5"/>
  <c r="N80" i="5"/>
  <c r="C80" i="5"/>
  <c r="B80" i="5"/>
  <c r="N79" i="5"/>
  <c r="C79" i="5"/>
  <c r="B79" i="5"/>
  <c r="N78" i="5"/>
  <c r="C78" i="5"/>
  <c r="B78" i="5"/>
  <c r="N77" i="5"/>
  <c r="C77" i="5"/>
  <c r="B77" i="5"/>
  <c r="N76" i="5"/>
  <c r="C76" i="5"/>
  <c r="B76" i="5"/>
  <c r="N75" i="5"/>
  <c r="C75" i="5"/>
  <c r="B75" i="5"/>
  <c r="N74" i="5"/>
  <c r="C74" i="5"/>
  <c r="B74" i="5"/>
  <c r="N73" i="5"/>
  <c r="C73" i="5"/>
  <c r="B73" i="5"/>
  <c r="N72" i="5"/>
  <c r="C72" i="5"/>
  <c r="B72" i="5"/>
  <c r="N71" i="5"/>
  <c r="C71" i="5"/>
  <c r="B71" i="5"/>
  <c r="N70" i="5"/>
  <c r="C70" i="5"/>
  <c r="B70" i="5"/>
  <c r="N69" i="5"/>
  <c r="C69" i="5"/>
  <c r="B69" i="5"/>
  <c r="N68" i="5"/>
  <c r="C68" i="5"/>
  <c r="B68" i="5"/>
  <c r="N67" i="5"/>
  <c r="C67" i="5"/>
  <c r="B67" i="5"/>
  <c r="N66" i="5"/>
  <c r="C66" i="5"/>
  <c r="B66" i="5"/>
  <c r="N65" i="5"/>
  <c r="C65" i="5"/>
  <c r="B65" i="5"/>
  <c r="N64" i="5"/>
  <c r="C64" i="5"/>
  <c r="B64" i="5"/>
  <c r="N63" i="5"/>
  <c r="C63" i="5"/>
  <c r="B63" i="5"/>
  <c r="N62" i="5"/>
  <c r="C62" i="5"/>
  <c r="B62" i="5"/>
  <c r="N61" i="5"/>
  <c r="C61" i="5"/>
  <c r="B61" i="5"/>
  <c r="N60" i="5"/>
  <c r="C60" i="5"/>
  <c r="B60" i="5"/>
  <c r="N59" i="5"/>
  <c r="C59" i="5"/>
  <c r="B59" i="5"/>
  <c r="N58" i="5"/>
  <c r="C58" i="5"/>
  <c r="B58" i="5"/>
  <c r="N57" i="5"/>
  <c r="C57" i="5"/>
  <c r="B57" i="5"/>
  <c r="N56" i="5"/>
  <c r="C56" i="5"/>
  <c r="B56" i="5"/>
  <c r="N55" i="5"/>
  <c r="C55" i="5"/>
  <c r="B55" i="5"/>
  <c r="N54" i="5"/>
  <c r="C54" i="5"/>
  <c r="B54" i="5"/>
  <c r="N53" i="5"/>
  <c r="C53" i="5"/>
  <c r="B53" i="5"/>
  <c r="N52" i="5"/>
  <c r="C52" i="5"/>
  <c r="B52" i="5"/>
  <c r="N51" i="5"/>
  <c r="C51" i="5"/>
  <c r="B51" i="5"/>
  <c r="N50" i="5"/>
  <c r="C50" i="5"/>
  <c r="B50" i="5"/>
  <c r="N49" i="5"/>
  <c r="C49" i="5"/>
  <c r="B49" i="5"/>
  <c r="N48" i="5"/>
  <c r="C48" i="5"/>
  <c r="B48" i="5"/>
  <c r="N47" i="5"/>
  <c r="C47" i="5"/>
  <c r="B47" i="5"/>
  <c r="N46" i="5"/>
  <c r="C46" i="5"/>
  <c r="B46" i="5"/>
  <c r="N45" i="5"/>
  <c r="C45" i="5"/>
  <c r="B45" i="5"/>
  <c r="N44" i="5"/>
  <c r="C44" i="5"/>
  <c r="B44" i="5"/>
  <c r="N43" i="5"/>
  <c r="C43" i="5"/>
  <c r="B43" i="5"/>
  <c r="N42" i="5"/>
  <c r="C42" i="5"/>
  <c r="B42" i="5"/>
  <c r="N41" i="5"/>
  <c r="C41" i="5"/>
  <c r="B41" i="5"/>
  <c r="N40" i="5"/>
  <c r="C40" i="5"/>
  <c r="B40" i="5"/>
  <c r="N39" i="5"/>
  <c r="C39" i="5"/>
  <c r="B39" i="5"/>
  <c r="N38" i="5"/>
  <c r="C38" i="5"/>
  <c r="B38" i="5"/>
  <c r="N37" i="5"/>
  <c r="C37" i="5"/>
  <c r="B37" i="5"/>
  <c r="N36" i="5"/>
  <c r="C36" i="5"/>
  <c r="B36" i="5"/>
  <c r="N35" i="5"/>
  <c r="C35" i="5"/>
  <c r="B35" i="5"/>
  <c r="N34" i="5"/>
  <c r="C34" i="5"/>
  <c r="B34" i="5"/>
  <c r="N33" i="5"/>
  <c r="C33" i="5"/>
  <c r="B33" i="5"/>
  <c r="N32" i="5"/>
  <c r="C32" i="5"/>
  <c r="B32" i="5"/>
  <c r="N31" i="5"/>
  <c r="C31" i="5"/>
  <c r="B31" i="5"/>
  <c r="N30" i="5"/>
  <c r="C30" i="5"/>
  <c r="B30" i="5"/>
  <c r="N29" i="5"/>
  <c r="C29" i="5"/>
  <c r="B29" i="5"/>
  <c r="N28" i="5"/>
  <c r="C28" i="5"/>
  <c r="B28" i="5"/>
  <c r="N27" i="5"/>
  <c r="C27" i="5"/>
  <c r="B27" i="5"/>
  <c r="N26" i="5"/>
  <c r="C26" i="5"/>
  <c r="B26" i="5"/>
  <c r="N25" i="5"/>
  <c r="C25" i="5"/>
  <c r="B25" i="5"/>
  <c r="N24" i="5"/>
  <c r="C24" i="5"/>
  <c r="B24" i="5"/>
  <c r="N23" i="5"/>
  <c r="C23" i="5"/>
  <c r="B23" i="5"/>
  <c r="N22" i="5"/>
  <c r="C22" i="5"/>
  <c r="B22" i="5"/>
  <c r="N21" i="5"/>
  <c r="C21" i="5"/>
  <c r="B21" i="5"/>
  <c r="N20" i="5"/>
  <c r="C20" i="5"/>
  <c r="B20" i="5"/>
  <c r="N19" i="5"/>
  <c r="C19" i="5"/>
  <c r="B19" i="5"/>
  <c r="N18" i="5"/>
  <c r="C18" i="5"/>
  <c r="B18" i="5"/>
  <c r="N17" i="5"/>
  <c r="C17" i="5"/>
  <c r="B17" i="5"/>
  <c r="N16" i="5"/>
  <c r="C16" i="5"/>
  <c r="B16" i="5"/>
  <c r="N15" i="5"/>
  <c r="C15" i="5"/>
  <c r="B15" i="5"/>
  <c r="N14" i="5"/>
  <c r="C14" i="5"/>
  <c r="B14" i="5"/>
  <c r="N13" i="5"/>
  <c r="C13" i="5"/>
  <c r="B13" i="5"/>
  <c r="N12" i="5"/>
  <c r="C12" i="5"/>
  <c r="B12" i="5"/>
  <c r="N11" i="5"/>
  <c r="C11" i="5"/>
  <c r="B11" i="5"/>
  <c r="N10" i="5"/>
  <c r="C10" i="5"/>
  <c r="B10" i="5"/>
  <c r="N9" i="5"/>
  <c r="C9" i="5"/>
  <c r="B9" i="5"/>
  <c r="N8" i="5"/>
  <c r="C8" i="5"/>
  <c r="B8" i="5"/>
  <c r="N7" i="5"/>
  <c r="C7" i="5"/>
  <c r="B7" i="5"/>
  <c r="N6" i="5"/>
  <c r="C6" i="5"/>
  <c r="B6" i="5"/>
  <c r="N5" i="5"/>
  <c r="C5" i="5"/>
  <c r="B5" i="5"/>
  <c r="N4" i="5"/>
  <c r="C4" i="5"/>
  <c r="B4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7" i="1" s="1"/>
  <c r="N4" i="1"/>
  <c r="M47" i="1"/>
  <c r="L47" i="1"/>
  <c r="K47" i="1"/>
  <c r="J47" i="1"/>
  <c r="I47" i="1"/>
  <c r="H47" i="1"/>
  <c r="G47" i="1"/>
  <c r="F47" i="1"/>
  <c r="E47" i="1"/>
  <c r="D47" i="1"/>
  <c r="T201" i="11" l="1"/>
  <c r="T202" i="11"/>
  <c r="T203" i="11"/>
  <c r="T204" i="11" s="1"/>
  <c r="T205" i="11" s="1"/>
  <c r="T206" i="11" s="1"/>
  <c r="T207" i="11" s="1"/>
  <c r="T208" i="11" s="1"/>
  <c r="T209" i="11" s="1"/>
  <c r="T210" i="11" s="1"/>
  <c r="T211" i="11" s="1"/>
  <c r="T212" i="11" s="1"/>
  <c r="T213" i="11" s="1"/>
  <c r="T214" i="11" s="1"/>
  <c r="T215" i="11" s="1"/>
  <c r="T216" i="11" s="1"/>
  <c r="T217" i="11" s="1"/>
  <c r="T218" i="11" s="1"/>
  <c r="T219" i="11" s="1"/>
  <c r="T220" i="11" s="1"/>
  <c r="T221" i="11" s="1"/>
  <c r="T222" i="11" s="1"/>
  <c r="T223" i="11" s="1"/>
  <c r="T224" i="11" s="1"/>
  <c r="T225" i="11" s="1"/>
  <c r="T226" i="11" s="1"/>
  <c r="T227" i="11" s="1"/>
  <c r="T228" i="11" s="1"/>
  <c r="T229" i="11" s="1"/>
  <c r="T230" i="11" s="1"/>
  <c r="T231" i="11" s="1"/>
  <c r="T232" i="11" s="1"/>
  <c r="T233" i="11" s="1"/>
  <c r="T234" i="11" s="1"/>
  <c r="T235" i="11" s="1"/>
  <c r="T236" i="11" s="1"/>
  <c r="T237" i="11" s="1"/>
  <c r="T238" i="11" s="1"/>
  <c r="T239" i="11" s="1"/>
  <c r="T240" i="11" s="1"/>
  <c r="T241" i="11" s="1"/>
  <c r="T242" i="11" s="1"/>
  <c r="T243" i="11" s="1"/>
  <c r="T244" i="11" s="1"/>
  <c r="T245" i="11" s="1"/>
  <c r="T246" i="11" s="1"/>
  <c r="T247" i="11" s="1"/>
  <c r="T248" i="11" s="1"/>
  <c r="T249" i="11" s="1"/>
  <c r="T250" i="11" s="1"/>
  <c r="T251" i="11" s="1"/>
  <c r="T252" i="11" s="1"/>
  <c r="T253" i="11" s="1"/>
  <c r="T254" i="11" s="1"/>
  <c r="T255" i="11" s="1"/>
  <c r="T256" i="11" s="1"/>
  <c r="T257" i="11" s="1"/>
  <c r="T258" i="11" s="1"/>
  <c r="T259" i="11" s="1"/>
  <c r="T260" i="11" s="1"/>
  <c r="T261" i="11" s="1"/>
  <c r="T262" i="11" s="1"/>
  <c r="T263" i="11" s="1"/>
  <c r="T2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T132" i="11" s="1"/>
  <c r="T133" i="11" s="1"/>
  <c r="T134" i="11" s="1"/>
  <c r="T135" i="11" s="1"/>
  <c r="T136" i="11" s="1"/>
  <c r="T137" i="11" s="1"/>
  <c r="T138" i="11" s="1"/>
  <c r="T139" i="11" s="1"/>
  <c r="T140" i="11" s="1"/>
  <c r="T141" i="11" s="1"/>
  <c r="T142" i="11" s="1"/>
  <c r="T143" i="11" s="1"/>
  <c r="T144" i="11" s="1"/>
  <c r="T145" i="11" s="1"/>
  <c r="T146" i="11" s="1"/>
  <c r="T147" i="11" s="1"/>
  <c r="T148" i="11" s="1"/>
  <c r="T149" i="11" s="1"/>
  <c r="T150" i="11" s="1"/>
  <c r="T151" i="11" s="1"/>
  <c r="T152" i="11" s="1"/>
  <c r="T153" i="11" s="1"/>
  <c r="T154" i="11" s="1"/>
  <c r="T155" i="11" s="1"/>
  <c r="T156" i="11" s="1"/>
  <c r="T157" i="11" s="1"/>
  <c r="T158" i="11" s="1"/>
  <c r="T159" i="11" s="1"/>
  <c r="T160" i="11" s="1"/>
  <c r="T161" i="11" s="1"/>
  <c r="T162" i="11" s="1"/>
  <c r="T163" i="11" s="1"/>
  <c r="T164" i="11" s="1"/>
  <c r="T165" i="11" s="1"/>
  <c r="T166" i="11" s="1"/>
  <c r="T167" i="11" s="1"/>
  <c r="T168" i="11" s="1"/>
  <c r="T169" i="11" s="1"/>
  <c r="T170" i="11" s="1"/>
  <c r="T171" i="11" s="1"/>
  <c r="T172" i="11" s="1"/>
  <c r="T173" i="11" s="1"/>
  <c r="T174" i="11" s="1"/>
  <c r="T175" i="11" s="1"/>
  <c r="T176" i="11" s="1"/>
  <c r="T177" i="11" s="1"/>
  <c r="T178" i="11" s="1"/>
  <c r="T179" i="11" s="1"/>
  <c r="T180" i="11" s="1"/>
  <c r="T181" i="11" s="1"/>
  <c r="T182" i="11" s="1"/>
  <c r="T183" i="11" s="1"/>
  <c r="T184" i="11" s="1"/>
  <c r="T185" i="11" s="1"/>
  <c r="T186" i="11" s="1"/>
  <c r="T187" i="11" s="1"/>
  <c r="T188" i="11" s="1"/>
  <c r="T189" i="11" s="1"/>
  <c r="T190" i="11" s="1"/>
  <c r="T191" i="11" s="1"/>
  <c r="T192" i="11" s="1"/>
  <c r="T193" i="11" s="1"/>
  <c r="T194" i="11" s="1"/>
  <c r="T195" i="11" s="1"/>
  <c r="T196" i="11" s="1"/>
  <c r="T197" i="11" s="1"/>
  <c r="T198" i="11" s="1"/>
  <c r="T199" i="11" s="1"/>
</calcChain>
</file>

<file path=xl/sharedStrings.xml><?xml version="1.0" encoding="utf-8"?>
<sst xmlns="http://schemas.openxmlformats.org/spreadsheetml/2006/main" count="3100" uniqueCount="770">
  <si>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</si>
  <si>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</si>
  <si>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</si>
  <si>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</si>
  <si>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</si>
  <si>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</si>
  <si>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</si>
  <si>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</si>
  <si>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</si>
  <si>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</si>
  <si>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Total</t>
  </si>
  <si>
    <t>38-2220-49</t>
  </si>
  <si>
    <t>38-2220-50</t>
  </si>
  <si>
    <t>38-2220-60</t>
  </si>
  <si>
    <t>38-2220-61</t>
  </si>
  <si>
    <t>38-2220-77</t>
  </si>
  <si>
    <t>38-2220-78</t>
  </si>
  <si>
    <t>38-2222-49</t>
  </si>
  <si>
    <t>38-2222-55</t>
  </si>
  <si>
    <t>38-2222-57</t>
  </si>
  <si>
    <t>38-2222-60</t>
  </si>
  <si>
    <t>38-2222-61</t>
  </si>
  <si>
    <t>38-2222-77</t>
  </si>
  <si>
    <t>38-2222-78</t>
  </si>
  <si>
    <t>38-2222-79</t>
  </si>
  <si>
    <t>38-2222-80</t>
  </si>
  <si>
    <t>38-2272-49</t>
  </si>
  <si>
    <t>38-2272-50</t>
  </si>
  <si>
    <t>38-2272-57</t>
  </si>
  <si>
    <t>38-2272-60</t>
  </si>
  <si>
    <t>38-2272-61</t>
  </si>
  <si>
    <t>38-2272-77</t>
  </si>
  <si>
    <t>38-2272-78</t>
  </si>
  <si>
    <t>38-2272-79</t>
  </si>
  <si>
    <t>38-2272-80</t>
  </si>
  <si>
    <t>38-2284-49</t>
  </si>
  <si>
    <t>38-2284-50</t>
  </si>
  <si>
    <t>38-2284-60</t>
  </si>
  <si>
    <t>38-2284-61</t>
  </si>
  <si>
    <t>38-2284-77</t>
  </si>
  <si>
    <t>38-2284-78</t>
  </si>
  <si>
    <t>38-2290-78</t>
  </si>
  <si>
    <t>38-2291-61</t>
  </si>
  <si>
    <t>38-2310-49</t>
  </si>
  <si>
    <t>38-2310-50</t>
  </si>
  <si>
    <t>38-2310-55</t>
  </si>
  <si>
    <t>38-2310-57</t>
  </si>
  <si>
    <t>38-2310-60</t>
  </si>
  <si>
    <t>38-2310-61</t>
  </si>
  <si>
    <t>38-2310-77</t>
  </si>
  <si>
    <t>38-2310-79</t>
  </si>
  <si>
    <t>38-2320-57</t>
  </si>
  <si>
    <t>38-2330-77</t>
  </si>
  <si>
    <t>Grand Total</t>
  </si>
  <si>
    <t>ItemNo</t>
  </si>
  <si>
    <t>Size</t>
  </si>
  <si>
    <t>Color</t>
  </si>
  <si>
    <t>38-2220</t>
  </si>
  <si>
    <t>38-2222</t>
  </si>
  <si>
    <t>38-2272</t>
  </si>
  <si>
    <t>38-2284</t>
  </si>
  <si>
    <t>38-2290</t>
  </si>
  <si>
    <t>38-2291</t>
  </si>
  <si>
    <t>38-2310</t>
  </si>
  <si>
    <t>38-2320</t>
  </si>
  <si>
    <t>38-2330</t>
  </si>
  <si>
    <t>Sum of Total</t>
  </si>
  <si>
    <t>49</t>
  </si>
  <si>
    <t>50</t>
  </si>
  <si>
    <t>55</t>
  </si>
  <si>
    <t>57</t>
  </si>
  <si>
    <t>60</t>
  </si>
  <si>
    <t>61</t>
  </si>
  <si>
    <t>77</t>
  </si>
  <si>
    <t>78</t>
  </si>
  <si>
    <t>79</t>
  </si>
  <si>
    <t>80</t>
  </si>
  <si>
    <t>Apex Desk Ytd Sales 10-18-16</t>
  </si>
  <si>
    <t>Apex Table Sales Ytd 10-18-16</t>
  </si>
  <si>
    <t>Item No</t>
  </si>
  <si>
    <t>38-2216-49</t>
  </si>
  <si>
    <t>38-2216-61</t>
  </si>
  <si>
    <t>38-2216-77</t>
  </si>
  <si>
    <t>38-2216-78</t>
  </si>
  <si>
    <t>38-2226-49</t>
  </si>
  <si>
    <t>38-2226-60</t>
  </si>
  <si>
    <t>38-2226-77</t>
  </si>
  <si>
    <t>38-2228-18</t>
  </si>
  <si>
    <t>38-2228-49</t>
  </si>
  <si>
    <t>38-2228-50</t>
  </si>
  <si>
    <t>38-2228-55</t>
  </si>
  <si>
    <t>38-2228-60</t>
  </si>
  <si>
    <t>38-2228-61</t>
  </si>
  <si>
    <t>38-2228-77</t>
  </si>
  <si>
    <t>38-2228-78</t>
  </si>
  <si>
    <t>38-2230-49</t>
  </si>
  <si>
    <t>38-2230-60</t>
  </si>
  <si>
    <t>38-2230-61</t>
  </si>
  <si>
    <t>38-2230-75</t>
  </si>
  <si>
    <t>38-2236-50</t>
  </si>
  <si>
    <t>38-2236-57</t>
  </si>
  <si>
    <t>38-2236-60</t>
  </si>
  <si>
    <t>38-2236-61</t>
  </si>
  <si>
    <t>38-2236-77</t>
  </si>
  <si>
    <t>38-2236-78</t>
  </si>
  <si>
    <t>38-2236-80</t>
  </si>
  <si>
    <t>38-2237-49</t>
  </si>
  <si>
    <t>38-2237-60</t>
  </si>
  <si>
    <t>38-2237-77</t>
  </si>
  <si>
    <t>38-2237-78</t>
  </si>
  <si>
    <t>38-2238-60</t>
  </si>
  <si>
    <t>38-2238-78</t>
  </si>
  <si>
    <t>38-2247-61</t>
  </si>
  <si>
    <t>38-2248-49</t>
  </si>
  <si>
    <t>38-2248-79</t>
  </si>
  <si>
    <t>38-2257-60</t>
  </si>
  <si>
    <t>38-2257-61</t>
  </si>
  <si>
    <t>38-2266-50</t>
  </si>
  <si>
    <t>38-2266-77</t>
  </si>
  <si>
    <t>38-2266-78</t>
  </si>
  <si>
    <t>38-2268-49</t>
  </si>
  <si>
    <t>38-2268-50</t>
  </si>
  <si>
    <t>38-2268-61</t>
  </si>
  <si>
    <t>38-2268-78</t>
  </si>
  <si>
    <t>38-2270-77</t>
  </si>
  <si>
    <t>38-2270-78</t>
  </si>
  <si>
    <t>38-2287-49</t>
  </si>
  <si>
    <t>38-2287-60</t>
  </si>
  <si>
    <t>38-2236</t>
  </si>
  <si>
    <t>38-2226</t>
  </si>
  <si>
    <t>38-2228</t>
  </si>
  <si>
    <t>38-2237</t>
  </si>
  <si>
    <t>38-2287</t>
  </si>
  <si>
    <t>38-2268</t>
  </si>
  <si>
    <t>38-2238</t>
  </si>
  <si>
    <t>38-2230</t>
  </si>
  <si>
    <t>38-2216</t>
  </si>
  <si>
    <t>38-2266</t>
  </si>
  <si>
    <t>38-2248</t>
  </si>
  <si>
    <t>38-2247</t>
  </si>
  <si>
    <t>38-2257</t>
  </si>
  <si>
    <t>38-2270</t>
  </si>
  <si>
    <t>18</t>
  </si>
  <si>
    <t>75</t>
  </si>
  <si>
    <t>Activity Table Sales Ytd 10-18-16</t>
  </si>
  <si>
    <t>MG2207-49</t>
  </si>
  <si>
    <t>MG2207-50</t>
  </si>
  <si>
    <t>MG2207-51</t>
  </si>
  <si>
    <t>MG2207-52</t>
  </si>
  <si>
    <t>MG2207-53</t>
  </si>
  <si>
    <t>MG2207-54</t>
  </si>
  <si>
    <t>MG2207-55</t>
  </si>
  <si>
    <t>MG2207-60</t>
  </si>
  <si>
    <t>MG2208-18</t>
  </si>
  <si>
    <t>MG2208-49</t>
  </si>
  <si>
    <t>MG2208-50</t>
  </si>
  <si>
    <t>MG2208-51</t>
  </si>
  <si>
    <t>MG2208-52</t>
  </si>
  <si>
    <t>MG2208-53</t>
  </si>
  <si>
    <t>MG2208-54</t>
  </si>
  <si>
    <t>MG2208-55</t>
  </si>
  <si>
    <t>MG2208-60</t>
  </si>
  <si>
    <t>MG2208-82</t>
  </si>
  <si>
    <t>MG2212-18</t>
  </si>
  <si>
    <t>MG2212-49</t>
  </si>
  <si>
    <t>MG2212-50</t>
  </si>
  <si>
    <t>MG2212-51</t>
  </si>
  <si>
    <t>MG2212-52</t>
  </si>
  <si>
    <t>MG2212-53</t>
  </si>
  <si>
    <t>MG2212-55</t>
  </si>
  <si>
    <t>MG2212-60</t>
  </si>
  <si>
    <t>MG2212-77</t>
  </si>
  <si>
    <t>MG2214-18</t>
  </si>
  <si>
    <t>MG2214-49</t>
  </si>
  <si>
    <t>MG2214-50</t>
  </si>
  <si>
    <t>MG2214-51</t>
  </si>
  <si>
    <t>MG2214-52</t>
  </si>
  <si>
    <t>MG2214-53</t>
  </si>
  <si>
    <t>MG2214-54</t>
  </si>
  <si>
    <t>MG2214-55</t>
  </si>
  <si>
    <t>MG2214-60</t>
  </si>
  <si>
    <t>MG2216-49</t>
  </si>
  <si>
    <t>MG2216-51</t>
  </si>
  <si>
    <t>MG2216-52</t>
  </si>
  <si>
    <t>MG2216-53</t>
  </si>
  <si>
    <t>MG2216-55</t>
  </si>
  <si>
    <t>MG2216-60</t>
  </si>
  <si>
    <t>MG2221-50</t>
  </si>
  <si>
    <t>MG2224-18</t>
  </si>
  <si>
    <t>MG2224-49</t>
  </si>
  <si>
    <t>MG2224-50</t>
  </si>
  <si>
    <t>MG2224-51</t>
  </si>
  <si>
    <t>MG2224-52</t>
  </si>
  <si>
    <t>MG2224-53</t>
  </si>
  <si>
    <t>MG2224-54</t>
  </si>
  <si>
    <t>MG2224-55</t>
  </si>
  <si>
    <t>MG2224-56</t>
  </si>
  <si>
    <t>MG2224-60</t>
  </si>
  <si>
    <t>MG2224-62</t>
  </si>
  <si>
    <t>MG2224-63</t>
  </si>
  <si>
    <t>MG2224-64</t>
  </si>
  <si>
    <t>MG2224-65</t>
  </si>
  <si>
    <t>MG2226-18</t>
  </si>
  <si>
    <t>MG2226-49</t>
  </si>
  <si>
    <t>MG2226-50</t>
  </si>
  <si>
    <t>MG2226-51</t>
  </si>
  <si>
    <t>MG2226-52</t>
  </si>
  <si>
    <t>MG2226-53</t>
  </si>
  <si>
    <t>MG2226-54</t>
  </si>
  <si>
    <t>MG2226-55</t>
  </si>
  <si>
    <t>MG2226-57</t>
  </si>
  <si>
    <t>MG2226-60</t>
  </si>
  <si>
    <t>MG2226-62</t>
  </si>
  <si>
    <t>MG2226-63</t>
  </si>
  <si>
    <t>MG2226-64</t>
  </si>
  <si>
    <t>MG2226-65</t>
  </si>
  <si>
    <t>MG2226-69</t>
  </si>
  <si>
    <t>MG2227-49</t>
  </si>
  <si>
    <t>MG2227-50</t>
  </si>
  <si>
    <t>MG2227-51</t>
  </si>
  <si>
    <t>MG2227-53</t>
  </si>
  <si>
    <t>MG2227-54</t>
  </si>
  <si>
    <t>MG2227-55</t>
  </si>
  <si>
    <t>MG2228-49</t>
  </si>
  <si>
    <t>MG2228-50</t>
  </si>
  <si>
    <t>MG2228-51</t>
  </si>
  <si>
    <t>MG2228-53</t>
  </si>
  <si>
    <t>MG2228-54</t>
  </si>
  <si>
    <t>MG2228-55</t>
  </si>
  <si>
    <t>MG2228-60</t>
  </si>
  <si>
    <t>MG2228-62</t>
  </si>
  <si>
    <t>MG2228-63</t>
  </si>
  <si>
    <t>MG2228-64</t>
  </si>
  <si>
    <t>MG2228-65</t>
  </si>
  <si>
    <t>MG2228-82</t>
  </si>
  <si>
    <t>MG2230-49</t>
  </si>
  <si>
    <t>MG2230-50</t>
  </si>
  <si>
    <t>MG2230-51</t>
  </si>
  <si>
    <t>MG2230-53</t>
  </si>
  <si>
    <t>MG2230-54</t>
  </si>
  <si>
    <t>MG2230-55</t>
  </si>
  <si>
    <t>MG2230-60</t>
  </si>
  <si>
    <t>MG2236-18</t>
  </si>
  <si>
    <t>MG2236-49</t>
  </si>
  <si>
    <t>MG2236-50</t>
  </si>
  <si>
    <t>MG2236-51</t>
  </si>
  <si>
    <t>MG2236-52</t>
  </si>
  <si>
    <t>MG2236-53</t>
  </si>
  <si>
    <t>MG2236-54</t>
  </si>
  <si>
    <t>MG2236-55</t>
  </si>
  <si>
    <t>MG2236-56</t>
  </si>
  <si>
    <t>MG2236-60</t>
  </si>
  <si>
    <t>MG2236-62</t>
  </si>
  <si>
    <t>MG2236-82</t>
  </si>
  <si>
    <t>MG2237-18</t>
  </si>
  <si>
    <t>MG2237-49</t>
  </si>
  <si>
    <t>MG2237-50</t>
  </si>
  <si>
    <t>MG2237-51</t>
  </si>
  <si>
    <t>MG2237-52</t>
  </si>
  <si>
    <t>MG2237-53</t>
  </si>
  <si>
    <t>MG2237-54</t>
  </si>
  <si>
    <t>MG2237-55</t>
  </si>
  <si>
    <t>MG2237-56</t>
  </si>
  <si>
    <t>MG2237-60</t>
  </si>
  <si>
    <t>MG2237-62</t>
  </si>
  <si>
    <t>MG2237-63</t>
  </si>
  <si>
    <t>MG2237-64</t>
  </si>
  <si>
    <t>MG2237-65</t>
  </si>
  <si>
    <t>MG2237-69</t>
  </si>
  <si>
    <t>MG2237-82</t>
  </si>
  <si>
    <t>MG2238-18</t>
  </si>
  <si>
    <t>MG2238-48</t>
  </si>
  <si>
    <t>MG2238-49</t>
  </si>
  <si>
    <t>MG2238-50</t>
  </si>
  <si>
    <t>MG2238-51</t>
  </si>
  <si>
    <t>MG2238-52</t>
  </si>
  <si>
    <t>MG2238-53</t>
  </si>
  <si>
    <t>MG2238-54</t>
  </si>
  <si>
    <t>MG2238-55</t>
  </si>
  <si>
    <t>MG2238-56</t>
  </si>
  <si>
    <t>MG2238-60</t>
  </si>
  <si>
    <t>MG2238-69</t>
  </si>
  <si>
    <t>MG2238-82</t>
  </si>
  <si>
    <t>MG2244-18</t>
  </si>
  <si>
    <t>MG2244-49</t>
  </si>
  <si>
    <t>MG2244-50</t>
  </si>
  <si>
    <t>MG2244-51</t>
  </si>
  <si>
    <t>MG2244-52</t>
  </si>
  <si>
    <t>MG2244-53</t>
  </si>
  <si>
    <t>MG2244-54</t>
  </si>
  <si>
    <t>MG2244-55</t>
  </si>
  <si>
    <t>MG2244-60</t>
  </si>
  <si>
    <t>MG2244-63</t>
  </si>
  <si>
    <t>MG2244-69</t>
  </si>
  <si>
    <t>MG2244-82</t>
  </si>
  <si>
    <t>MG2245-18</t>
  </si>
  <si>
    <t>MG2245-49</t>
  </si>
  <si>
    <t>MG2245-50</t>
  </si>
  <si>
    <t>MG2245-51</t>
  </si>
  <si>
    <t>MG2245-52</t>
  </si>
  <si>
    <t>MG2245-53</t>
  </si>
  <si>
    <t>MG2245-54</t>
  </si>
  <si>
    <t>MG2245-55</t>
  </si>
  <si>
    <t>MG2245-60</t>
  </si>
  <si>
    <t>MG2246-18</t>
  </si>
  <si>
    <t>MG2246-49</t>
  </si>
  <si>
    <t>MG2246-50</t>
  </si>
  <si>
    <t>MG2246-51</t>
  </si>
  <si>
    <t>MG2246-52</t>
  </si>
  <si>
    <t>MG2246-53</t>
  </si>
  <si>
    <t>MG2246-54</t>
  </si>
  <si>
    <t>MG2246-55</t>
  </si>
  <si>
    <t>MG2246-60</t>
  </si>
  <si>
    <t>MG2247-49</t>
  </si>
  <si>
    <t>MG2247-50</t>
  </si>
  <si>
    <t>MG2247-51</t>
  </si>
  <si>
    <t>MG2247-53</t>
  </si>
  <si>
    <t>MG2247-55</t>
  </si>
  <si>
    <t>MG2248-18</t>
  </si>
  <si>
    <t>MG2248-49</t>
  </si>
  <si>
    <t>MG2248-50</t>
  </si>
  <si>
    <t>MG2248-51</t>
  </si>
  <si>
    <t>MG2248-52</t>
  </si>
  <si>
    <t>MG2248-53</t>
  </si>
  <si>
    <t>MG2248-54</t>
  </si>
  <si>
    <t>MG2248-55</t>
  </si>
  <si>
    <t>MG2248-56</t>
  </si>
  <si>
    <t>MG2248-60</t>
  </si>
  <si>
    <t>MG2248-82</t>
  </si>
  <si>
    <t>MG2250-51</t>
  </si>
  <si>
    <t>MG2250-60</t>
  </si>
  <si>
    <t>MG2265-18</t>
  </si>
  <si>
    <t>MG2265-49</t>
  </si>
  <si>
    <t>MG2265-50</t>
  </si>
  <si>
    <t>MG2265-51</t>
  </si>
  <si>
    <t>MG2265-52</t>
  </si>
  <si>
    <t>MG2265-53</t>
  </si>
  <si>
    <t>MG2265-55</t>
  </si>
  <si>
    <t>MG2266-18</t>
  </si>
  <si>
    <t>MG2266-49</t>
  </si>
  <si>
    <t>MG2266-50</t>
  </si>
  <si>
    <t>MG2266-51</t>
  </si>
  <si>
    <t>MG2266-52</t>
  </si>
  <si>
    <t>MG2266-53</t>
  </si>
  <si>
    <t>MG2266-54</t>
  </si>
  <si>
    <t>MG2266-55</t>
  </si>
  <si>
    <t>MG2266-56</t>
  </si>
  <si>
    <t>MG2266-60</t>
  </si>
  <si>
    <t>MG2266-69</t>
  </si>
  <si>
    <t>MG2268-18</t>
  </si>
  <si>
    <t>MG2268-49</t>
  </si>
  <si>
    <t>MG2268-50</t>
  </si>
  <si>
    <t>MG2268-51</t>
  </si>
  <si>
    <t>MG2268-52</t>
  </si>
  <si>
    <t>MG2268-53</t>
  </si>
  <si>
    <t>MG2268-54</t>
  </si>
  <si>
    <t>MG2268-55</t>
  </si>
  <si>
    <t>MG2268-56</t>
  </si>
  <si>
    <t>MG2268-60</t>
  </si>
  <si>
    <t>MG2268-62</t>
  </si>
  <si>
    <t>MG2268-63</t>
  </si>
  <si>
    <t>MG2268-69</t>
  </si>
  <si>
    <t>MG2268-82</t>
  </si>
  <si>
    <t>MG2270-18</t>
  </si>
  <si>
    <t>MG2270-49</t>
  </si>
  <si>
    <t>MG2270-50</t>
  </si>
  <si>
    <t>MG2270-51</t>
  </si>
  <si>
    <t>MG2270-52</t>
  </si>
  <si>
    <t>MG2270-53</t>
  </si>
  <si>
    <t>MG2270-54</t>
  </si>
  <si>
    <t>MG2270-55</t>
  </si>
  <si>
    <t>MG2270-56</t>
  </si>
  <si>
    <t>MG2270-60</t>
  </si>
  <si>
    <t>MG2270-62</t>
  </si>
  <si>
    <t>MG2270-82</t>
  </si>
  <si>
    <t>MG2276-18</t>
  </si>
  <si>
    <t>MG2276-49</t>
  </si>
  <si>
    <t>MG2276-50</t>
  </si>
  <si>
    <t>MG2276-51</t>
  </si>
  <si>
    <t>MG2276-52</t>
  </si>
  <si>
    <t>MG2276-53</t>
  </si>
  <si>
    <t>MG2276-55</t>
  </si>
  <si>
    <t>MG2277-49</t>
  </si>
  <si>
    <t>MG2277-50</t>
  </si>
  <si>
    <t>MG2277-51</t>
  </si>
  <si>
    <t>MG2277-55</t>
  </si>
  <si>
    <t>MG2277-60</t>
  </si>
  <si>
    <t>MG2287-18</t>
  </si>
  <si>
    <t>MG2287-49</t>
  </si>
  <si>
    <t>MG2287-50</t>
  </si>
  <si>
    <t>MG2287-51</t>
  </si>
  <si>
    <t>MG2287-52</t>
  </si>
  <si>
    <t>MG2287-55</t>
  </si>
  <si>
    <t>MG2287-60</t>
  </si>
  <si>
    <t>MG2287-82</t>
  </si>
  <si>
    <t>MG2226</t>
  </si>
  <si>
    <t>MG2238</t>
  </si>
  <si>
    <t>MG2266</t>
  </si>
  <si>
    <t>MG2237</t>
  </si>
  <si>
    <t>MG2236</t>
  </si>
  <si>
    <t>MG2268</t>
  </si>
  <si>
    <t>MG2224</t>
  </si>
  <si>
    <t>MG2248</t>
  </si>
  <si>
    <t>MG2228</t>
  </si>
  <si>
    <t>MG2247</t>
  </si>
  <si>
    <t>MG2287</t>
  </si>
  <si>
    <t>MG2276</t>
  </si>
  <si>
    <t>MG2208</t>
  </si>
  <si>
    <t>MG2245</t>
  </si>
  <si>
    <t>MG2270</t>
  </si>
  <si>
    <t>MG2227</t>
  </si>
  <si>
    <t>MG2244</t>
  </si>
  <si>
    <t>MG2214</t>
  </si>
  <si>
    <t>MG2207</t>
  </si>
  <si>
    <t>MG2230</t>
  </si>
  <si>
    <t>MG2246</t>
  </si>
  <si>
    <t>MG2265</t>
  </si>
  <si>
    <t>MG2216</t>
  </si>
  <si>
    <t>MG2212</t>
  </si>
  <si>
    <t>MG2221</t>
  </si>
  <si>
    <t>MG2277</t>
  </si>
  <si>
    <t>MG2250</t>
  </si>
  <si>
    <t>51</t>
  </si>
  <si>
    <t>53</t>
  </si>
  <si>
    <t>69</t>
  </si>
  <si>
    <t>52</t>
  </si>
  <si>
    <t>54</t>
  </si>
  <si>
    <t>82</t>
  </si>
  <si>
    <t>62</t>
  </si>
  <si>
    <t>56</t>
  </si>
  <si>
    <t>63</t>
  </si>
  <si>
    <t>64</t>
  </si>
  <si>
    <t>65</t>
  </si>
  <si>
    <t>48</t>
  </si>
  <si>
    <t>Blank Size</t>
  </si>
  <si>
    <t>Row Labels</t>
  </si>
  <si>
    <t>Color Group</t>
  </si>
  <si>
    <t>Color Code</t>
  </si>
  <si>
    <t>Color Description</t>
  </si>
  <si>
    <t>Blue Surface / Black EB</t>
  </si>
  <si>
    <t>Blue Surface / Grey EB</t>
  </si>
  <si>
    <t>Montana Walnut/ Black EB</t>
  </si>
  <si>
    <t>Solar Oak / Black EB</t>
  </si>
  <si>
    <t>Fusion Maple / Black EB</t>
  </si>
  <si>
    <t>Gray Glace / Blue EB</t>
  </si>
  <si>
    <t>Gray Glace / Green EB</t>
  </si>
  <si>
    <t>Gray Glace/ Red EB</t>
  </si>
  <si>
    <t>Gray Glace/ Yellow EB</t>
  </si>
  <si>
    <t>Gray Glace/ Black EB</t>
  </si>
  <si>
    <t>Gray Glace / Navy EB</t>
  </si>
  <si>
    <t>Gray Glace / Gray EB</t>
  </si>
  <si>
    <t>Wild Cherry /Black EB</t>
  </si>
  <si>
    <t>Fusion Maple / Grey EB</t>
  </si>
  <si>
    <t>Fusion Maple / Blue EB</t>
  </si>
  <si>
    <t>Fusion Maple / RED EB</t>
  </si>
  <si>
    <t>Fusion Maple  / Green EB</t>
  </si>
  <si>
    <t>Fusion Maple / Yellow EB</t>
  </si>
  <si>
    <t>Fusion Maple / Fusion EB</t>
  </si>
  <si>
    <t>Solar Oak / Red EB</t>
  </si>
  <si>
    <t>Grey Nebula / Black EB</t>
  </si>
  <si>
    <t>Grey Nebula / Grey EB</t>
  </si>
  <si>
    <t>Sand Shoal / Black EB</t>
  </si>
  <si>
    <t>Sand Shoal / Grey EB</t>
  </si>
  <si>
    <t>Discontinued</t>
  </si>
  <si>
    <t>Maple / Gray Glace</t>
  </si>
  <si>
    <t>Cherry / Oak</t>
  </si>
  <si>
    <t>Nebula / Sand Shoal</t>
  </si>
  <si>
    <t>Cherry/Oak</t>
  </si>
  <si>
    <t>Count of Model #</t>
  </si>
  <si>
    <t>Column Labels</t>
  </si>
  <si>
    <t>4x8</t>
  </si>
  <si>
    <t>5x10</t>
  </si>
  <si>
    <t>5x12</t>
  </si>
  <si>
    <t>(blank)</t>
  </si>
  <si>
    <t>38-2244</t>
  </si>
  <si>
    <t>MG2267</t>
  </si>
  <si>
    <t>MG2512</t>
  </si>
  <si>
    <t>MG2544</t>
  </si>
  <si>
    <t>38-2224</t>
  </si>
  <si>
    <t>41-2424</t>
  </si>
  <si>
    <t>38-2276</t>
  </si>
  <si>
    <t>41-2428</t>
  </si>
  <si>
    <t>38-2227</t>
  </si>
  <si>
    <t>38-2292</t>
  </si>
  <si>
    <t>MG2269</t>
  </si>
  <si>
    <t>38-2223</t>
  </si>
  <si>
    <t>38-2251</t>
  </si>
  <si>
    <t>38-2278</t>
  </si>
  <si>
    <t>41-2422</t>
  </si>
  <si>
    <t>41-2423</t>
  </si>
  <si>
    <t>41-2437</t>
  </si>
  <si>
    <t>41-2420</t>
  </si>
  <si>
    <t>38-2229</t>
  </si>
  <si>
    <t>38-2243</t>
  </si>
  <si>
    <t>38-2252</t>
  </si>
  <si>
    <t>38-2258</t>
  </si>
  <si>
    <t>41-2429</t>
  </si>
  <si>
    <t>MG1401</t>
  </si>
  <si>
    <t>MG1607</t>
  </si>
  <si>
    <t>MG2279</t>
  </si>
  <si>
    <t>MG2511</t>
  </si>
  <si>
    <t>MG2543</t>
  </si>
  <si>
    <t>RESERVED</t>
  </si>
  <si>
    <t>925x1838</t>
  </si>
  <si>
    <t>1244x917</t>
  </si>
  <si>
    <t>1244x1229</t>
  </si>
  <si>
    <t>1244x1532</t>
  </si>
  <si>
    <t>1244x1838</t>
  </si>
  <si>
    <t>1244x2460</t>
  </si>
  <si>
    <t>1475x1532</t>
  </si>
  <si>
    <t>1549x1224</t>
  </si>
  <si>
    <t>1549x1380</t>
  </si>
  <si>
    <t>1549x1532</t>
  </si>
  <si>
    <t>1549x1700</t>
  </si>
  <si>
    <t>1549x1838</t>
  </si>
  <si>
    <t>1549x1950</t>
  </si>
  <si>
    <t>1837x1532</t>
  </si>
  <si>
    <t>2160x1532</t>
  </si>
  <si>
    <t>Model</t>
  </si>
  <si>
    <t>Blank Sizes</t>
  </si>
  <si>
    <t>Color Styles</t>
  </si>
  <si>
    <t>% of Total</t>
  </si>
  <si>
    <t>Maple - Grey Glace</t>
  </si>
  <si>
    <t>Maple/GreyGlace</t>
  </si>
  <si>
    <t>Nebula/Sand Shoal</t>
  </si>
  <si>
    <t>Qty</t>
  </si>
  <si>
    <t>Cum Total</t>
  </si>
  <si>
    <t>X</t>
  </si>
  <si>
    <t>CLOVER 48"</t>
  </si>
  <si>
    <t>FLOWER 60"</t>
  </si>
  <si>
    <t>HALF ROUND 48"</t>
  </si>
  <si>
    <t>HALF MOON 36 X 72</t>
  </si>
  <si>
    <t>HORSESHOE 48" X 72"</t>
  </si>
  <si>
    <t>HORSESHOE 60" X 66"</t>
  </si>
  <si>
    <t>KIDNEY 36" X 72"</t>
  </si>
  <si>
    <t>KIDNEY 48" X 72"</t>
  </si>
  <si>
    <t>KIDNEY 48" X 96"</t>
  </si>
  <si>
    <t>RECTANGLE 20" X 54"</t>
  </si>
  <si>
    <t>RECTANGLE 24" X 36"</t>
  </si>
  <si>
    <t>RECTANGLE 24" X 48"</t>
  </si>
  <si>
    <t>RECTANGLE 24" X 60"</t>
  </si>
  <si>
    <t>RECTANGLE 24" X 72"</t>
  </si>
  <si>
    <t>RECTANGLE 30" X 48"</t>
  </si>
  <si>
    <t>RECTANGLE 30" X 60"</t>
  </si>
  <si>
    <t>RECTANGLE 30" X 72"</t>
  </si>
  <si>
    <t>RECTANGLE 36" X 48"</t>
  </si>
  <si>
    <t>RECTANGLE 36" X 60"</t>
  </si>
  <si>
    <t>RECTANGLE 36" X 72"</t>
  </si>
  <si>
    <t>RECTANGLE 42" X 60"</t>
  </si>
  <si>
    <t>ROUND 36"</t>
  </si>
  <si>
    <t>ROUND 42"</t>
  </si>
  <si>
    <t>ROUND 48"</t>
  </si>
  <si>
    <t>ROUND 60"</t>
  </si>
  <si>
    <t>SQUARE 36"</t>
  </si>
  <si>
    <t>SQUARE 42"</t>
  </si>
  <si>
    <t>SQUARE 48"</t>
  </si>
  <si>
    <t>TRAPEZOID 24" X 24" X 48"</t>
  </si>
  <si>
    <t>TRAPEZOID 30" X 30" X 60"</t>
  </si>
  <si>
    <t>DESK TOP 18" X 24"</t>
  </si>
  <si>
    <t>Tabletop,Apex 20x30 Rect</t>
  </si>
  <si>
    <t>Tabletop,Apex 20x36 Rect</t>
  </si>
  <si>
    <t>Tabletop,Apex 20x60 Rect</t>
  </si>
  <si>
    <t>Tabletop,Apex 24x30 Rect</t>
  </si>
  <si>
    <t>Tabletop,Apex 24x36 Rect</t>
  </si>
  <si>
    <t>Tabletop,Apex 24x48 Rect</t>
  </si>
  <si>
    <t>Tabletop,Apex 24x60 Rect</t>
  </si>
  <si>
    <t>Tabletop,Apex 24x72 Rect</t>
  </si>
  <si>
    <t>Tabletop,Apex 30x48 Rect</t>
  </si>
  <si>
    <t>Tabletop,Apex 30x60 Rect</t>
  </si>
  <si>
    <t>Tabletop,Apex 30x72 Rect</t>
  </si>
  <si>
    <t>Tabletop,Apex 36x60 Rect</t>
  </si>
  <si>
    <t>Tabletop,Apex 36x72 Rect</t>
  </si>
  <si>
    <t>Tabletop,Apex 30 Round</t>
  </si>
  <si>
    <t>Tabletop,Apex 36 Round</t>
  </si>
  <si>
    <t>Tabletop,Apex 48 Round</t>
  </si>
  <si>
    <t>Tabletop,Apex 48 Square</t>
  </si>
  <si>
    <t>Tabletop,Apex 24x24x48 Trap</t>
  </si>
  <si>
    <t>Tabletop,Apex 36x23x19 Trap</t>
  </si>
  <si>
    <t>Tabletop,Apex 30x30x60 Trap</t>
  </si>
  <si>
    <t>Tabletop,Apex 30x41 Triangle</t>
  </si>
  <si>
    <t>Tabletop,Apex 48x72 Kidney</t>
  </si>
  <si>
    <t>Tabletop,Apex 24x28 Bone</t>
  </si>
  <si>
    <t>Tabletop, Apex 24x28 Curve</t>
  </si>
  <si>
    <t>Tabletop, Apex 24x60 Wave</t>
  </si>
  <si>
    <t>Tabletop, Apex 30x54 Wave</t>
  </si>
  <si>
    <t>Tabletop,Apex 60 Half Round</t>
  </si>
  <si>
    <t>Tabletop,Apex 54 Half Round Wave</t>
  </si>
  <si>
    <t>Tabletop,Apex 48x72 Horseshoe</t>
  </si>
  <si>
    <t>Tabletop,Apex 60x66 Horseshoe</t>
  </si>
  <si>
    <t>Tabletop, Apex 31 x 38 Chevron</t>
  </si>
  <si>
    <t>Tabletop, Apex 25 x 31 Chevron</t>
  </si>
  <si>
    <t>Tabletop, Apex 60" Delta</t>
  </si>
  <si>
    <t>Desktop,Apex,SD 20x30</t>
  </si>
  <si>
    <t>Desktop,Apex,SD 20x36</t>
  </si>
  <si>
    <t>Desktop,Apex,SD 20x60</t>
  </si>
  <si>
    <t>Desktop,Apex,SD 24x30</t>
  </si>
  <si>
    <t>Desktop,Apex,SD 24x36</t>
  </si>
  <si>
    <t>Desktop,Apex,SD 24x60</t>
  </si>
  <si>
    <t>Desktop,Apex,SD 30x60</t>
  </si>
  <si>
    <t>Tabletop, Café 30" Round</t>
  </si>
  <si>
    <t>Tabletop, Café 36" Round</t>
  </si>
  <si>
    <t>Tabletop, Café 30" Square</t>
  </si>
  <si>
    <t>Tabletop, Café 36" Square</t>
  </si>
  <si>
    <t>Table Shape</t>
  </si>
  <si>
    <t>Length</t>
  </si>
  <si>
    <t>Width</t>
  </si>
  <si>
    <t>Top Level Sheet</t>
  </si>
  <si>
    <t>Blanks Per Sheet</t>
  </si>
  <si>
    <t>Tables Per Blank</t>
  </si>
  <si>
    <t>Description</t>
  </si>
  <si>
    <t>Pcs Per Blank</t>
  </si>
  <si>
    <t>Count of Pcs Per Blank</t>
  </si>
  <si>
    <t>y</t>
  </si>
  <si>
    <t>n</t>
  </si>
  <si>
    <t>MAGR1</t>
  </si>
  <si>
    <t>MAGR2</t>
  </si>
  <si>
    <t>MAGR5</t>
  </si>
  <si>
    <t>MAGR3</t>
  </si>
  <si>
    <t>MAGR4</t>
  </si>
  <si>
    <t>CHOK7</t>
  </si>
  <si>
    <t>CHOK4</t>
  </si>
  <si>
    <t>CHOK3</t>
  </si>
  <si>
    <t>MAGR6</t>
  </si>
  <si>
    <t>MAGR7</t>
  </si>
  <si>
    <t>x</t>
  </si>
  <si>
    <t>Grey Glace</t>
  </si>
  <si>
    <t>Maple</t>
  </si>
  <si>
    <t>Cherry</t>
  </si>
  <si>
    <t>Oak</t>
  </si>
  <si>
    <t>Color #</t>
  </si>
  <si>
    <t>Kanban</t>
  </si>
  <si>
    <t>Yes</t>
  </si>
  <si>
    <t>No</t>
  </si>
  <si>
    <t>CHOK</t>
  </si>
  <si>
    <t>MAGR</t>
  </si>
  <si>
    <t>MAGR Blank</t>
  </si>
  <si>
    <t>CHOK Blank</t>
  </si>
  <si>
    <t>Blank Code</t>
  </si>
  <si>
    <t>Test Data</t>
  </si>
  <si>
    <t>Kanban?</t>
  </si>
  <si>
    <t>Order Color</t>
  </si>
  <si>
    <t>BlankAvail</t>
  </si>
  <si>
    <t>38-2220-60-BLK</t>
  </si>
  <si>
    <t>MG2208-50-BBLK</t>
  </si>
  <si>
    <t>MG2208-53-BRED</t>
  </si>
  <si>
    <t>MG2214-49-ABLK</t>
  </si>
  <si>
    <t>MG2216-49-BBLK</t>
  </si>
  <si>
    <t>MG2224-55-BBLK</t>
  </si>
  <si>
    <t>MG2224-60-ABLK</t>
  </si>
  <si>
    <t>MG2224-60-BBLK</t>
  </si>
  <si>
    <t>MG2226-50-BBLK</t>
  </si>
  <si>
    <t>MG2226-55-BBLK</t>
  </si>
  <si>
    <t>MG2226-60-BBLK</t>
  </si>
  <si>
    <t>MG2227-60-BBLK</t>
  </si>
  <si>
    <t>MG2230-53-BRED</t>
  </si>
  <si>
    <t>MG2236-60-BBLK</t>
  </si>
  <si>
    <t>MG2237-52-AGRN</t>
  </si>
  <si>
    <t>MG2245-53-BRED</t>
  </si>
  <si>
    <t>MG2245-55-BBLK</t>
  </si>
  <si>
    <t>MG2246-49-BBLK</t>
  </si>
  <si>
    <t>MG2246-55-BBLK</t>
  </si>
  <si>
    <t>MG2247-52-BGRN</t>
  </si>
  <si>
    <t>MG2247-55-BBLK</t>
  </si>
  <si>
    <t>MG2248-51-ABLU</t>
  </si>
  <si>
    <t>MG2270-49-BBLK</t>
  </si>
  <si>
    <t>MG2270-50-BBLK</t>
  </si>
  <si>
    <t>MG2270-51-BBLU</t>
  </si>
  <si>
    <t>CHOKF</t>
  </si>
  <si>
    <t>MAGRF</t>
  </si>
  <si>
    <t>Height</t>
  </si>
  <si>
    <t>24x36</t>
  </si>
  <si>
    <t>30x48</t>
  </si>
  <si>
    <t>24x48</t>
  </si>
  <si>
    <t>36x60</t>
  </si>
  <si>
    <t>42 rd./square</t>
  </si>
  <si>
    <t>36 rd./square</t>
  </si>
  <si>
    <t>24x60</t>
  </si>
  <si>
    <t>30x60</t>
  </si>
  <si>
    <t>36x48</t>
  </si>
  <si>
    <t>48 square</t>
  </si>
  <si>
    <t>20x60</t>
  </si>
  <si>
    <t>Dogbone</t>
  </si>
  <si>
    <t>Triangle</t>
  </si>
  <si>
    <t>42x60</t>
  </si>
  <si>
    <t>30 rd</t>
  </si>
  <si>
    <t>30x60 trap</t>
  </si>
  <si>
    <t>FPF</t>
  </si>
  <si>
    <t>30x60 Wave</t>
  </si>
  <si>
    <t>31x38</t>
  </si>
  <si>
    <t>SPF</t>
  </si>
  <si>
    <t>TD</t>
  </si>
  <si>
    <t>36" SQUARE</t>
  </si>
  <si>
    <t>48" SQUARE</t>
  </si>
  <si>
    <t>42" SQUARE</t>
  </si>
  <si>
    <t>30 ROUND/SQUARE</t>
  </si>
  <si>
    <t>60" ROUND</t>
  </si>
  <si>
    <t>Carton type</t>
  </si>
  <si>
    <t>MODEL</t>
  </si>
  <si>
    <t>DESC</t>
  </si>
  <si>
    <t>LENGTH</t>
  </si>
  <si>
    <t>WIDTH</t>
  </si>
  <si>
    <t>HEIGHT</t>
  </si>
  <si>
    <t>CARTON TYPE</t>
  </si>
  <si>
    <t>PADS</t>
  </si>
  <si>
    <t>Regular pack</t>
  </si>
  <si>
    <t>48 half-circle</t>
  </si>
  <si>
    <t>Super Pack</t>
  </si>
  <si>
    <t>Regular Pack</t>
  </si>
  <si>
    <t>Super pack (Fedex, UPS)</t>
  </si>
  <si>
    <t>AUARIUM STANDS</t>
  </si>
  <si>
    <t>MICROFOAM 18X30</t>
  </si>
  <si>
    <t>27.5X14.5X3.25 (BTM)</t>
  </si>
  <si>
    <t>TOP (AUTO SET UP)</t>
  </si>
  <si>
    <t>18X4.5 CARDBOARD (4 PER)</t>
  </si>
  <si>
    <t>12X6.5X1.25</t>
  </si>
  <si>
    <t>27.25X17.125X4.875</t>
  </si>
  <si>
    <t>27.5X5.25X1.25</t>
  </si>
  <si>
    <t>27.5X10X1.75</t>
  </si>
  <si>
    <t>37X17.5X5.5 (BTM)</t>
  </si>
  <si>
    <t>27X5.5X3.25</t>
  </si>
  <si>
    <t>17.25X9.5X3.75</t>
  </si>
  <si>
    <t>27.25X20.25X6 (BTM)</t>
  </si>
  <si>
    <t>20X2X2</t>
  </si>
  <si>
    <t>MICROFOAM 18X32</t>
  </si>
  <si>
    <t>30.875X14.5X5.25</t>
  </si>
  <si>
    <t>26X6.25X2</t>
  </si>
  <si>
    <t>14X4X4</t>
  </si>
  <si>
    <t>MICROFOAM 18X38 MICROFOAM 18X30</t>
  </si>
  <si>
    <t>37.75X13.75X5.5 (BTM)</t>
  </si>
  <si>
    <t>13x9.75x4</t>
  </si>
  <si>
    <t>27.5x5.25 CARDBOARD (4PER)</t>
  </si>
  <si>
    <t>CHOK FULL</t>
  </si>
  <si>
    <t>MAGR FULL</t>
  </si>
  <si>
    <t>2 per top/btm</t>
  </si>
  <si>
    <t>COMMENT</t>
  </si>
  <si>
    <t>38-2284 Trap</t>
  </si>
  <si>
    <t>24x48 Trap</t>
  </si>
  <si>
    <t>48 rd./square</t>
  </si>
  <si>
    <t>20x36</t>
  </si>
  <si>
    <t>MG-2226A (24x48)</t>
  </si>
  <si>
    <t>MG-2236A (30x48)</t>
  </si>
  <si>
    <t>MG-2237A (30x60)</t>
  </si>
  <si>
    <t>MG-2238A (30x72)</t>
  </si>
  <si>
    <t>MG-2248A (36x72)</t>
  </si>
  <si>
    <t>MG-2287C (30x60 trap)</t>
  </si>
  <si>
    <t>MG-2268E (48x72 rd.)</t>
  </si>
  <si>
    <t>MG-2266B (48 rd.)</t>
  </si>
  <si>
    <t>MG-2245 (42 rd.)</t>
  </si>
  <si>
    <t>MG-2276 (24x48 trap)</t>
  </si>
  <si>
    <t>MG-2267 (36x72 rd.)</t>
  </si>
  <si>
    <t>MG-2247 (36x60)</t>
  </si>
  <si>
    <t>MG-2224 (24x36)</t>
  </si>
  <si>
    <t>MG2228 (24x60)</t>
  </si>
  <si>
    <t>MG-2244 (36 rd.)</t>
  </si>
  <si>
    <t>MG-2250 (42x60)</t>
  </si>
  <si>
    <t>38-2222 (20x60 Apex)</t>
  </si>
  <si>
    <t>38-2220 (20x36 Apex)</t>
  </si>
  <si>
    <t>38-2284 (Trap)</t>
  </si>
  <si>
    <t>38-2272 (Triangle)</t>
  </si>
  <si>
    <t>38-2310 (24x28 Dg bne.)</t>
  </si>
  <si>
    <t>MG-2270 (60x66)</t>
  </si>
  <si>
    <t>Comment</t>
  </si>
  <si>
    <t>Pads</t>
  </si>
  <si>
    <t>MG-2227 (48x72)</t>
  </si>
  <si>
    <t>MG-2208 (60 Flower)</t>
  </si>
  <si>
    <t xml:space="preserve">20X54 </t>
  </si>
  <si>
    <t>MG-2230 (24x72)</t>
  </si>
  <si>
    <t xml:space="preserve">36x72 </t>
  </si>
  <si>
    <t xml:space="preserve">30x72 </t>
  </si>
  <si>
    <t xml:space="preserve">24x72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</si>
</sst>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1"/>
      <name val="Arial Black"/>
      <family val="2"/>
    </font>
    <font>
      <sz val="16"/>
      <color theme="1"/>
      <name val="Arial Black"/>
      <family val="2"/>
    </font>
    <font>
      <sz val="11"/>
      <color theme="1"/>
      <name val="Arial"/>
      <family val="2"/>
    </font>
    <font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theme="0"/>
      <name val="Arial"/>
      <family val="2"/>
    </font>
    <font>
      <sz val="12"/>
      <color rgb="FF2F2F2F"/>
      <name val="Segoe UI"/>
      <family val="2"/>
    </font>
    <font>
      <sz val="14"/>
      <color indexed="8"/>
      <name val="Arial"/>
      <family val="2"/>
    </font>
    <font>
      <sz val="24"/>
      <color indexed="8"/>
      <name val="Arial"/>
      <family val="2"/>
    </font>
    <font>
      <sz val="36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6">
    <xf numFmtId="0" fontId="0" fillId="0" borderId="0">
      <alignment vertical="top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>
      <alignment vertical="top"/>
    </xf>
    <xf numFmtId="0" fontId="2" fillId="0" borderId="0"/>
    <xf numFmtId="0" fontId="7" fillId="0" borderId="0"/>
  </cellStyleXfs>
  <cellXfs count="146">
    <xf numFmtId="0" fontId="0" fillId="0" borderId="0" xfId="0">
      <alignment vertical="top"/>
    </xf>
    <xf numFmtId="0" fontId="3" fillId="0" borderId="0" xfId="0" applyFont="1">
      <alignment vertical="top"/>
    </xf>
    <xf numFmtId="3" fontId="3" fillId="0" borderId="0" xfId="0" applyNumberFormat="1" applyFont="1">
      <alignment vertical="top"/>
    </xf>
    <xf numFmtId="14" fontId="3" fillId="0" borderId="0" xfId="0" applyNumberFormat="1" applyFo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3" fontId="3" fillId="0" borderId="0" xfId="0" applyNumberFormat="1" applyFont="1" applyAlignment="1">
      <alignment horizontal="center" vertical="top"/>
    </xf>
    <xf numFmtId="0" fontId="0" fillId="0" borderId="2" xfId="0" applyBorder="1">
      <alignment vertical="top"/>
    </xf>
    <xf numFmtId="0" fontId="0" fillId="0" borderId="2" xfId="0" pivotButton="1" applyBorder="1">
      <alignment vertical="top"/>
    </xf>
    <xf numFmtId="0" fontId="0" fillId="0" borderId="3" xfId="0" applyBorder="1">
      <alignment vertical="top"/>
    </xf>
    <xf numFmtId="0" fontId="0" fillId="0" borderId="4" xfId="0" applyBorder="1">
      <alignment vertical="top"/>
    </xf>
    <xf numFmtId="0" fontId="0" fillId="0" borderId="5" xfId="0" applyBorder="1">
      <alignment vertical="top"/>
    </xf>
    <xf numFmtId="3" fontId="0" fillId="0" borderId="5" xfId="0" applyNumberFormat="1" applyBorder="1">
      <alignment vertical="top"/>
    </xf>
    <xf numFmtId="3" fontId="0" fillId="0" borderId="6" xfId="0" applyNumberFormat="1" applyBorder="1">
      <alignment vertical="top"/>
    </xf>
    <xf numFmtId="3" fontId="0" fillId="0" borderId="7" xfId="0" applyNumberFormat="1" applyBorder="1">
      <alignment vertical="top"/>
    </xf>
    <xf numFmtId="0" fontId="3" fillId="0" borderId="0" xfId="3">
      <alignment vertical="top"/>
    </xf>
    <xf numFmtId="0" fontId="3" fillId="0" borderId="0" xfId="3" applyAlignment="1">
      <alignment horizontal="center" vertical="top"/>
    </xf>
    <xf numFmtId="0" fontId="3" fillId="0" borderId="1" xfId="3" applyBorder="1" applyAlignment="1">
      <alignment horizontal="center" vertical="top"/>
    </xf>
    <xf numFmtId="0" fontId="3" fillId="0" borderId="1" xfId="3" applyFont="1" applyBorder="1" applyAlignment="1">
      <alignment horizontal="center" vertical="top"/>
    </xf>
    <xf numFmtId="0" fontId="3" fillId="0" borderId="0" xfId="3" applyFont="1">
      <alignment vertical="top"/>
    </xf>
    <xf numFmtId="0" fontId="3" fillId="0" borderId="0" xfId="3" applyFont="1" applyAlignment="1">
      <alignment horizontal="center" vertical="top"/>
    </xf>
    <xf numFmtId="3" fontId="3" fillId="0" borderId="0" xfId="3" applyNumberFormat="1" applyFont="1">
      <alignment vertical="top"/>
    </xf>
    <xf numFmtId="14" fontId="3" fillId="0" borderId="0" xfId="3" applyNumberFormat="1" applyFont="1">
      <alignment vertical="top"/>
    </xf>
    <xf numFmtId="14" fontId="3" fillId="0" borderId="0" xfId="3" applyNumberFormat="1" applyFont="1" applyAlignment="1">
      <alignment horizontal="center" vertical="top"/>
    </xf>
    <xf numFmtId="3" fontId="3" fillId="0" borderId="0" xfId="3" applyNumberFormat="1" applyFont="1" applyAlignment="1">
      <alignment horizontal="center" vertical="top"/>
    </xf>
    <xf numFmtId="0" fontId="3" fillId="0" borderId="2" xfId="3" applyBorder="1">
      <alignment vertical="top"/>
    </xf>
    <xf numFmtId="0" fontId="3" fillId="0" borderId="5" xfId="3" applyBorder="1">
      <alignment vertical="top"/>
    </xf>
    <xf numFmtId="3" fontId="3" fillId="0" borderId="5" xfId="3" applyNumberFormat="1" applyBorder="1">
      <alignment vertical="top"/>
    </xf>
    <xf numFmtId="0" fontId="3" fillId="0" borderId="3" xfId="3" applyBorder="1">
      <alignment vertical="top"/>
    </xf>
    <xf numFmtId="3" fontId="3" fillId="0" borderId="6" xfId="3" applyNumberFormat="1" applyBorder="1">
      <alignment vertical="top"/>
    </xf>
    <xf numFmtId="0" fontId="3" fillId="0" borderId="4" xfId="3" applyBorder="1">
      <alignment vertical="top"/>
    </xf>
    <xf numFmtId="3" fontId="3" fillId="0" borderId="7" xfId="3" applyNumberFormat="1" applyBorder="1">
      <alignment vertical="top"/>
    </xf>
    <xf numFmtId="0" fontId="3" fillId="0" borderId="5" xfId="3" applyNumberFormat="1" applyBorder="1">
      <alignment vertical="top"/>
    </xf>
    <xf numFmtId="0" fontId="3" fillId="0" borderId="6" xfId="3" applyNumberFormat="1" applyBorder="1">
      <alignment vertical="top"/>
    </xf>
    <xf numFmtId="0" fontId="3" fillId="0" borderId="7" xfId="3" applyNumberFormat="1" applyBorder="1">
      <alignment vertical="top"/>
    </xf>
    <xf numFmtId="0" fontId="0" fillId="0" borderId="0" xfId="0" pivotButton="1">
      <alignment vertical="top"/>
    </xf>
    <xf numFmtId="0" fontId="0" fillId="0" borderId="0" xfId="0" applyAlignment="1">
      <alignment horizontal="left" vertical="top"/>
    </xf>
    <xf numFmtId="0" fontId="5" fillId="0" borderId="0" xfId="4" applyFont="1"/>
    <xf numFmtId="0" fontId="2" fillId="0" borderId="0" xfId="4"/>
    <xf numFmtId="0" fontId="6" fillId="2" borderId="8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left"/>
    </xf>
    <xf numFmtId="0" fontId="6" fillId="2" borderId="10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left"/>
    </xf>
    <xf numFmtId="0" fontId="6" fillId="2" borderId="10" xfId="5" applyFont="1" applyFill="1" applyBorder="1" applyAlignment="1">
      <alignment horizontal="center"/>
    </xf>
    <xf numFmtId="0" fontId="6" fillId="2" borderId="11" xfId="5" applyFont="1" applyFill="1" applyBorder="1" applyAlignment="1">
      <alignment horizontal="left"/>
    </xf>
    <xf numFmtId="0" fontId="6" fillId="3" borderId="10" xfId="5" applyFont="1" applyFill="1" applyBorder="1" applyAlignment="1">
      <alignment horizontal="center"/>
    </xf>
    <xf numFmtId="0" fontId="6" fillId="0" borderId="11" xfId="5" applyFont="1" applyFill="1" applyBorder="1" applyAlignment="1">
      <alignment horizontal="left"/>
    </xf>
    <xf numFmtId="0" fontId="6" fillId="4" borderId="10" xfId="5" applyFont="1" applyFill="1" applyBorder="1" applyAlignment="1">
      <alignment horizontal="center"/>
    </xf>
    <xf numFmtId="0" fontId="6" fillId="5" borderId="10" xfId="4" applyFont="1" applyFill="1" applyBorder="1" applyAlignment="1">
      <alignment horizontal="center"/>
    </xf>
    <xf numFmtId="0" fontId="6" fillId="5" borderId="11" xfId="4" applyFont="1" applyFill="1" applyBorder="1" applyAlignment="1">
      <alignment horizontal="left"/>
    </xf>
    <xf numFmtId="0" fontId="6" fillId="4" borderId="10" xfId="4" applyFont="1" applyFill="1" applyBorder="1" applyAlignment="1">
      <alignment horizontal="center"/>
    </xf>
    <xf numFmtId="0" fontId="6" fillId="0" borderId="11" xfId="4" applyFont="1" applyFill="1" applyBorder="1" applyAlignment="1">
      <alignment horizontal="left"/>
    </xf>
    <xf numFmtId="0" fontId="6" fillId="3" borderId="10" xfId="4" applyFont="1" applyFill="1" applyBorder="1" applyAlignment="1">
      <alignment horizontal="center"/>
    </xf>
    <xf numFmtId="0" fontId="6" fillId="6" borderId="10" xfId="4" applyFont="1" applyFill="1" applyBorder="1" applyAlignment="1">
      <alignment horizontal="center"/>
    </xf>
    <xf numFmtId="0" fontId="6" fillId="4" borderId="12" xfId="4" applyFont="1" applyFill="1" applyBorder="1" applyAlignment="1">
      <alignment horizontal="center"/>
    </xf>
    <xf numFmtId="0" fontId="6" fillId="0" borderId="13" xfId="4" applyFont="1" applyFill="1" applyBorder="1" applyAlignment="1">
      <alignment horizontal="left"/>
    </xf>
    <xf numFmtId="0" fontId="2" fillId="2" borderId="0" xfId="4" applyFill="1"/>
    <xf numFmtId="0" fontId="2" fillId="4" borderId="0" xfId="4" applyFill="1"/>
    <xf numFmtId="0" fontId="2" fillId="3" borderId="0" xfId="4" applyFill="1"/>
    <xf numFmtId="0" fontId="2" fillId="6" borderId="0" xfId="4" applyFill="1"/>
    <xf numFmtId="0" fontId="10" fillId="8" borderId="0" xfId="0" applyFont="1" applyFill="1" applyAlignment="1">
      <alignment horizontal="center" vertical="center"/>
    </xf>
    <xf numFmtId="0" fontId="8" fillId="8" borderId="0" xfId="0" applyFont="1" applyFill="1" applyAlignment="1"/>
    <xf numFmtId="0" fontId="10" fillId="8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3" fillId="0" borderId="0" xfId="0" applyFont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NumberForma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NumberFormat="1" applyFill="1">
      <alignment vertical="top"/>
    </xf>
    <xf numFmtId="0" fontId="13" fillId="7" borderId="0" xfId="0" applyFont="1" applyFill="1">
      <alignment vertical="top"/>
    </xf>
    <xf numFmtId="0" fontId="12" fillId="7" borderId="0" xfId="0" applyFont="1" applyFill="1">
      <alignment vertical="top"/>
    </xf>
    <xf numFmtId="0" fontId="13" fillId="7" borderId="0" xfId="0" applyFont="1" applyFill="1" applyAlignment="1">
      <alignment horizontal="center" vertical="top" wrapText="1"/>
    </xf>
    <xf numFmtId="0" fontId="13" fillId="7" borderId="0" xfId="0" applyFont="1" applyFill="1" applyAlignment="1">
      <alignment horizontal="center" vertical="top"/>
    </xf>
    <xf numFmtId="9" fontId="12" fillId="7" borderId="0" xfId="2" applyFont="1" applyFill="1" applyAlignment="1">
      <alignment horizontal="center" vertical="top"/>
    </xf>
    <xf numFmtId="9" fontId="0" fillId="7" borderId="0" xfId="2" applyFont="1" applyFill="1" applyAlignment="1">
      <alignment horizontal="center" vertical="top"/>
    </xf>
    <xf numFmtId="9" fontId="12" fillId="7" borderId="0" xfId="0" applyNumberFormat="1" applyFont="1" applyFill="1" applyAlignment="1">
      <alignment horizontal="center" vertical="top"/>
    </xf>
    <xf numFmtId="43" fontId="0" fillId="7" borderId="0" xfId="1" applyFont="1" applyFill="1" applyAlignment="1">
      <alignment horizontal="center" vertical="top"/>
    </xf>
    <xf numFmtId="17" fontId="0" fillId="0" borderId="0" xfId="0" applyNumberFormat="1">
      <alignment vertical="top"/>
    </xf>
    <xf numFmtId="2" fontId="0" fillId="0" borderId="0" xfId="0" applyNumberFormat="1">
      <alignment vertical="top"/>
    </xf>
    <xf numFmtId="0" fontId="1" fillId="0" borderId="0" xfId="4" applyFont="1"/>
    <xf numFmtId="164" fontId="12" fillId="7" borderId="0" xfId="1" applyNumberFormat="1" applyFont="1" applyFill="1" applyAlignment="1">
      <alignment horizontal="center" vertical="top"/>
    </xf>
    <xf numFmtId="0" fontId="0" fillId="4" borderId="0" xfId="0" applyNumberFormat="1" applyFill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indent="1"/>
    </xf>
    <xf numFmtId="0" fontId="0" fillId="9" borderId="0" xfId="0" applyFill="1">
      <alignment vertical="top"/>
    </xf>
    <xf numFmtId="0" fontId="12" fillId="9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horizontal="center" vertical="top"/>
    </xf>
    <xf numFmtId="9" fontId="0" fillId="9" borderId="0" xfId="2" applyFont="1" applyFill="1" applyAlignment="1">
      <alignment horizontal="center" vertical="top"/>
    </xf>
    <xf numFmtId="0" fontId="14" fillId="6" borderId="0" xfId="0" applyFont="1" applyFill="1" applyAlignment="1">
      <alignment horizontal="center" vertical="top"/>
    </xf>
    <xf numFmtId="9" fontId="14" fillId="6" borderId="0" xfId="2" applyFont="1" applyFill="1" applyAlignment="1">
      <alignment horizontal="center" vertical="top"/>
    </xf>
    <xf numFmtId="0" fontId="0" fillId="0" borderId="0" xfId="0" applyAlignment="1">
      <alignment vertical="top" wrapText="1"/>
    </xf>
    <xf numFmtId="49" fontId="0" fillId="0" borderId="0" xfId="0" applyNumberFormat="1">
      <alignment vertical="top"/>
    </xf>
    <xf numFmtId="0" fontId="3" fillId="0" borderId="0" xfId="0" applyNumberFormat="1" applyFont="1">
      <alignment vertical="top"/>
    </xf>
    <xf numFmtId="49" fontId="0" fillId="6" borderId="0" xfId="0" applyNumberFormat="1" applyFill="1">
      <alignment vertical="top"/>
    </xf>
    <xf numFmtId="2" fontId="0" fillId="6" borderId="0" xfId="0" applyNumberFormat="1" applyFill="1">
      <alignment vertical="top"/>
    </xf>
    <xf numFmtId="0" fontId="0" fillId="6" borderId="0" xfId="0" applyFill="1">
      <alignment vertical="top"/>
    </xf>
    <xf numFmtId="0" fontId="0" fillId="6" borderId="0" xfId="0" applyNumberFormat="1" applyFill="1">
      <alignment vertical="top"/>
    </xf>
    <xf numFmtId="0" fontId="0" fillId="0" borderId="0" xfId="0" applyAlignment="1">
      <alignment horizontal="left"/>
    </xf>
    <xf numFmtId="0" fontId="0" fillId="0" borderId="0" xfId="0" applyNumberFormat="1" applyAlignment="1"/>
    <xf numFmtId="0" fontId="15" fillId="0" borderId="0" xfId="0" applyFont="1">
      <alignment vertical="top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>
      <alignment vertical="top"/>
    </xf>
    <xf numFmtId="0" fontId="0" fillId="0" borderId="0" xfId="0" applyAlignment="1">
      <alignment vertical="top"/>
    </xf>
    <xf numFmtId="0" fontId="12" fillId="0" borderId="17" xfId="0" applyFont="1" applyBorder="1">
      <alignment vertical="top"/>
    </xf>
    <xf numFmtId="49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Fill="1" applyBorder="1">
      <alignment vertical="top"/>
    </xf>
    <xf numFmtId="0" fontId="3" fillId="9" borderId="0" xfId="0" applyFont="1" applyFill="1" applyAlignment="1">
      <alignment horizontal="center" vertical="top"/>
    </xf>
    <xf numFmtId="0" fontId="16" fillId="0" borderId="16" xfId="0" applyFont="1" applyBorder="1">
      <alignment vertical="top"/>
    </xf>
    <xf numFmtId="0" fontId="16" fillId="0" borderId="18" xfId="0" applyFont="1" applyBorder="1">
      <alignment vertical="top"/>
    </xf>
    <xf numFmtId="0" fontId="19" fillId="0" borderId="19" xfId="0" applyFont="1" applyBorder="1">
      <alignment vertical="top"/>
    </xf>
    <xf numFmtId="0" fontId="19" fillId="0" borderId="23" xfId="0" applyFont="1" applyBorder="1">
      <alignment vertical="top"/>
    </xf>
    <xf numFmtId="0" fontId="19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24" xfId="0" applyBorder="1">
      <alignment vertical="top"/>
    </xf>
    <xf numFmtId="0" fontId="12" fillId="0" borderId="25" xfId="0" applyFont="1" applyFill="1" applyBorder="1">
      <alignment vertical="top"/>
    </xf>
    <xf numFmtId="0" fontId="12" fillId="0" borderId="28" xfId="0" applyFont="1" applyBorder="1">
      <alignment vertical="top"/>
    </xf>
    <xf numFmtId="0" fontId="12" fillId="0" borderId="29" xfId="0" applyFont="1" applyBorder="1">
      <alignment vertical="top"/>
    </xf>
    <xf numFmtId="0" fontId="0" fillId="0" borderId="27" xfId="0" applyBorder="1">
      <alignment vertical="top"/>
    </xf>
    <xf numFmtId="0" fontId="0" fillId="6" borderId="0" xfId="0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0" fontId="13" fillId="7" borderId="0" xfId="0" applyFont="1" applyFill="1" applyAlignment="1">
      <alignment horizontal="center" vertical="top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top"/>
    </xf>
    <xf numFmtId="0" fontId="18" fillId="0" borderId="22" xfId="0" applyFont="1" applyBorder="1" applyAlignment="1">
      <alignment horizontal="center" vertical="top"/>
    </xf>
    <xf numFmtId="0" fontId="17" fillId="0" borderId="0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4" xfId="0" applyFont="1" applyBorder="1" applyAlignment="1">
      <alignment horizontal="center" vertical="top"/>
    </xf>
    <xf numFmtId="0" fontId="17" fillId="0" borderId="27" xfId="0" applyFont="1" applyBorder="1" applyAlignment="1">
      <alignment horizontal="center" vertical="top"/>
    </xf>
  </cellXfs>
  <cellStyles count="6">
    <cellStyle name="Comma" xfId="1" builtinId="3"/>
    <cellStyle name="Normal" xfId="0" builtinId="0"/>
    <cellStyle name="Normal 2" xfId="3"/>
    <cellStyle name="Normal 2 2" xfId="5"/>
    <cellStyle name="Normal 3" xfId="4"/>
    <cellStyle name="Percent" xfId="2" builtinId="5"/>
  </cellStyles>
  <dxfs count="10">
    <dxf>
      <numFmt numFmtId="3" formatCode="#,##0"/>
    </dxf>
    <dxf>
      <numFmt numFmtId="3" formatCode="#,##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pex%20table%20sales%20ytd%2010-18-16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gfs01\share\Users\jgitney\Documents\Group50\clients%20and%20responses\Marco%20Group%20Inc\Copy%20of%20activity%20table%20sales%20ytd%2010-18-16.xl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yron Hunter" refreshedDate="42663.442971296296" createdVersion="1" refreshedVersion="5" recordCount="42" upgradeOnRefresh="1">
  <cacheSource type="worksheet">
    <worksheetSource ref="A3:O45" sheet="Sales"/>
  </cacheSource>
  <cacheFields count="15">
    <cacheField name="ItemNo" numFmtId="0">
      <sharedItems/>
    </cacheField>
    <cacheField name="Size" numFmtId="0">
      <sharedItems count="9">
        <s v="38-2220"/>
        <s v="38-2222"/>
        <s v="38-2272"/>
        <s v="38-2284"/>
        <s v="38-2290"/>
        <s v="38-2291"/>
        <s v="38-2310"/>
        <s v="38-2320"/>
        <s v="38-2330"/>
      </sharedItems>
    </cacheField>
    <cacheField name="Color" numFmtId="0">
      <sharedItems count="10">
        <s v="49"/>
        <s v="50"/>
        <s v="60"/>
        <s v="61"/>
        <s v="77"/>
        <s v="78"/>
        <s v="55"/>
        <s v="57"/>
        <s v="79"/>
        <s v="80"/>
      </sharedItems>
    </cacheField>
    <cacheField name="Jan-16" numFmtId="3">
      <sharedItems containsSemiMixedTypes="0" containsString="0" containsNumber="1" containsInteger="1" minValue="0" maxValue="5"/>
    </cacheField>
    <cacheField name="Feb-16" numFmtId="3">
      <sharedItems containsSemiMixedTypes="0" containsString="0" containsNumber="1" containsInteger="1" minValue="0" maxValue="92"/>
    </cacheField>
    <cacheField name="Mar-16" numFmtId="3">
      <sharedItems containsSemiMixedTypes="0" containsString="0" containsNumber="1" containsInteger="1" minValue="0" maxValue="28"/>
    </cacheField>
    <cacheField name="Apr-16" numFmtId="3">
      <sharedItems containsSemiMixedTypes="0" containsString="0" containsNumber="1" containsInteger="1" minValue="0" maxValue="40"/>
    </cacheField>
    <cacheField name="May-16" numFmtId="3">
      <sharedItems containsSemiMixedTypes="0" containsString="0" containsNumber="1" containsInteger="1" minValue="0" maxValue="80"/>
    </cacheField>
    <cacheField name="Jun-16" numFmtId="3">
      <sharedItems containsSemiMixedTypes="0" containsString="0" containsNumber="1" containsInteger="1" minValue="0" maxValue="152"/>
    </cacheField>
    <cacheField name="Jul-16" numFmtId="3">
      <sharedItems containsSemiMixedTypes="0" containsString="0" containsNumber="1" containsInteger="1" minValue="0" maxValue="180"/>
    </cacheField>
    <cacheField name="Aug-16" numFmtId="3">
      <sharedItems containsSemiMixedTypes="0" containsString="0" containsNumber="1" containsInteger="1" minValue="0" maxValue="414"/>
    </cacheField>
    <cacheField name="Sep-16" numFmtId="3">
      <sharedItems containsSemiMixedTypes="0" containsString="0" containsNumber="1" containsInteger="1" minValue="0" maxValue="372"/>
    </cacheField>
    <cacheField name="Oct-16" numFmtId="3">
      <sharedItems containsSemiMixedTypes="0" containsString="0" containsNumber="1" containsInteger="1" minValue="0" maxValue="50"/>
    </cacheField>
    <cacheField name="Total" numFmtId="3">
      <sharedItems containsSemiMixedTypes="0" containsString="0" containsNumber="1" containsInteger="1" minValue="1" maxValue="501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yron Hunter" refreshedDate="42663.480582870368" createdVersion="1" refreshedVersion="5" recordCount="48" upgradeOnRefresh="1">
  <cacheSource type="worksheet">
    <worksheetSource ref="A3:N51" sheet="Sales" r:id="rId2"/>
  </cacheSource>
  <cacheFields count="15">
    <cacheField name="Item No" numFmtId="0">
      <sharedItems/>
    </cacheField>
    <cacheField name="Size" numFmtId="0">
      <sharedItems count="14">
        <s v="38-2216"/>
        <s v="38-2226"/>
        <s v="38-2228"/>
        <s v="38-2230"/>
        <s v="38-2236"/>
        <s v="38-2237"/>
        <s v="38-2238"/>
        <s v="38-2247"/>
        <s v="38-2248"/>
        <s v="38-2257"/>
        <s v="38-2266"/>
        <s v="38-2268"/>
        <s v="38-2270"/>
        <s v="38-2287"/>
      </sharedItems>
    </cacheField>
    <cacheField name="Color" numFmtId="0">
      <sharedItems count="12">
        <s v="49"/>
        <s v="61"/>
        <s v="77"/>
        <s v="78"/>
        <s v="60"/>
        <s v="18"/>
        <s v="50"/>
        <s v="55"/>
        <s v="75"/>
        <s v="57"/>
        <s v="80"/>
        <s v="79"/>
      </sharedItems>
    </cacheField>
    <cacheField name="Jan-16" numFmtId="3">
      <sharedItems containsSemiMixedTypes="0" containsString="0" containsNumber="1" containsInteger="1" minValue="0" maxValue="2"/>
    </cacheField>
    <cacheField name="Feb-16" numFmtId="3">
      <sharedItems containsSemiMixedTypes="0" containsString="0" containsNumber="1" containsInteger="1" minValue="0" maxValue="10"/>
    </cacheField>
    <cacheField name="Mar-16" numFmtId="3">
      <sharedItems containsSemiMixedTypes="0" containsString="0" containsNumber="1" containsInteger="1" minValue="0" maxValue="9"/>
    </cacheField>
    <cacheField name="Apr-16" numFmtId="3">
      <sharedItems containsSemiMixedTypes="0" containsString="0" containsNumber="1" containsInteger="1" minValue="0" maxValue="8"/>
    </cacheField>
    <cacheField name="May-16" numFmtId="3">
      <sharedItems containsSemiMixedTypes="0" containsString="0" containsNumber="1" containsInteger="1" minValue="0" maxValue="8"/>
    </cacheField>
    <cacheField name="Jun-16" numFmtId="3">
      <sharedItems containsSemiMixedTypes="0" containsString="0" containsNumber="1" containsInteger="1" minValue="0" maxValue="117"/>
    </cacheField>
    <cacheField name="Jul-16" numFmtId="3">
      <sharedItems containsSemiMixedTypes="0" containsString="0" containsNumber="1" containsInteger="1" minValue="0" maxValue="120"/>
    </cacheField>
    <cacheField name="Aug-16" numFmtId="3">
      <sharedItems containsSemiMixedTypes="0" containsString="0" containsNumber="1" containsInteger="1" minValue="0" maxValue="20"/>
    </cacheField>
    <cacheField name="Sep-16" numFmtId="3">
      <sharedItems containsSemiMixedTypes="0" containsString="0" containsNumber="1" containsInteger="1" minValue="0" maxValue="15"/>
    </cacheField>
    <cacheField name="Oct-16" numFmtId="3">
      <sharedItems containsSemiMixedTypes="0" containsString="0" containsNumber="1" containsInteger="1" minValue="0" maxValue="10"/>
    </cacheField>
    <cacheField name="Total" numFmtId="3">
      <sharedItems containsSemiMixedTypes="0" containsString="0" containsNumber="1" containsInteger="1" minValue="1" maxValue="128"/>
    </cacheField>
    <cacheField name="len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yron Hunter" refreshedDate="42662.704539467595" createdVersion="1" refreshedVersion="5" recordCount="250" upgradeOnRefresh="1">
  <cacheSource type="worksheet">
    <worksheetSource ref="A3:N253" sheet="Sales" r:id="rId2"/>
  </cacheSource>
  <cacheFields count="14">
    <cacheField name="Item No" numFmtId="0">
      <sharedItems/>
    </cacheField>
    <cacheField name="Size" numFmtId="0">
      <sharedItems count="27">
        <s v="MG2207"/>
        <s v="MG2208"/>
        <s v="MG2212"/>
        <s v="MG2214"/>
        <s v="MG2216"/>
        <s v="MG2221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0">
      <sharedItems count="19">
        <s v="49"/>
        <s v="50"/>
        <s v="51"/>
        <s v="52"/>
        <s v="53"/>
        <s v="54"/>
        <s v="55"/>
        <s v="60"/>
        <s v="18"/>
        <s v="82"/>
        <s v="77"/>
        <s v="56"/>
        <s v="62"/>
        <s v="63"/>
        <s v="64"/>
        <s v="65"/>
        <s v="57"/>
        <s v="69"/>
        <s v="48"/>
      </sharedItems>
    </cacheField>
    <cacheField name="Jan-16" numFmtId="3">
      <sharedItems containsSemiMixedTypes="0" containsString="0" containsNumber="1" containsInteger="1" minValue="0" maxValue="28"/>
    </cacheField>
    <cacheField name="Feb-16" numFmtId="3">
      <sharedItems containsSemiMixedTypes="0" containsString="0" containsNumber="1" containsInteger="1" minValue="0" maxValue="101"/>
    </cacheField>
    <cacheField name="Mar-16" numFmtId="3">
      <sharedItems containsSemiMixedTypes="0" containsString="0" containsNumber="1" containsInteger="1" minValue="0" maxValue="257"/>
    </cacheField>
    <cacheField name="Apr-16" numFmtId="3">
      <sharedItems containsSemiMixedTypes="0" containsString="0" containsNumber="1" containsInteger="1" minValue="0" maxValue="98"/>
    </cacheField>
    <cacheField name="May-16" numFmtId="3">
      <sharedItems containsSemiMixedTypes="0" containsString="0" containsNumber="1" containsInteger="1" minValue="0" maxValue="70"/>
    </cacheField>
    <cacheField name="Jun-16" numFmtId="3">
      <sharedItems containsSemiMixedTypes="0" containsString="0" containsNumber="1" containsInteger="1" minValue="0" maxValue="210"/>
    </cacheField>
    <cacheField name="Jul-16" numFmtId="3">
      <sharedItems containsSemiMixedTypes="0" containsString="0" containsNumber="1" containsInteger="1" minValue="0" maxValue="130"/>
    </cacheField>
    <cacheField name="Aug-16" numFmtId="3">
      <sharedItems containsSemiMixedTypes="0" containsString="0" containsNumber="1" containsInteger="1" minValue="0" maxValue="161"/>
    </cacheField>
    <cacheField name="Sep-16" numFmtId="3">
      <sharedItems containsSemiMixedTypes="0" containsString="0" containsNumber="1" containsInteger="1" minValue="0" maxValue="121"/>
    </cacheField>
    <cacheField name="Oct-16" numFmtId="3">
      <sharedItems containsSemiMixedTypes="0" containsString="0" containsNumber="1" containsInteger="1" minValue="0" maxValue="62"/>
    </cacheField>
    <cacheField name="Total" numFmtId="3">
      <sharedItems containsSemiMixedTypes="0" containsString="0" containsNumber="1" containsInteger="1" minValue="1" maxValue="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ichard Davidson" refreshedDate="42717.605926736112" createdVersion="5" refreshedVersion="5" minRefreshableVersion="3" recordCount="262">
  <cacheSource type="worksheet">
    <worksheetSource ref="A1:R263" sheet="Combined Sales"/>
  </cacheSource>
  <cacheFields count="18">
    <cacheField name="Size" numFmtId="49">
      <sharedItems count="39">
        <s v="38-2216"/>
        <s v="38-2220"/>
        <s v="38-2222"/>
        <s v="38-2226"/>
        <s v="38-2228"/>
        <s v="38-2230"/>
        <s v="38-2236"/>
        <s v="38-2237"/>
        <s v="38-2238"/>
        <s v="38-2247"/>
        <s v="38-2272"/>
        <s v="38-2287"/>
        <s v="38-2310"/>
        <s v="MG2207"/>
        <s v="MG2208"/>
        <s v="MG2212"/>
        <s v="MG2214"/>
        <s v="MG2216"/>
        <s v="MG2224"/>
        <s v="MG2226"/>
        <s v="MG2227"/>
        <s v="MG2228"/>
        <s v="MG2230"/>
        <s v="MG2236"/>
        <s v="MG2237"/>
        <s v="MG2238"/>
        <s v="MG2244"/>
        <s v="MG2245"/>
        <s v="MG2246"/>
        <s v="MG2247"/>
        <s v="MG2248"/>
        <s v="MG2250"/>
        <s v="MG2265"/>
        <s v="MG2266"/>
        <s v="MG2268"/>
        <s v="MG2270"/>
        <s v="MG2276"/>
        <s v="MG2277"/>
        <s v="MG2287"/>
      </sharedItems>
    </cacheField>
    <cacheField name="Color" numFmtId="2">
      <sharedItems/>
    </cacheField>
    <cacheField name="Color Group" numFmtId="0">
      <sharedItems containsBlank="1" count="18">
        <s v="Nebula / Sand Shoal"/>
        <s v="Cherry / Oak"/>
        <s v="Maple / Gray Glace"/>
        <s v="Discontinued"/>
        <m u="1"/>
        <s v="Gray Glace/ Yellow EB" u="1"/>
        <s v="Grey Nebula / Black EB" u="1"/>
        <s v="Fusion Maple / Black EB" u="1"/>
        <s v="Fusion Maple / Grey EB" u="1"/>
        <s v="Blue Surface / Black EB" u="1"/>
        <s v="Wild Cherry /Black EB" u="1"/>
        <s v="Grey Nebula / Grey EB" u="1"/>
        <s v="Gray Glace/ Black EB" u="1"/>
        <s v="Gray Glace / Navy EB" u="1"/>
        <s v="Gray Glace / Blue EB" u="1"/>
        <s v="Solar Oak / Black EB" u="1"/>
        <s v="Gray Glace / Green EB" u="1"/>
        <s v="Gray Glace/ Red EB" u="1"/>
      </sharedItems>
    </cacheField>
    <cacheField name="Blank Size" numFmtId="0">
      <sharedItems count="13">
        <s v="1244x2460"/>
        <s v="1549x1838"/>
        <s v="1549x1532"/>
        <s v="1244x1532"/>
        <s v="1244x1838"/>
        <s v="1549x1224"/>
        <s v="1837x1532"/>
        <s v="1475x1532"/>
        <s v="925x1838"/>
        <s v="1244x917"/>
        <s v="2160x1532"/>
        <s v="1549x1700"/>
        <s v="1244x1229"/>
      </sharedItems>
    </cacheField>
    <cacheField name="Pcs Per Blank" numFmtId="0">
      <sharedItems containsSemiMixedTypes="0" containsString="0" containsNumber="1" containsInteger="1" minValue="1" maxValue="6"/>
    </cacheField>
    <cacheField name="Jan-16" numFmtId="0">
      <sharedItems containsSemiMixedTypes="0" containsString="0" containsNumber="1" containsInteger="1" minValue="0" maxValue="0"/>
    </cacheField>
    <cacheField name="Feb-16" numFmtId="0">
      <sharedItems containsSemiMixedTypes="0" containsString="0" containsNumber="1" containsInteger="1" minValue="0" maxValue="0"/>
    </cacheField>
    <cacheField name="Mar-16" numFmtId="0">
      <sharedItems containsSemiMixedTypes="0" containsString="0" containsNumber="1" containsInteger="1" minValue="0" maxValue="7"/>
    </cacheField>
    <cacheField name="Apr-16" numFmtId="0">
      <sharedItems containsSemiMixedTypes="0" containsString="0" containsNumber="1" containsInteger="1" minValue="0" maxValue="3"/>
    </cacheField>
    <cacheField name="May-16" numFmtId="0">
      <sharedItems containsSemiMixedTypes="0" containsString="0" containsNumber="1" containsInteger="1" minValue="0" maxValue="8"/>
    </cacheField>
    <cacheField name="Jun-16" numFmtId="0">
      <sharedItems containsSemiMixedTypes="0" containsString="0" containsNumber="1" containsInteger="1" minValue="0" maxValue="23"/>
    </cacheField>
    <cacheField name="Jul-16" numFmtId="0">
      <sharedItems containsSemiMixedTypes="0" containsString="0" containsNumber="1" containsInteger="1" minValue="0" maxValue="44"/>
    </cacheField>
    <cacheField name="Aug-16" numFmtId="0">
      <sharedItems containsSemiMixedTypes="0" containsString="0" containsNumber="1" containsInteger="1" minValue="0" maxValue="39"/>
    </cacheField>
    <cacheField name="Sep-16" numFmtId="0">
      <sharedItems containsSemiMixedTypes="0" containsString="0" containsNumber="1" containsInteger="1" minValue="0" maxValue="24"/>
    </cacheField>
    <cacheField name="Oct-16" numFmtId="0">
      <sharedItems containsSemiMixedTypes="0" containsString="0" containsNumber="1" containsInteger="1" minValue="0" maxValue="18"/>
    </cacheField>
    <cacheField name="Nov-16" numFmtId="0">
      <sharedItems containsSemiMixedTypes="0" containsString="0" containsNumber="1" containsInteger="1" minValue="0" maxValue="36"/>
    </cacheField>
    <cacheField name="Dec-16" numFmtId="0">
      <sharedItems containsSemiMixedTypes="0" containsString="0" containsNumber="1" containsInteger="1" minValue="0" maxValue="6"/>
    </cacheField>
    <cacheField name="Total" numFmtId="0">
      <sharedItems containsSemiMixedTypes="0" containsString="0" containsNumber="1" containsInteger="1" minValue="1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s v="38-2220-49"/>
    <x v="0"/>
    <x v="0"/>
    <n v="0"/>
    <n v="0"/>
    <n v="0"/>
    <n v="1"/>
    <n v="0"/>
    <n v="1"/>
    <n v="21"/>
    <n v="1"/>
    <n v="2"/>
    <n v="0"/>
    <n v="26"/>
    <n v="10"/>
  </r>
  <r>
    <s v="38-2220-50"/>
    <x v="0"/>
    <x v="1"/>
    <n v="0"/>
    <n v="0"/>
    <n v="0"/>
    <n v="0"/>
    <n v="0"/>
    <n v="0"/>
    <n v="0"/>
    <n v="0"/>
    <n v="15"/>
    <n v="0"/>
    <n v="15"/>
    <n v="10"/>
  </r>
  <r>
    <s v="38-2220-60"/>
    <x v="0"/>
    <x v="2"/>
    <n v="0"/>
    <n v="9"/>
    <n v="2"/>
    <n v="0"/>
    <n v="21"/>
    <n v="84"/>
    <n v="112"/>
    <n v="12"/>
    <n v="0"/>
    <n v="2"/>
    <n v="242"/>
    <n v="10"/>
  </r>
  <r>
    <s v="38-2220-61"/>
    <x v="0"/>
    <x v="3"/>
    <n v="0"/>
    <n v="0"/>
    <n v="1"/>
    <n v="0"/>
    <n v="0"/>
    <n v="26"/>
    <n v="9"/>
    <n v="123"/>
    <n v="8"/>
    <n v="0"/>
    <n v="167"/>
    <n v="10"/>
  </r>
  <r>
    <s v="38-2220-77"/>
    <x v="0"/>
    <x v="4"/>
    <n v="0"/>
    <n v="0"/>
    <n v="0"/>
    <n v="0"/>
    <n v="0"/>
    <n v="20"/>
    <n v="0"/>
    <n v="104"/>
    <n v="0"/>
    <n v="2"/>
    <n v="126"/>
    <n v="10"/>
  </r>
  <r>
    <s v="38-2220-78"/>
    <x v="0"/>
    <x v="5"/>
    <n v="0"/>
    <n v="0"/>
    <n v="1"/>
    <n v="0"/>
    <n v="0"/>
    <n v="0"/>
    <n v="8"/>
    <n v="35"/>
    <n v="49"/>
    <n v="0"/>
    <n v="93"/>
    <n v="10"/>
  </r>
  <r>
    <s v="38-2222-49"/>
    <x v="1"/>
    <x v="0"/>
    <n v="0"/>
    <n v="0"/>
    <n v="0"/>
    <n v="0"/>
    <n v="0"/>
    <n v="0"/>
    <n v="10"/>
    <n v="0"/>
    <n v="0"/>
    <n v="0"/>
    <n v="10"/>
    <n v="10"/>
  </r>
  <r>
    <s v="38-2222-55"/>
    <x v="1"/>
    <x v="6"/>
    <n v="0"/>
    <n v="0"/>
    <n v="0"/>
    <n v="0"/>
    <n v="0"/>
    <n v="0"/>
    <n v="0"/>
    <n v="4"/>
    <n v="0"/>
    <n v="0"/>
    <n v="4"/>
    <n v="10"/>
  </r>
  <r>
    <s v="38-2222-57"/>
    <x v="1"/>
    <x v="7"/>
    <n v="0"/>
    <n v="10"/>
    <n v="0"/>
    <n v="0"/>
    <n v="0"/>
    <n v="0"/>
    <n v="0"/>
    <n v="0"/>
    <n v="0"/>
    <n v="0"/>
    <n v="10"/>
    <n v="10"/>
  </r>
  <r>
    <s v="38-2222-60"/>
    <x v="1"/>
    <x v="2"/>
    <n v="0"/>
    <n v="0"/>
    <n v="0"/>
    <n v="0"/>
    <n v="16"/>
    <n v="27"/>
    <n v="4"/>
    <n v="58"/>
    <n v="0"/>
    <n v="0"/>
    <n v="105"/>
    <n v="10"/>
  </r>
  <r>
    <s v="38-2222-61"/>
    <x v="1"/>
    <x v="3"/>
    <n v="0"/>
    <n v="0"/>
    <n v="0"/>
    <n v="4"/>
    <n v="5"/>
    <n v="56"/>
    <n v="1"/>
    <n v="50"/>
    <n v="22"/>
    <n v="0"/>
    <n v="138"/>
    <n v="10"/>
  </r>
  <r>
    <s v="38-2222-77"/>
    <x v="1"/>
    <x v="4"/>
    <n v="0"/>
    <n v="0"/>
    <n v="0"/>
    <n v="25"/>
    <n v="0"/>
    <n v="2"/>
    <n v="61"/>
    <n v="50"/>
    <n v="1"/>
    <n v="1"/>
    <n v="140"/>
    <n v="10"/>
  </r>
  <r>
    <s v="38-2222-78"/>
    <x v="1"/>
    <x v="5"/>
    <n v="0"/>
    <n v="0"/>
    <n v="0"/>
    <n v="40"/>
    <n v="0"/>
    <n v="152"/>
    <n v="95"/>
    <n v="46"/>
    <n v="59"/>
    <n v="10"/>
    <n v="402"/>
    <n v="10"/>
  </r>
  <r>
    <s v="38-2222-79"/>
    <x v="1"/>
    <x v="8"/>
    <n v="0"/>
    <n v="0"/>
    <n v="0"/>
    <n v="0"/>
    <n v="0"/>
    <n v="0"/>
    <n v="0"/>
    <n v="24"/>
    <n v="0"/>
    <n v="1"/>
    <n v="25"/>
    <n v="10"/>
  </r>
  <r>
    <s v="38-2222-80"/>
    <x v="1"/>
    <x v="9"/>
    <n v="0"/>
    <n v="0"/>
    <n v="19"/>
    <n v="19"/>
    <n v="0"/>
    <n v="0"/>
    <n v="66"/>
    <n v="9"/>
    <n v="0"/>
    <n v="0"/>
    <n v="113"/>
    <n v="10"/>
  </r>
  <r>
    <s v="38-2272-49"/>
    <x v="2"/>
    <x v="0"/>
    <n v="0"/>
    <n v="0"/>
    <n v="0"/>
    <n v="0"/>
    <n v="0"/>
    <n v="0"/>
    <n v="2"/>
    <n v="55"/>
    <n v="2"/>
    <n v="0"/>
    <n v="59"/>
    <n v="10"/>
  </r>
  <r>
    <s v="38-2272-50"/>
    <x v="2"/>
    <x v="1"/>
    <n v="0"/>
    <n v="0"/>
    <n v="28"/>
    <n v="0"/>
    <n v="0"/>
    <n v="0"/>
    <n v="48"/>
    <n v="198"/>
    <n v="9"/>
    <n v="0"/>
    <n v="283"/>
    <n v="10"/>
  </r>
  <r>
    <s v="38-2272-57"/>
    <x v="2"/>
    <x v="7"/>
    <n v="2"/>
    <n v="28"/>
    <n v="0"/>
    <n v="0"/>
    <n v="1"/>
    <n v="0"/>
    <n v="0"/>
    <n v="0"/>
    <n v="0"/>
    <n v="0"/>
    <n v="31"/>
    <n v="10"/>
  </r>
  <r>
    <s v="38-2272-60"/>
    <x v="2"/>
    <x v="2"/>
    <n v="0"/>
    <n v="0"/>
    <n v="6"/>
    <n v="0"/>
    <n v="44"/>
    <n v="22"/>
    <n v="0"/>
    <n v="414"/>
    <n v="0"/>
    <n v="15"/>
    <n v="501"/>
    <n v="10"/>
  </r>
  <r>
    <s v="38-2272-61"/>
    <x v="2"/>
    <x v="3"/>
    <n v="0"/>
    <n v="1"/>
    <n v="0"/>
    <n v="1"/>
    <n v="44"/>
    <n v="48"/>
    <n v="24"/>
    <n v="248"/>
    <n v="26"/>
    <n v="0"/>
    <n v="392"/>
    <n v="10"/>
  </r>
  <r>
    <s v="38-2272-77"/>
    <x v="2"/>
    <x v="4"/>
    <n v="0"/>
    <n v="0"/>
    <n v="0"/>
    <n v="0"/>
    <n v="80"/>
    <n v="20"/>
    <n v="28"/>
    <n v="34"/>
    <n v="16"/>
    <n v="0"/>
    <n v="178"/>
    <n v="10"/>
  </r>
  <r>
    <s v="38-2272-78"/>
    <x v="2"/>
    <x v="5"/>
    <n v="0"/>
    <n v="0"/>
    <n v="10"/>
    <n v="16"/>
    <n v="0"/>
    <n v="0"/>
    <n v="2"/>
    <n v="52"/>
    <n v="372"/>
    <n v="0"/>
    <n v="452"/>
    <n v="10"/>
  </r>
  <r>
    <s v="38-2272-79"/>
    <x v="2"/>
    <x v="8"/>
    <n v="0"/>
    <n v="0"/>
    <n v="0"/>
    <n v="0"/>
    <n v="8"/>
    <n v="0"/>
    <n v="6"/>
    <n v="38"/>
    <n v="20"/>
    <n v="0"/>
    <n v="72"/>
    <n v="10"/>
  </r>
  <r>
    <s v="38-2272-80"/>
    <x v="2"/>
    <x v="9"/>
    <n v="0"/>
    <n v="0"/>
    <n v="0"/>
    <n v="0"/>
    <n v="0"/>
    <n v="0"/>
    <n v="0"/>
    <n v="8"/>
    <n v="60"/>
    <n v="0"/>
    <n v="68"/>
    <n v="10"/>
  </r>
  <r>
    <s v="38-2284-49"/>
    <x v="3"/>
    <x v="0"/>
    <n v="0"/>
    <n v="0"/>
    <n v="0"/>
    <n v="15"/>
    <n v="0"/>
    <n v="0"/>
    <n v="0"/>
    <n v="8"/>
    <n v="0"/>
    <n v="50"/>
    <n v="73"/>
    <n v="10"/>
  </r>
  <r>
    <s v="38-2284-50"/>
    <x v="3"/>
    <x v="1"/>
    <n v="0"/>
    <n v="0"/>
    <n v="0"/>
    <n v="0"/>
    <n v="0"/>
    <n v="4"/>
    <n v="0"/>
    <n v="24"/>
    <n v="0"/>
    <n v="0"/>
    <n v="28"/>
    <n v="10"/>
  </r>
  <r>
    <s v="38-2284-60"/>
    <x v="3"/>
    <x v="2"/>
    <n v="0"/>
    <n v="0"/>
    <n v="0"/>
    <n v="0"/>
    <n v="0"/>
    <n v="0"/>
    <n v="48"/>
    <n v="0"/>
    <n v="0"/>
    <n v="0"/>
    <n v="48"/>
    <n v="10"/>
  </r>
  <r>
    <s v="38-2284-61"/>
    <x v="3"/>
    <x v="3"/>
    <n v="0"/>
    <n v="0"/>
    <n v="0"/>
    <n v="0"/>
    <n v="10"/>
    <n v="75"/>
    <n v="0"/>
    <n v="0"/>
    <n v="0"/>
    <n v="0"/>
    <n v="85"/>
    <n v="10"/>
  </r>
  <r>
    <s v="38-2284-77"/>
    <x v="3"/>
    <x v="4"/>
    <n v="0"/>
    <n v="0"/>
    <n v="0"/>
    <n v="0"/>
    <n v="28"/>
    <n v="1"/>
    <n v="180"/>
    <n v="83"/>
    <n v="24"/>
    <n v="0"/>
    <n v="316"/>
    <n v="10"/>
  </r>
  <r>
    <s v="38-2284-78"/>
    <x v="3"/>
    <x v="5"/>
    <n v="0"/>
    <n v="0"/>
    <n v="0"/>
    <n v="0"/>
    <n v="0"/>
    <n v="20"/>
    <n v="88"/>
    <n v="0"/>
    <n v="0"/>
    <n v="0"/>
    <n v="108"/>
    <n v="10"/>
  </r>
  <r>
    <s v="38-2290-78"/>
    <x v="4"/>
    <x v="5"/>
    <n v="0"/>
    <n v="0"/>
    <n v="1"/>
    <n v="0"/>
    <n v="0"/>
    <n v="0"/>
    <n v="0"/>
    <n v="0"/>
    <n v="0"/>
    <n v="0"/>
    <n v="1"/>
    <n v="10"/>
  </r>
  <r>
    <s v="38-2291-61"/>
    <x v="5"/>
    <x v="3"/>
    <n v="0"/>
    <n v="0"/>
    <n v="0"/>
    <n v="0"/>
    <n v="0"/>
    <n v="81"/>
    <n v="0"/>
    <n v="0"/>
    <n v="0"/>
    <n v="0"/>
    <n v="81"/>
    <n v="10"/>
  </r>
  <r>
    <s v="38-2310-49"/>
    <x v="6"/>
    <x v="0"/>
    <n v="0"/>
    <n v="0"/>
    <n v="1"/>
    <n v="0"/>
    <n v="0"/>
    <n v="0"/>
    <n v="16"/>
    <n v="12"/>
    <n v="0"/>
    <n v="0"/>
    <n v="29"/>
    <n v="10"/>
  </r>
  <r>
    <s v="38-2310-50"/>
    <x v="6"/>
    <x v="1"/>
    <n v="0"/>
    <n v="0"/>
    <n v="0"/>
    <n v="0"/>
    <n v="0"/>
    <n v="0"/>
    <n v="0"/>
    <n v="10"/>
    <n v="0"/>
    <n v="0"/>
    <n v="10"/>
    <n v="10"/>
  </r>
  <r>
    <s v="38-2310-55"/>
    <x v="6"/>
    <x v="6"/>
    <n v="5"/>
    <n v="0"/>
    <n v="0"/>
    <n v="0"/>
    <n v="0"/>
    <n v="0"/>
    <n v="0"/>
    <n v="0"/>
    <n v="0"/>
    <n v="0"/>
    <n v="5"/>
    <n v="10"/>
  </r>
  <r>
    <s v="38-2310-57"/>
    <x v="6"/>
    <x v="7"/>
    <n v="0"/>
    <n v="16"/>
    <n v="0"/>
    <n v="0"/>
    <n v="0"/>
    <n v="0"/>
    <n v="0"/>
    <n v="1"/>
    <n v="0"/>
    <n v="0"/>
    <n v="17"/>
    <n v="10"/>
  </r>
  <r>
    <s v="38-2310-60"/>
    <x v="6"/>
    <x v="2"/>
    <n v="0"/>
    <n v="0"/>
    <n v="0"/>
    <n v="10"/>
    <n v="68"/>
    <n v="32"/>
    <n v="1"/>
    <n v="19"/>
    <n v="100"/>
    <n v="6"/>
    <n v="236"/>
    <n v="10"/>
  </r>
  <r>
    <s v="38-2310-61"/>
    <x v="6"/>
    <x v="3"/>
    <n v="0"/>
    <n v="12"/>
    <n v="0"/>
    <n v="0"/>
    <n v="0"/>
    <n v="0"/>
    <n v="100"/>
    <n v="114"/>
    <n v="0"/>
    <n v="1"/>
    <n v="227"/>
    <n v="10"/>
  </r>
  <r>
    <s v="38-2310-77"/>
    <x v="6"/>
    <x v="4"/>
    <n v="0"/>
    <n v="0"/>
    <n v="0"/>
    <n v="0"/>
    <n v="9"/>
    <n v="0"/>
    <n v="0"/>
    <n v="4"/>
    <n v="76"/>
    <n v="0"/>
    <n v="89"/>
    <n v="10"/>
  </r>
  <r>
    <s v="38-2310-79"/>
    <x v="6"/>
    <x v="8"/>
    <n v="0"/>
    <n v="0"/>
    <n v="1"/>
    <n v="0"/>
    <n v="1"/>
    <n v="0"/>
    <n v="0"/>
    <n v="0"/>
    <n v="0"/>
    <n v="0"/>
    <n v="2"/>
    <n v="10"/>
  </r>
  <r>
    <s v="38-2320-57"/>
    <x v="7"/>
    <x v="7"/>
    <n v="0"/>
    <n v="20"/>
    <n v="0"/>
    <n v="0"/>
    <n v="0"/>
    <n v="0"/>
    <n v="0"/>
    <n v="0"/>
    <n v="0"/>
    <n v="0"/>
    <n v="20"/>
    <n v="10"/>
  </r>
  <r>
    <s v="38-2330-77"/>
    <x v="8"/>
    <x v="4"/>
    <n v="0"/>
    <n v="92"/>
    <n v="0"/>
    <n v="0"/>
    <n v="0"/>
    <n v="0"/>
    <n v="0"/>
    <n v="0"/>
    <n v="0"/>
    <n v="0"/>
    <n v="92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s v="38-2216-49"/>
    <x v="0"/>
    <x v="0"/>
    <n v="0"/>
    <n v="0"/>
    <n v="4"/>
    <n v="0"/>
    <n v="0"/>
    <n v="0"/>
    <n v="1"/>
    <n v="0"/>
    <n v="0"/>
    <n v="0"/>
    <n v="5"/>
    <n v="10"/>
  </r>
  <r>
    <s v="38-2216-61"/>
    <x v="0"/>
    <x v="1"/>
    <n v="0"/>
    <n v="0"/>
    <n v="0"/>
    <n v="0"/>
    <n v="0"/>
    <n v="10"/>
    <n v="0"/>
    <n v="0"/>
    <n v="0"/>
    <n v="0"/>
    <n v="10"/>
    <n v="10"/>
  </r>
  <r>
    <s v="38-2216-77"/>
    <x v="0"/>
    <x v="2"/>
    <n v="0"/>
    <n v="0"/>
    <n v="0"/>
    <n v="0"/>
    <n v="0"/>
    <n v="0"/>
    <n v="0"/>
    <n v="0"/>
    <n v="7"/>
    <n v="0"/>
    <n v="7"/>
    <n v="10"/>
  </r>
  <r>
    <s v="38-2216-78"/>
    <x v="0"/>
    <x v="3"/>
    <n v="0"/>
    <n v="0"/>
    <n v="0"/>
    <n v="0"/>
    <n v="0"/>
    <n v="0"/>
    <n v="1"/>
    <n v="0"/>
    <n v="0"/>
    <n v="0"/>
    <n v="1"/>
    <n v="10"/>
  </r>
  <r>
    <s v="38-2226-49"/>
    <x v="1"/>
    <x v="0"/>
    <n v="0"/>
    <n v="0"/>
    <n v="0"/>
    <n v="0"/>
    <n v="0"/>
    <n v="0"/>
    <n v="0"/>
    <n v="2"/>
    <n v="0"/>
    <n v="0"/>
    <n v="2"/>
    <n v="10"/>
  </r>
  <r>
    <s v="38-2226-60"/>
    <x v="1"/>
    <x v="4"/>
    <n v="0"/>
    <n v="0"/>
    <n v="0"/>
    <n v="2"/>
    <n v="0"/>
    <n v="0"/>
    <n v="120"/>
    <n v="0"/>
    <n v="6"/>
    <n v="0"/>
    <n v="128"/>
    <n v="10"/>
  </r>
  <r>
    <s v="38-2226-77"/>
    <x v="1"/>
    <x v="2"/>
    <n v="0"/>
    <n v="0"/>
    <n v="3"/>
    <n v="0"/>
    <n v="0"/>
    <n v="0"/>
    <n v="0"/>
    <n v="0"/>
    <n v="0"/>
    <n v="0"/>
    <n v="3"/>
    <n v="10"/>
  </r>
  <r>
    <s v="38-2228-18"/>
    <x v="2"/>
    <x v="5"/>
    <n v="0"/>
    <n v="0"/>
    <n v="0"/>
    <n v="0"/>
    <n v="0"/>
    <n v="0"/>
    <n v="0"/>
    <n v="12"/>
    <n v="0"/>
    <n v="0"/>
    <n v="12"/>
    <n v="10"/>
  </r>
  <r>
    <s v="38-2228-49"/>
    <x v="2"/>
    <x v="0"/>
    <n v="0"/>
    <n v="0"/>
    <n v="0"/>
    <n v="0"/>
    <n v="0"/>
    <n v="0"/>
    <n v="0"/>
    <n v="1"/>
    <n v="0"/>
    <n v="0"/>
    <n v="1"/>
    <n v="10"/>
  </r>
  <r>
    <s v="38-2228-50"/>
    <x v="2"/>
    <x v="6"/>
    <n v="0"/>
    <n v="0"/>
    <n v="0"/>
    <n v="0"/>
    <n v="0"/>
    <n v="0"/>
    <n v="0"/>
    <n v="15"/>
    <n v="0"/>
    <n v="0"/>
    <n v="15"/>
    <n v="10"/>
  </r>
  <r>
    <s v="38-2228-55"/>
    <x v="2"/>
    <x v="7"/>
    <n v="0"/>
    <n v="0"/>
    <n v="0"/>
    <n v="0"/>
    <n v="0"/>
    <n v="0"/>
    <n v="0"/>
    <n v="0"/>
    <n v="15"/>
    <n v="0"/>
    <n v="15"/>
    <n v="10"/>
  </r>
  <r>
    <s v="38-2228-60"/>
    <x v="2"/>
    <x v="4"/>
    <n v="0"/>
    <n v="0"/>
    <n v="1"/>
    <n v="0"/>
    <n v="0"/>
    <n v="0"/>
    <n v="15"/>
    <n v="0"/>
    <n v="0"/>
    <n v="0"/>
    <n v="16"/>
    <n v="10"/>
  </r>
  <r>
    <s v="38-2228-61"/>
    <x v="2"/>
    <x v="1"/>
    <n v="0"/>
    <n v="0"/>
    <n v="2"/>
    <n v="0"/>
    <n v="0"/>
    <n v="0"/>
    <n v="0"/>
    <n v="0"/>
    <n v="0"/>
    <n v="0"/>
    <n v="2"/>
    <n v="10"/>
  </r>
  <r>
    <s v="38-2228-77"/>
    <x v="2"/>
    <x v="2"/>
    <n v="0"/>
    <n v="0"/>
    <n v="0"/>
    <n v="0"/>
    <n v="0"/>
    <n v="0"/>
    <n v="0"/>
    <n v="4"/>
    <n v="0"/>
    <n v="0"/>
    <n v="4"/>
    <n v="10"/>
  </r>
  <r>
    <s v="38-2228-78"/>
    <x v="2"/>
    <x v="3"/>
    <n v="0"/>
    <n v="0"/>
    <n v="0"/>
    <n v="0"/>
    <n v="1"/>
    <n v="0"/>
    <n v="0"/>
    <n v="2"/>
    <n v="0"/>
    <n v="10"/>
    <n v="13"/>
    <n v="10"/>
  </r>
  <r>
    <s v="38-2230-49"/>
    <x v="3"/>
    <x v="0"/>
    <n v="0"/>
    <n v="0"/>
    <n v="0"/>
    <n v="0"/>
    <n v="0"/>
    <n v="0"/>
    <n v="0"/>
    <n v="12"/>
    <n v="0"/>
    <n v="0"/>
    <n v="12"/>
    <n v="10"/>
  </r>
  <r>
    <s v="38-2230-60"/>
    <x v="3"/>
    <x v="4"/>
    <n v="0"/>
    <n v="0"/>
    <n v="0"/>
    <n v="0"/>
    <n v="0"/>
    <n v="0"/>
    <n v="0"/>
    <n v="0"/>
    <n v="2"/>
    <n v="0"/>
    <n v="2"/>
    <n v="10"/>
  </r>
  <r>
    <s v="38-2230-61"/>
    <x v="3"/>
    <x v="1"/>
    <n v="0"/>
    <n v="0"/>
    <n v="1"/>
    <n v="0"/>
    <n v="0"/>
    <n v="0"/>
    <n v="0"/>
    <n v="0"/>
    <n v="0"/>
    <n v="0"/>
    <n v="1"/>
    <n v="10"/>
  </r>
  <r>
    <s v="38-2230-75"/>
    <x v="3"/>
    <x v="8"/>
    <n v="0"/>
    <n v="10"/>
    <n v="0"/>
    <n v="0"/>
    <n v="0"/>
    <n v="0"/>
    <n v="0"/>
    <n v="0"/>
    <n v="0"/>
    <n v="0"/>
    <n v="10"/>
    <n v="10"/>
  </r>
  <r>
    <s v="38-2236-50"/>
    <x v="4"/>
    <x v="6"/>
    <n v="0"/>
    <n v="0"/>
    <n v="6"/>
    <n v="0"/>
    <n v="0"/>
    <n v="0"/>
    <n v="0"/>
    <n v="0"/>
    <n v="0"/>
    <n v="0"/>
    <n v="6"/>
    <n v="10"/>
  </r>
  <r>
    <s v="38-2236-57"/>
    <x v="4"/>
    <x v="9"/>
    <n v="0"/>
    <n v="10"/>
    <n v="1"/>
    <n v="0"/>
    <n v="0"/>
    <n v="0"/>
    <n v="0"/>
    <n v="0"/>
    <n v="0"/>
    <n v="0"/>
    <n v="11"/>
    <n v="10"/>
  </r>
  <r>
    <s v="38-2236-60"/>
    <x v="4"/>
    <x v="4"/>
    <n v="0"/>
    <n v="0"/>
    <n v="0"/>
    <n v="0"/>
    <n v="0"/>
    <n v="0"/>
    <n v="0"/>
    <n v="1"/>
    <n v="0"/>
    <n v="0"/>
    <n v="1"/>
    <n v="10"/>
  </r>
  <r>
    <s v="38-2236-61"/>
    <x v="4"/>
    <x v="1"/>
    <n v="0"/>
    <n v="0"/>
    <n v="0"/>
    <n v="0"/>
    <n v="0"/>
    <n v="117"/>
    <n v="0"/>
    <n v="7"/>
    <n v="0"/>
    <n v="0"/>
    <n v="124"/>
    <n v="10"/>
  </r>
  <r>
    <s v="38-2236-77"/>
    <x v="4"/>
    <x v="2"/>
    <n v="0"/>
    <n v="0"/>
    <n v="0"/>
    <n v="0"/>
    <n v="0"/>
    <n v="1"/>
    <n v="0"/>
    <n v="0"/>
    <n v="0"/>
    <n v="0"/>
    <n v="1"/>
    <n v="10"/>
  </r>
  <r>
    <s v="38-2236-78"/>
    <x v="4"/>
    <x v="3"/>
    <n v="0"/>
    <n v="0"/>
    <n v="1"/>
    <n v="0"/>
    <n v="0"/>
    <n v="0"/>
    <n v="2"/>
    <n v="0"/>
    <n v="2"/>
    <n v="0"/>
    <n v="5"/>
    <n v="10"/>
  </r>
  <r>
    <s v="38-2236-80"/>
    <x v="4"/>
    <x v="10"/>
    <n v="0"/>
    <n v="0"/>
    <n v="0"/>
    <n v="0"/>
    <n v="0"/>
    <n v="0"/>
    <n v="0"/>
    <n v="2"/>
    <n v="0"/>
    <n v="0"/>
    <n v="2"/>
    <n v="10"/>
  </r>
  <r>
    <s v="38-2237-49"/>
    <x v="5"/>
    <x v="0"/>
    <n v="0"/>
    <n v="1"/>
    <n v="9"/>
    <n v="0"/>
    <n v="0"/>
    <n v="0"/>
    <n v="0"/>
    <n v="1"/>
    <n v="0"/>
    <n v="0"/>
    <n v="11"/>
    <n v="10"/>
  </r>
  <r>
    <s v="38-2237-60"/>
    <x v="5"/>
    <x v="4"/>
    <n v="2"/>
    <n v="0"/>
    <n v="0"/>
    <n v="0"/>
    <n v="0"/>
    <n v="0"/>
    <n v="0"/>
    <n v="6"/>
    <n v="3"/>
    <n v="0"/>
    <n v="11"/>
    <n v="10"/>
  </r>
  <r>
    <s v="38-2237-77"/>
    <x v="5"/>
    <x v="2"/>
    <n v="0"/>
    <n v="0"/>
    <n v="0"/>
    <n v="0"/>
    <n v="0"/>
    <n v="0"/>
    <n v="0"/>
    <n v="0"/>
    <n v="7"/>
    <n v="0"/>
    <n v="7"/>
    <n v="10"/>
  </r>
  <r>
    <s v="38-2237-78"/>
    <x v="5"/>
    <x v="3"/>
    <n v="0"/>
    <n v="0"/>
    <n v="1"/>
    <n v="0"/>
    <n v="0"/>
    <n v="0"/>
    <n v="0"/>
    <n v="19"/>
    <n v="0"/>
    <n v="0"/>
    <n v="20"/>
    <n v="10"/>
  </r>
  <r>
    <s v="38-2238-60"/>
    <x v="6"/>
    <x v="4"/>
    <n v="0"/>
    <n v="0"/>
    <n v="0"/>
    <n v="0"/>
    <n v="0"/>
    <n v="0"/>
    <n v="0"/>
    <n v="1"/>
    <n v="1"/>
    <n v="0"/>
    <n v="2"/>
    <n v="10"/>
  </r>
  <r>
    <s v="38-2238-78"/>
    <x v="6"/>
    <x v="3"/>
    <n v="0"/>
    <n v="0"/>
    <n v="0"/>
    <n v="0"/>
    <n v="0"/>
    <n v="0"/>
    <n v="22"/>
    <n v="4"/>
    <n v="0"/>
    <n v="0"/>
    <n v="26"/>
    <n v="10"/>
  </r>
  <r>
    <s v="38-2247-61"/>
    <x v="7"/>
    <x v="1"/>
    <n v="0"/>
    <n v="0"/>
    <n v="1"/>
    <n v="0"/>
    <n v="0"/>
    <n v="0"/>
    <n v="0"/>
    <n v="2"/>
    <n v="0"/>
    <n v="0"/>
    <n v="3"/>
    <n v="10"/>
  </r>
  <r>
    <s v="38-2248-49"/>
    <x v="8"/>
    <x v="0"/>
    <n v="0"/>
    <n v="0"/>
    <n v="0"/>
    <n v="0"/>
    <n v="0"/>
    <n v="0"/>
    <n v="1"/>
    <n v="0"/>
    <n v="0"/>
    <n v="0"/>
    <n v="1"/>
    <n v="10"/>
  </r>
  <r>
    <s v="38-2248-79"/>
    <x v="8"/>
    <x v="11"/>
    <n v="0"/>
    <n v="0"/>
    <n v="0"/>
    <n v="0"/>
    <n v="8"/>
    <n v="0"/>
    <n v="0"/>
    <n v="0"/>
    <n v="0"/>
    <n v="0"/>
    <n v="8"/>
    <n v="10"/>
  </r>
  <r>
    <s v="38-2257-60"/>
    <x v="9"/>
    <x v="4"/>
    <n v="0"/>
    <n v="0"/>
    <n v="0"/>
    <n v="0"/>
    <n v="0"/>
    <n v="0"/>
    <n v="2"/>
    <n v="0"/>
    <n v="0"/>
    <n v="0"/>
    <n v="2"/>
    <n v="10"/>
  </r>
  <r>
    <s v="38-2257-61"/>
    <x v="9"/>
    <x v="1"/>
    <n v="0"/>
    <n v="0"/>
    <n v="0"/>
    <n v="0"/>
    <n v="0"/>
    <n v="0"/>
    <n v="0"/>
    <n v="0"/>
    <n v="1"/>
    <n v="0"/>
    <n v="1"/>
    <n v="10"/>
  </r>
  <r>
    <s v="38-2266-50"/>
    <x v="10"/>
    <x v="6"/>
    <n v="0"/>
    <n v="0"/>
    <n v="0"/>
    <n v="1"/>
    <n v="0"/>
    <n v="0"/>
    <n v="0"/>
    <n v="0"/>
    <n v="0"/>
    <n v="0"/>
    <n v="1"/>
    <n v="10"/>
  </r>
  <r>
    <s v="38-2266-77"/>
    <x v="10"/>
    <x v="2"/>
    <n v="0"/>
    <n v="0"/>
    <n v="5"/>
    <n v="0"/>
    <n v="0"/>
    <n v="0"/>
    <n v="0"/>
    <n v="0"/>
    <n v="0"/>
    <n v="0"/>
    <n v="5"/>
    <n v="10"/>
  </r>
  <r>
    <s v="38-2266-78"/>
    <x v="10"/>
    <x v="3"/>
    <n v="0"/>
    <n v="0"/>
    <n v="0"/>
    <n v="8"/>
    <n v="0"/>
    <n v="0"/>
    <n v="0"/>
    <n v="0"/>
    <n v="0"/>
    <n v="0"/>
    <n v="8"/>
    <n v="10"/>
  </r>
  <r>
    <s v="38-2268-49"/>
    <x v="11"/>
    <x v="0"/>
    <n v="0"/>
    <n v="0"/>
    <n v="0"/>
    <n v="0"/>
    <n v="6"/>
    <n v="0"/>
    <n v="12"/>
    <n v="0"/>
    <n v="0"/>
    <n v="0"/>
    <n v="18"/>
    <n v="10"/>
  </r>
  <r>
    <s v="38-2268-50"/>
    <x v="11"/>
    <x v="6"/>
    <n v="0"/>
    <n v="0"/>
    <n v="0"/>
    <n v="0"/>
    <n v="0"/>
    <n v="0"/>
    <n v="0"/>
    <n v="0"/>
    <n v="1"/>
    <n v="0"/>
    <n v="1"/>
    <n v="10"/>
  </r>
  <r>
    <s v="38-2268-61"/>
    <x v="11"/>
    <x v="1"/>
    <n v="0"/>
    <n v="0"/>
    <n v="0"/>
    <n v="0"/>
    <n v="2"/>
    <n v="0"/>
    <n v="0"/>
    <n v="0"/>
    <n v="0"/>
    <n v="0"/>
    <n v="2"/>
    <n v="10"/>
  </r>
  <r>
    <s v="38-2268-78"/>
    <x v="11"/>
    <x v="3"/>
    <n v="0"/>
    <n v="0"/>
    <n v="0"/>
    <n v="0"/>
    <n v="0"/>
    <n v="0"/>
    <n v="12"/>
    <n v="0"/>
    <n v="0"/>
    <n v="0"/>
    <n v="12"/>
    <n v="10"/>
  </r>
  <r>
    <s v="38-2270-77"/>
    <x v="12"/>
    <x v="2"/>
    <n v="0"/>
    <n v="0"/>
    <n v="2"/>
    <n v="0"/>
    <n v="0"/>
    <n v="0"/>
    <n v="0"/>
    <n v="0"/>
    <n v="0"/>
    <n v="0"/>
    <n v="2"/>
    <n v="10"/>
  </r>
  <r>
    <s v="38-2270-78"/>
    <x v="12"/>
    <x v="3"/>
    <n v="0"/>
    <n v="0"/>
    <n v="1"/>
    <n v="0"/>
    <n v="0"/>
    <n v="0"/>
    <n v="0"/>
    <n v="0"/>
    <n v="0"/>
    <n v="0"/>
    <n v="1"/>
    <n v="10"/>
  </r>
  <r>
    <s v="38-2287-49"/>
    <x v="13"/>
    <x v="0"/>
    <n v="0"/>
    <n v="0"/>
    <n v="6"/>
    <n v="0"/>
    <n v="0"/>
    <n v="0"/>
    <n v="5"/>
    <n v="20"/>
    <n v="0"/>
    <n v="0"/>
    <n v="31"/>
    <n v="10"/>
  </r>
  <r>
    <s v="38-2287-60"/>
    <x v="13"/>
    <x v="4"/>
    <n v="0"/>
    <n v="0"/>
    <n v="0"/>
    <n v="0"/>
    <n v="0"/>
    <n v="0"/>
    <n v="0"/>
    <n v="0"/>
    <n v="0"/>
    <n v="4"/>
    <n v="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50">
  <r>
    <s v="MG2207-49"/>
    <x v="0"/>
    <x v="0"/>
    <n v="0"/>
    <n v="0"/>
    <n v="0"/>
    <n v="0"/>
    <n v="18"/>
    <n v="0"/>
    <n v="44"/>
    <n v="0"/>
    <n v="0"/>
    <n v="0"/>
    <n v="62"/>
  </r>
  <r>
    <s v="MG2207-50"/>
    <x v="0"/>
    <x v="1"/>
    <n v="1"/>
    <n v="0"/>
    <n v="0"/>
    <n v="0"/>
    <n v="0"/>
    <n v="0"/>
    <n v="2"/>
    <n v="1"/>
    <n v="1"/>
    <n v="0"/>
    <n v="5"/>
  </r>
  <r>
    <s v="MG2207-51"/>
    <x v="0"/>
    <x v="2"/>
    <n v="0"/>
    <n v="0"/>
    <n v="0"/>
    <n v="0"/>
    <n v="0"/>
    <n v="2"/>
    <n v="0"/>
    <n v="1"/>
    <n v="0"/>
    <n v="1"/>
    <n v="4"/>
  </r>
  <r>
    <s v="MG2207-52"/>
    <x v="0"/>
    <x v="3"/>
    <n v="0"/>
    <n v="0"/>
    <n v="0"/>
    <n v="0"/>
    <n v="0"/>
    <n v="2"/>
    <n v="0"/>
    <n v="0"/>
    <n v="0"/>
    <n v="0"/>
    <n v="2"/>
  </r>
  <r>
    <s v="MG2207-53"/>
    <x v="0"/>
    <x v="4"/>
    <n v="0"/>
    <n v="0"/>
    <n v="0"/>
    <n v="0"/>
    <n v="0"/>
    <n v="1"/>
    <n v="0"/>
    <n v="1"/>
    <n v="3"/>
    <n v="0"/>
    <n v="5"/>
  </r>
  <r>
    <s v="MG2207-54"/>
    <x v="0"/>
    <x v="5"/>
    <n v="0"/>
    <n v="0"/>
    <n v="0"/>
    <n v="0"/>
    <n v="0"/>
    <n v="2"/>
    <n v="0"/>
    <n v="0"/>
    <n v="0"/>
    <n v="0"/>
    <n v="2"/>
  </r>
  <r>
    <s v="MG2207-55"/>
    <x v="0"/>
    <x v="6"/>
    <n v="0"/>
    <n v="0"/>
    <n v="0"/>
    <n v="2"/>
    <n v="0"/>
    <n v="0"/>
    <n v="0"/>
    <n v="0"/>
    <n v="0"/>
    <n v="0"/>
    <n v="2"/>
  </r>
  <r>
    <s v="MG2207-60"/>
    <x v="0"/>
    <x v="7"/>
    <n v="0"/>
    <n v="0"/>
    <n v="2"/>
    <n v="0"/>
    <n v="0"/>
    <n v="7"/>
    <n v="7"/>
    <n v="2"/>
    <n v="2"/>
    <n v="0"/>
    <n v="20"/>
  </r>
  <r>
    <s v="MG2208-18"/>
    <x v="1"/>
    <x v="8"/>
    <n v="0"/>
    <n v="0"/>
    <n v="0"/>
    <n v="0"/>
    <n v="0"/>
    <n v="6"/>
    <n v="13"/>
    <n v="3"/>
    <n v="11"/>
    <n v="0"/>
    <n v="33"/>
  </r>
  <r>
    <s v="MG2208-49"/>
    <x v="1"/>
    <x v="0"/>
    <n v="0"/>
    <n v="0"/>
    <n v="0"/>
    <n v="0"/>
    <n v="0"/>
    <n v="0"/>
    <n v="36"/>
    <n v="1"/>
    <n v="0"/>
    <n v="0"/>
    <n v="37"/>
  </r>
  <r>
    <s v="MG2208-50"/>
    <x v="1"/>
    <x v="1"/>
    <n v="0"/>
    <n v="0"/>
    <n v="0"/>
    <n v="0"/>
    <n v="0"/>
    <n v="0"/>
    <n v="0"/>
    <n v="1"/>
    <n v="0"/>
    <n v="0"/>
    <n v="1"/>
  </r>
  <r>
    <s v="MG2208-51"/>
    <x v="1"/>
    <x v="2"/>
    <n v="0"/>
    <n v="0"/>
    <n v="0"/>
    <n v="0"/>
    <n v="0"/>
    <n v="0"/>
    <n v="0"/>
    <n v="1"/>
    <n v="7"/>
    <n v="6"/>
    <n v="14"/>
  </r>
  <r>
    <s v="MG2208-52"/>
    <x v="1"/>
    <x v="3"/>
    <n v="0"/>
    <n v="0"/>
    <n v="0"/>
    <n v="0"/>
    <n v="0"/>
    <n v="0"/>
    <n v="0"/>
    <n v="0"/>
    <n v="2"/>
    <n v="0"/>
    <n v="2"/>
  </r>
  <r>
    <s v="MG2208-53"/>
    <x v="1"/>
    <x v="4"/>
    <n v="0"/>
    <n v="0"/>
    <n v="0"/>
    <n v="0"/>
    <n v="0"/>
    <n v="0"/>
    <n v="0"/>
    <n v="0"/>
    <n v="2"/>
    <n v="1"/>
    <n v="3"/>
  </r>
  <r>
    <s v="MG2208-54"/>
    <x v="1"/>
    <x v="5"/>
    <n v="0"/>
    <n v="0"/>
    <n v="0"/>
    <n v="0"/>
    <n v="0"/>
    <n v="0"/>
    <n v="0"/>
    <n v="0"/>
    <n v="2"/>
    <n v="0"/>
    <n v="2"/>
  </r>
  <r>
    <s v="MG2208-55"/>
    <x v="1"/>
    <x v="6"/>
    <n v="0"/>
    <n v="0"/>
    <n v="0"/>
    <n v="0"/>
    <n v="0"/>
    <n v="1"/>
    <n v="6"/>
    <n v="35"/>
    <n v="9"/>
    <n v="1"/>
    <n v="52"/>
  </r>
  <r>
    <s v="MG2208-60"/>
    <x v="1"/>
    <x v="7"/>
    <n v="0"/>
    <n v="0"/>
    <n v="0"/>
    <n v="0"/>
    <n v="0"/>
    <n v="9"/>
    <n v="0"/>
    <n v="16"/>
    <n v="0"/>
    <n v="0"/>
    <n v="25"/>
  </r>
  <r>
    <s v="MG2208-82"/>
    <x v="1"/>
    <x v="9"/>
    <n v="0"/>
    <n v="0"/>
    <n v="0"/>
    <n v="0"/>
    <n v="0"/>
    <n v="0"/>
    <n v="0"/>
    <n v="0"/>
    <n v="5"/>
    <n v="0"/>
    <n v="5"/>
  </r>
  <r>
    <s v="MG2212-18"/>
    <x v="2"/>
    <x v="8"/>
    <n v="0"/>
    <n v="0"/>
    <n v="0"/>
    <n v="0"/>
    <n v="0"/>
    <n v="0"/>
    <n v="0"/>
    <n v="2"/>
    <n v="0"/>
    <n v="0"/>
    <n v="2"/>
  </r>
  <r>
    <s v="MG2212-49"/>
    <x v="2"/>
    <x v="0"/>
    <n v="0"/>
    <n v="0"/>
    <n v="0"/>
    <n v="0"/>
    <n v="0"/>
    <n v="0"/>
    <n v="12"/>
    <n v="4"/>
    <n v="1"/>
    <n v="0"/>
    <n v="17"/>
  </r>
  <r>
    <s v="MG2212-50"/>
    <x v="2"/>
    <x v="1"/>
    <n v="0"/>
    <n v="0"/>
    <n v="0"/>
    <n v="0"/>
    <n v="3"/>
    <n v="1"/>
    <n v="8"/>
    <n v="16"/>
    <n v="9"/>
    <n v="1"/>
    <n v="38"/>
  </r>
  <r>
    <s v="MG2212-51"/>
    <x v="2"/>
    <x v="2"/>
    <n v="0"/>
    <n v="0"/>
    <n v="0"/>
    <n v="0"/>
    <n v="0"/>
    <n v="1"/>
    <n v="2"/>
    <n v="0"/>
    <n v="1"/>
    <n v="0"/>
    <n v="4"/>
  </r>
  <r>
    <s v="MG2212-52"/>
    <x v="2"/>
    <x v="3"/>
    <n v="0"/>
    <n v="0"/>
    <n v="0"/>
    <n v="0"/>
    <n v="0"/>
    <n v="0"/>
    <n v="0"/>
    <n v="0"/>
    <n v="1"/>
    <n v="0"/>
    <n v="1"/>
  </r>
  <r>
    <s v="MG2212-53"/>
    <x v="2"/>
    <x v="4"/>
    <n v="0"/>
    <n v="0"/>
    <n v="0"/>
    <n v="0"/>
    <n v="0"/>
    <n v="1"/>
    <n v="0"/>
    <n v="0"/>
    <n v="0"/>
    <n v="0"/>
    <n v="1"/>
  </r>
  <r>
    <s v="MG2212-55"/>
    <x v="2"/>
    <x v="6"/>
    <n v="0"/>
    <n v="0"/>
    <n v="0"/>
    <n v="0"/>
    <n v="0"/>
    <n v="0"/>
    <n v="0"/>
    <n v="0"/>
    <n v="1"/>
    <n v="4"/>
    <n v="5"/>
  </r>
  <r>
    <s v="MG2212-60"/>
    <x v="2"/>
    <x v="7"/>
    <n v="0"/>
    <n v="0"/>
    <n v="0"/>
    <n v="0"/>
    <n v="0"/>
    <n v="0"/>
    <n v="0"/>
    <n v="1"/>
    <n v="2"/>
    <n v="0"/>
    <n v="3"/>
  </r>
  <r>
    <s v="MG2212-77"/>
    <x v="2"/>
    <x v="10"/>
    <n v="0"/>
    <n v="0"/>
    <n v="0"/>
    <n v="0"/>
    <n v="0"/>
    <n v="0"/>
    <n v="6"/>
    <n v="0"/>
    <n v="0"/>
    <n v="0"/>
    <n v="6"/>
  </r>
  <r>
    <s v="MG2214-18"/>
    <x v="3"/>
    <x v="8"/>
    <n v="0"/>
    <n v="0"/>
    <n v="0"/>
    <n v="0"/>
    <n v="0"/>
    <n v="0"/>
    <n v="16"/>
    <n v="0"/>
    <n v="0"/>
    <n v="0"/>
    <n v="16"/>
  </r>
  <r>
    <s v="MG2214-49"/>
    <x v="3"/>
    <x v="0"/>
    <n v="0"/>
    <n v="0"/>
    <n v="0"/>
    <n v="0"/>
    <n v="0"/>
    <n v="0"/>
    <n v="0"/>
    <n v="7"/>
    <n v="0"/>
    <n v="0"/>
    <n v="7"/>
  </r>
  <r>
    <s v="MG2214-50"/>
    <x v="3"/>
    <x v="1"/>
    <n v="0"/>
    <n v="0"/>
    <n v="0"/>
    <n v="0"/>
    <n v="0"/>
    <n v="0"/>
    <n v="0"/>
    <n v="7"/>
    <n v="1"/>
    <n v="0"/>
    <n v="8"/>
  </r>
  <r>
    <s v="MG2214-51"/>
    <x v="3"/>
    <x v="2"/>
    <n v="0"/>
    <n v="0"/>
    <n v="0"/>
    <n v="0"/>
    <n v="0"/>
    <n v="5"/>
    <n v="1"/>
    <n v="3"/>
    <n v="1"/>
    <n v="0"/>
    <n v="10"/>
  </r>
  <r>
    <s v="MG2214-52"/>
    <x v="3"/>
    <x v="3"/>
    <n v="0"/>
    <n v="0"/>
    <n v="0"/>
    <n v="0"/>
    <n v="2"/>
    <n v="3"/>
    <n v="0"/>
    <n v="1"/>
    <n v="0"/>
    <n v="0"/>
    <n v="6"/>
  </r>
  <r>
    <s v="MG2214-53"/>
    <x v="3"/>
    <x v="4"/>
    <n v="0"/>
    <n v="0"/>
    <n v="0"/>
    <n v="0"/>
    <n v="0"/>
    <n v="14"/>
    <n v="0"/>
    <n v="1"/>
    <n v="2"/>
    <n v="0"/>
    <n v="17"/>
  </r>
  <r>
    <s v="MG2214-54"/>
    <x v="3"/>
    <x v="5"/>
    <n v="0"/>
    <n v="0"/>
    <n v="0"/>
    <n v="0"/>
    <n v="0"/>
    <n v="2"/>
    <n v="0"/>
    <n v="6"/>
    <n v="0"/>
    <n v="0"/>
    <n v="8"/>
  </r>
  <r>
    <s v="MG2214-55"/>
    <x v="3"/>
    <x v="6"/>
    <n v="0"/>
    <n v="0"/>
    <n v="0"/>
    <n v="0"/>
    <n v="1"/>
    <n v="4"/>
    <n v="11"/>
    <n v="4"/>
    <n v="0"/>
    <n v="0"/>
    <n v="20"/>
  </r>
  <r>
    <s v="MG2214-60"/>
    <x v="3"/>
    <x v="7"/>
    <n v="0"/>
    <n v="0"/>
    <n v="0"/>
    <n v="0"/>
    <n v="4"/>
    <n v="0"/>
    <n v="8"/>
    <n v="0"/>
    <n v="2"/>
    <n v="1"/>
    <n v="15"/>
  </r>
  <r>
    <s v="MG2216-49"/>
    <x v="4"/>
    <x v="0"/>
    <n v="0"/>
    <n v="0"/>
    <n v="0"/>
    <n v="0"/>
    <n v="0"/>
    <n v="1"/>
    <n v="2"/>
    <n v="40"/>
    <n v="18"/>
    <n v="2"/>
    <n v="63"/>
  </r>
  <r>
    <s v="MG2216-51"/>
    <x v="4"/>
    <x v="2"/>
    <n v="2"/>
    <n v="0"/>
    <n v="0"/>
    <n v="0"/>
    <n v="0"/>
    <n v="0"/>
    <n v="0"/>
    <n v="0"/>
    <n v="0"/>
    <n v="0"/>
    <n v="2"/>
  </r>
  <r>
    <s v="MG2216-52"/>
    <x v="4"/>
    <x v="3"/>
    <n v="1"/>
    <n v="0"/>
    <n v="0"/>
    <n v="0"/>
    <n v="0"/>
    <n v="0"/>
    <n v="0"/>
    <n v="0"/>
    <n v="0"/>
    <n v="0"/>
    <n v="1"/>
  </r>
  <r>
    <s v="MG2216-53"/>
    <x v="4"/>
    <x v="4"/>
    <n v="1"/>
    <n v="0"/>
    <n v="0"/>
    <n v="0"/>
    <n v="0"/>
    <n v="0"/>
    <n v="0"/>
    <n v="0"/>
    <n v="0"/>
    <n v="0"/>
    <n v="1"/>
  </r>
  <r>
    <s v="MG2216-55"/>
    <x v="4"/>
    <x v="6"/>
    <n v="0"/>
    <n v="0"/>
    <n v="0"/>
    <n v="0"/>
    <n v="0"/>
    <n v="0"/>
    <n v="1"/>
    <n v="6"/>
    <n v="0"/>
    <n v="0"/>
    <n v="7"/>
  </r>
  <r>
    <s v="MG2216-60"/>
    <x v="4"/>
    <x v="7"/>
    <n v="0"/>
    <n v="0"/>
    <n v="0"/>
    <n v="0"/>
    <n v="0"/>
    <n v="0"/>
    <n v="5"/>
    <n v="0"/>
    <n v="1"/>
    <n v="0"/>
    <n v="6"/>
  </r>
  <r>
    <s v="MG2221-50"/>
    <x v="5"/>
    <x v="1"/>
    <n v="0"/>
    <n v="0"/>
    <n v="0"/>
    <n v="0"/>
    <n v="58"/>
    <n v="0"/>
    <n v="0"/>
    <n v="0"/>
    <n v="0"/>
    <n v="0"/>
    <n v="58"/>
  </r>
  <r>
    <s v="MG2224-18"/>
    <x v="6"/>
    <x v="8"/>
    <n v="0"/>
    <n v="0"/>
    <n v="0"/>
    <n v="0"/>
    <n v="0"/>
    <n v="5"/>
    <n v="2"/>
    <n v="6"/>
    <n v="0"/>
    <n v="0"/>
    <n v="13"/>
  </r>
  <r>
    <s v="MG2224-49"/>
    <x v="6"/>
    <x v="0"/>
    <n v="0"/>
    <n v="0"/>
    <n v="0"/>
    <n v="0"/>
    <n v="0"/>
    <n v="3"/>
    <n v="1"/>
    <n v="5"/>
    <n v="0"/>
    <n v="1"/>
    <n v="10"/>
  </r>
  <r>
    <s v="MG2224-50"/>
    <x v="6"/>
    <x v="1"/>
    <n v="0"/>
    <n v="0"/>
    <n v="0"/>
    <n v="3"/>
    <n v="4"/>
    <n v="9"/>
    <n v="11"/>
    <n v="13"/>
    <n v="23"/>
    <n v="6"/>
    <n v="69"/>
  </r>
  <r>
    <s v="MG2224-51"/>
    <x v="6"/>
    <x v="2"/>
    <n v="7"/>
    <n v="1"/>
    <n v="1"/>
    <n v="3"/>
    <n v="8"/>
    <n v="16"/>
    <n v="2"/>
    <n v="1"/>
    <n v="13"/>
    <n v="4"/>
    <n v="56"/>
  </r>
  <r>
    <s v="MG2224-52"/>
    <x v="6"/>
    <x v="3"/>
    <n v="0"/>
    <n v="0"/>
    <n v="0"/>
    <n v="0"/>
    <n v="7"/>
    <n v="3"/>
    <n v="3"/>
    <n v="2"/>
    <n v="7"/>
    <n v="3"/>
    <n v="25"/>
  </r>
  <r>
    <s v="MG2224-53"/>
    <x v="6"/>
    <x v="4"/>
    <n v="0"/>
    <n v="0"/>
    <n v="1"/>
    <n v="0"/>
    <n v="7"/>
    <n v="10"/>
    <n v="1"/>
    <n v="0"/>
    <n v="1"/>
    <n v="1"/>
    <n v="21"/>
  </r>
  <r>
    <s v="MG2224-54"/>
    <x v="6"/>
    <x v="5"/>
    <n v="0"/>
    <n v="0"/>
    <n v="5"/>
    <n v="0"/>
    <n v="6"/>
    <n v="7"/>
    <n v="0"/>
    <n v="0"/>
    <n v="0"/>
    <n v="1"/>
    <n v="19"/>
  </r>
  <r>
    <s v="MG2224-55"/>
    <x v="6"/>
    <x v="6"/>
    <n v="0"/>
    <n v="0"/>
    <n v="0"/>
    <n v="1"/>
    <n v="0"/>
    <n v="6"/>
    <n v="8"/>
    <n v="20"/>
    <n v="5"/>
    <n v="9"/>
    <n v="49"/>
  </r>
  <r>
    <s v="MG2224-56"/>
    <x v="6"/>
    <x v="11"/>
    <n v="0"/>
    <n v="0"/>
    <n v="0"/>
    <n v="0"/>
    <n v="0"/>
    <n v="1"/>
    <n v="0"/>
    <n v="0"/>
    <n v="0"/>
    <n v="0"/>
    <n v="1"/>
  </r>
  <r>
    <s v="MG2224-60"/>
    <x v="6"/>
    <x v="7"/>
    <n v="0"/>
    <n v="0"/>
    <n v="0"/>
    <n v="0"/>
    <n v="0"/>
    <n v="34"/>
    <n v="7"/>
    <n v="17"/>
    <n v="7"/>
    <n v="8"/>
    <n v="73"/>
  </r>
  <r>
    <s v="MG2224-62"/>
    <x v="6"/>
    <x v="12"/>
    <n v="0"/>
    <n v="0"/>
    <n v="0"/>
    <n v="0"/>
    <n v="0"/>
    <n v="0"/>
    <n v="0"/>
    <n v="8"/>
    <n v="0"/>
    <n v="0"/>
    <n v="8"/>
  </r>
  <r>
    <s v="MG2224-63"/>
    <x v="6"/>
    <x v="13"/>
    <n v="0"/>
    <n v="0"/>
    <n v="0"/>
    <n v="0"/>
    <n v="0"/>
    <n v="0"/>
    <n v="0"/>
    <n v="5"/>
    <n v="0"/>
    <n v="0"/>
    <n v="5"/>
  </r>
  <r>
    <s v="MG2224-64"/>
    <x v="6"/>
    <x v="14"/>
    <n v="0"/>
    <n v="0"/>
    <n v="0"/>
    <n v="0"/>
    <n v="0"/>
    <n v="0"/>
    <n v="1"/>
    <n v="4"/>
    <n v="0"/>
    <n v="0"/>
    <n v="5"/>
  </r>
  <r>
    <s v="MG2224-65"/>
    <x v="6"/>
    <x v="15"/>
    <n v="0"/>
    <n v="0"/>
    <n v="0"/>
    <n v="0"/>
    <n v="0"/>
    <n v="0"/>
    <n v="0"/>
    <n v="1"/>
    <n v="0"/>
    <n v="0"/>
    <n v="1"/>
  </r>
  <r>
    <s v="MG2226-18"/>
    <x v="7"/>
    <x v="8"/>
    <n v="0"/>
    <n v="0"/>
    <n v="0"/>
    <n v="0"/>
    <n v="0"/>
    <n v="0"/>
    <n v="4"/>
    <n v="5"/>
    <n v="0"/>
    <n v="0"/>
    <n v="9"/>
  </r>
  <r>
    <s v="MG2226-49"/>
    <x v="7"/>
    <x v="0"/>
    <n v="1"/>
    <n v="0"/>
    <n v="0"/>
    <n v="1"/>
    <n v="1"/>
    <n v="43"/>
    <n v="44"/>
    <n v="11"/>
    <n v="64"/>
    <n v="3"/>
    <n v="168"/>
  </r>
  <r>
    <s v="MG2226-50"/>
    <x v="7"/>
    <x v="1"/>
    <n v="0"/>
    <n v="0"/>
    <n v="8"/>
    <n v="0"/>
    <n v="11"/>
    <n v="1"/>
    <n v="4"/>
    <n v="16"/>
    <n v="12"/>
    <n v="6"/>
    <n v="58"/>
  </r>
  <r>
    <s v="MG2226-51"/>
    <x v="7"/>
    <x v="2"/>
    <n v="23"/>
    <n v="22"/>
    <n v="13"/>
    <n v="60"/>
    <n v="11"/>
    <n v="16"/>
    <n v="30"/>
    <n v="29"/>
    <n v="24"/>
    <n v="13"/>
    <n v="241"/>
  </r>
  <r>
    <s v="MG2226-52"/>
    <x v="7"/>
    <x v="3"/>
    <n v="2"/>
    <n v="17"/>
    <n v="2"/>
    <n v="1"/>
    <n v="1"/>
    <n v="9"/>
    <n v="5"/>
    <n v="10"/>
    <n v="4"/>
    <n v="0"/>
    <n v="51"/>
  </r>
  <r>
    <s v="MG2226-53"/>
    <x v="7"/>
    <x v="4"/>
    <n v="0"/>
    <n v="12"/>
    <n v="0"/>
    <n v="12"/>
    <n v="0"/>
    <n v="35"/>
    <n v="3"/>
    <n v="15"/>
    <n v="5"/>
    <n v="0"/>
    <n v="82"/>
  </r>
  <r>
    <s v="MG2226-54"/>
    <x v="7"/>
    <x v="5"/>
    <n v="0"/>
    <n v="2"/>
    <n v="4"/>
    <n v="0"/>
    <n v="0"/>
    <n v="6"/>
    <n v="2"/>
    <n v="1"/>
    <n v="1"/>
    <n v="0"/>
    <n v="16"/>
  </r>
  <r>
    <s v="MG2226-55"/>
    <x v="7"/>
    <x v="6"/>
    <n v="0"/>
    <n v="0"/>
    <n v="0"/>
    <n v="0"/>
    <n v="0"/>
    <n v="0"/>
    <n v="0"/>
    <n v="9"/>
    <n v="11"/>
    <n v="6"/>
    <n v="26"/>
  </r>
  <r>
    <s v="MG2226-57"/>
    <x v="7"/>
    <x v="16"/>
    <n v="0"/>
    <n v="0"/>
    <n v="5"/>
    <n v="33"/>
    <n v="34"/>
    <n v="69"/>
    <n v="95"/>
    <n v="161"/>
    <n v="121"/>
    <n v="62"/>
    <n v="580"/>
  </r>
  <r>
    <s v="MG2226-60"/>
    <x v="7"/>
    <x v="7"/>
    <n v="1"/>
    <n v="1"/>
    <n v="8"/>
    <n v="2"/>
    <n v="7"/>
    <n v="31"/>
    <n v="23"/>
    <n v="14"/>
    <n v="10"/>
    <n v="5"/>
    <n v="102"/>
  </r>
  <r>
    <s v="MG2226-62"/>
    <x v="7"/>
    <x v="12"/>
    <n v="0"/>
    <n v="0"/>
    <n v="0"/>
    <n v="0"/>
    <n v="0"/>
    <n v="0"/>
    <n v="0"/>
    <n v="40"/>
    <n v="0"/>
    <n v="0"/>
    <n v="40"/>
  </r>
  <r>
    <s v="MG2226-63"/>
    <x v="7"/>
    <x v="13"/>
    <n v="0"/>
    <n v="0"/>
    <n v="0"/>
    <n v="0"/>
    <n v="0"/>
    <n v="0"/>
    <n v="0"/>
    <n v="12"/>
    <n v="0"/>
    <n v="0"/>
    <n v="12"/>
  </r>
  <r>
    <s v="MG2226-64"/>
    <x v="7"/>
    <x v="14"/>
    <n v="0"/>
    <n v="0"/>
    <n v="0"/>
    <n v="0"/>
    <n v="0"/>
    <n v="0"/>
    <n v="0"/>
    <n v="15"/>
    <n v="0"/>
    <n v="0"/>
    <n v="15"/>
  </r>
  <r>
    <s v="MG2226-65"/>
    <x v="7"/>
    <x v="15"/>
    <n v="0"/>
    <n v="0"/>
    <n v="0"/>
    <n v="0"/>
    <n v="0"/>
    <n v="0"/>
    <n v="0"/>
    <n v="2"/>
    <n v="0"/>
    <n v="0"/>
    <n v="2"/>
  </r>
  <r>
    <s v="MG2226-69"/>
    <x v="7"/>
    <x v="17"/>
    <n v="0"/>
    <n v="0"/>
    <n v="82"/>
    <n v="0"/>
    <n v="70"/>
    <n v="0"/>
    <n v="0"/>
    <n v="0"/>
    <n v="0"/>
    <n v="0"/>
    <n v="152"/>
  </r>
  <r>
    <s v="MG2227-49"/>
    <x v="8"/>
    <x v="0"/>
    <n v="0"/>
    <n v="0"/>
    <n v="0"/>
    <n v="0"/>
    <n v="3"/>
    <n v="0"/>
    <n v="21"/>
    <n v="5"/>
    <n v="9"/>
    <n v="2"/>
    <n v="40"/>
  </r>
  <r>
    <s v="MG2227-50"/>
    <x v="8"/>
    <x v="1"/>
    <n v="0"/>
    <n v="0"/>
    <n v="0"/>
    <n v="0"/>
    <n v="1"/>
    <n v="12"/>
    <n v="15"/>
    <n v="30"/>
    <n v="4"/>
    <n v="0"/>
    <n v="62"/>
  </r>
  <r>
    <s v="MG2227-51"/>
    <x v="8"/>
    <x v="2"/>
    <n v="0"/>
    <n v="0"/>
    <n v="0"/>
    <n v="0"/>
    <n v="0"/>
    <n v="1"/>
    <n v="3"/>
    <n v="18"/>
    <n v="8"/>
    <n v="5"/>
    <n v="35"/>
  </r>
  <r>
    <s v="MG2227-53"/>
    <x v="8"/>
    <x v="4"/>
    <n v="0"/>
    <n v="0"/>
    <n v="0"/>
    <n v="0"/>
    <n v="1"/>
    <n v="0"/>
    <n v="0"/>
    <n v="0"/>
    <n v="1"/>
    <n v="0"/>
    <n v="2"/>
  </r>
  <r>
    <s v="MG2227-54"/>
    <x v="8"/>
    <x v="5"/>
    <n v="0"/>
    <n v="0"/>
    <n v="0"/>
    <n v="0"/>
    <n v="0"/>
    <n v="0"/>
    <n v="0"/>
    <n v="1"/>
    <n v="0"/>
    <n v="0"/>
    <n v="1"/>
  </r>
  <r>
    <s v="MG2227-55"/>
    <x v="8"/>
    <x v="6"/>
    <n v="0"/>
    <n v="0"/>
    <n v="0"/>
    <n v="0"/>
    <n v="0"/>
    <n v="0"/>
    <n v="0"/>
    <n v="0"/>
    <n v="4"/>
    <n v="0"/>
    <n v="4"/>
  </r>
  <r>
    <s v="MG2228-49"/>
    <x v="9"/>
    <x v="0"/>
    <n v="0"/>
    <n v="0"/>
    <n v="0"/>
    <n v="0"/>
    <n v="0"/>
    <n v="0"/>
    <n v="43"/>
    <n v="0"/>
    <n v="1"/>
    <n v="0"/>
    <n v="44"/>
  </r>
  <r>
    <s v="MG2228-50"/>
    <x v="9"/>
    <x v="1"/>
    <n v="0"/>
    <n v="0"/>
    <n v="0"/>
    <n v="0"/>
    <n v="0"/>
    <n v="2"/>
    <n v="0"/>
    <n v="3"/>
    <n v="4"/>
    <n v="3"/>
    <n v="12"/>
  </r>
  <r>
    <s v="MG2228-51"/>
    <x v="9"/>
    <x v="2"/>
    <n v="0"/>
    <n v="0"/>
    <n v="0"/>
    <n v="0"/>
    <n v="0"/>
    <n v="44"/>
    <n v="2"/>
    <n v="1"/>
    <n v="1"/>
    <n v="4"/>
    <n v="52"/>
  </r>
  <r>
    <s v="MG2228-53"/>
    <x v="9"/>
    <x v="4"/>
    <n v="0"/>
    <n v="0"/>
    <n v="0"/>
    <n v="0"/>
    <n v="0"/>
    <n v="0"/>
    <n v="0"/>
    <n v="7"/>
    <n v="0"/>
    <n v="0"/>
    <n v="7"/>
  </r>
  <r>
    <s v="MG2228-54"/>
    <x v="9"/>
    <x v="5"/>
    <n v="0"/>
    <n v="0"/>
    <n v="0"/>
    <n v="0"/>
    <n v="0"/>
    <n v="0"/>
    <n v="0"/>
    <n v="0"/>
    <n v="0"/>
    <n v="1"/>
    <n v="1"/>
  </r>
  <r>
    <s v="MG2228-55"/>
    <x v="9"/>
    <x v="6"/>
    <n v="0"/>
    <n v="0"/>
    <n v="5"/>
    <n v="2"/>
    <n v="0"/>
    <n v="1"/>
    <n v="12"/>
    <n v="82"/>
    <n v="2"/>
    <n v="2"/>
    <n v="106"/>
  </r>
  <r>
    <s v="MG2228-60"/>
    <x v="9"/>
    <x v="7"/>
    <n v="0"/>
    <n v="0"/>
    <n v="0"/>
    <n v="0"/>
    <n v="0"/>
    <n v="1"/>
    <n v="16"/>
    <n v="0"/>
    <n v="2"/>
    <n v="0"/>
    <n v="19"/>
  </r>
  <r>
    <s v="MG2228-62"/>
    <x v="9"/>
    <x v="12"/>
    <n v="0"/>
    <n v="0"/>
    <n v="0"/>
    <n v="0"/>
    <n v="0"/>
    <n v="0"/>
    <n v="0"/>
    <n v="4"/>
    <n v="0"/>
    <n v="0"/>
    <n v="4"/>
  </r>
  <r>
    <s v="MG2228-63"/>
    <x v="9"/>
    <x v="13"/>
    <n v="0"/>
    <n v="0"/>
    <n v="0"/>
    <n v="0"/>
    <n v="0"/>
    <n v="0"/>
    <n v="0"/>
    <n v="9"/>
    <n v="0"/>
    <n v="0"/>
    <n v="9"/>
  </r>
  <r>
    <s v="MG2228-64"/>
    <x v="9"/>
    <x v="14"/>
    <n v="0"/>
    <n v="0"/>
    <n v="0"/>
    <n v="0"/>
    <n v="0"/>
    <n v="0"/>
    <n v="0"/>
    <n v="6"/>
    <n v="0"/>
    <n v="0"/>
    <n v="6"/>
  </r>
  <r>
    <s v="MG2228-65"/>
    <x v="9"/>
    <x v="15"/>
    <n v="0"/>
    <n v="0"/>
    <n v="0"/>
    <n v="0"/>
    <n v="0"/>
    <n v="0"/>
    <n v="0"/>
    <n v="1"/>
    <n v="0"/>
    <n v="0"/>
    <n v="1"/>
  </r>
  <r>
    <s v="MG2228-82"/>
    <x v="9"/>
    <x v="9"/>
    <n v="0"/>
    <n v="0"/>
    <n v="0"/>
    <n v="0"/>
    <n v="0"/>
    <n v="0"/>
    <n v="0"/>
    <n v="12"/>
    <n v="0"/>
    <n v="0"/>
    <n v="12"/>
  </r>
  <r>
    <s v="MG2230-49"/>
    <x v="10"/>
    <x v="0"/>
    <n v="0"/>
    <n v="0"/>
    <n v="0"/>
    <n v="0"/>
    <n v="0"/>
    <n v="1"/>
    <n v="15"/>
    <n v="6"/>
    <n v="1"/>
    <n v="0"/>
    <n v="23"/>
  </r>
  <r>
    <s v="MG2230-50"/>
    <x v="10"/>
    <x v="1"/>
    <n v="0"/>
    <n v="0"/>
    <n v="0"/>
    <n v="0"/>
    <n v="0"/>
    <n v="2"/>
    <n v="4"/>
    <n v="7"/>
    <n v="3"/>
    <n v="5"/>
    <n v="21"/>
  </r>
  <r>
    <s v="MG2230-51"/>
    <x v="10"/>
    <x v="2"/>
    <n v="0"/>
    <n v="0"/>
    <n v="0"/>
    <n v="0"/>
    <n v="0"/>
    <n v="0"/>
    <n v="2"/>
    <n v="0"/>
    <n v="0"/>
    <n v="1"/>
    <n v="3"/>
  </r>
  <r>
    <s v="MG2230-53"/>
    <x v="10"/>
    <x v="4"/>
    <n v="0"/>
    <n v="0"/>
    <n v="0"/>
    <n v="0"/>
    <n v="0"/>
    <n v="0"/>
    <n v="0"/>
    <n v="6"/>
    <n v="0"/>
    <n v="0"/>
    <n v="6"/>
  </r>
  <r>
    <s v="MG2230-54"/>
    <x v="10"/>
    <x v="5"/>
    <n v="0"/>
    <n v="0"/>
    <n v="0"/>
    <n v="0"/>
    <n v="0"/>
    <n v="0"/>
    <n v="0"/>
    <n v="0"/>
    <n v="1"/>
    <n v="0"/>
    <n v="1"/>
  </r>
  <r>
    <s v="MG2230-55"/>
    <x v="10"/>
    <x v="6"/>
    <n v="0"/>
    <n v="0"/>
    <n v="0"/>
    <n v="0"/>
    <n v="0"/>
    <n v="16"/>
    <n v="2"/>
    <n v="2"/>
    <n v="0"/>
    <n v="0"/>
    <n v="20"/>
  </r>
  <r>
    <s v="MG2230-60"/>
    <x v="10"/>
    <x v="7"/>
    <n v="0"/>
    <n v="0"/>
    <n v="0"/>
    <n v="0"/>
    <n v="0"/>
    <n v="0"/>
    <n v="0"/>
    <n v="1"/>
    <n v="14"/>
    <n v="0"/>
    <n v="15"/>
  </r>
  <r>
    <s v="MG2236-18"/>
    <x v="11"/>
    <x v="8"/>
    <n v="0"/>
    <n v="0"/>
    <n v="0"/>
    <n v="0"/>
    <n v="0"/>
    <n v="0"/>
    <n v="1"/>
    <n v="3"/>
    <n v="0"/>
    <n v="0"/>
    <n v="4"/>
  </r>
  <r>
    <s v="MG2236-49"/>
    <x v="11"/>
    <x v="0"/>
    <n v="1"/>
    <n v="1"/>
    <n v="0"/>
    <n v="6"/>
    <n v="2"/>
    <n v="0"/>
    <n v="6"/>
    <n v="12"/>
    <n v="3"/>
    <n v="0"/>
    <n v="31"/>
  </r>
  <r>
    <s v="MG2236-50"/>
    <x v="11"/>
    <x v="1"/>
    <n v="0"/>
    <n v="2"/>
    <n v="3"/>
    <n v="0"/>
    <n v="0"/>
    <n v="0"/>
    <n v="130"/>
    <n v="16"/>
    <n v="7"/>
    <n v="0"/>
    <n v="158"/>
  </r>
  <r>
    <s v="MG2236-51"/>
    <x v="11"/>
    <x v="2"/>
    <n v="14"/>
    <n v="1"/>
    <n v="9"/>
    <n v="9"/>
    <n v="10"/>
    <n v="23"/>
    <n v="42"/>
    <n v="39"/>
    <n v="29"/>
    <n v="10"/>
    <n v="186"/>
  </r>
  <r>
    <s v="MG2236-52"/>
    <x v="11"/>
    <x v="3"/>
    <n v="1"/>
    <n v="0"/>
    <n v="13"/>
    <n v="10"/>
    <n v="2"/>
    <n v="9"/>
    <n v="4"/>
    <n v="7"/>
    <n v="9"/>
    <n v="1"/>
    <n v="56"/>
  </r>
  <r>
    <s v="MG2236-53"/>
    <x v="11"/>
    <x v="4"/>
    <n v="0"/>
    <n v="0"/>
    <n v="8"/>
    <n v="8"/>
    <n v="2"/>
    <n v="13"/>
    <n v="30"/>
    <n v="10"/>
    <n v="24"/>
    <n v="5"/>
    <n v="100"/>
  </r>
  <r>
    <s v="MG2236-54"/>
    <x v="11"/>
    <x v="5"/>
    <n v="3"/>
    <n v="0"/>
    <n v="13"/>
    <n v="11"/>
    <n v="2"/>
    <n v="20"/>
    <n v="8"/>
    <n v="7"/>
    <n v="3"/>
    <n v="3"/>
    <n v="70"/>
  </r>
  <r>
    <s v="MG2236-55"/>
    <x v="11"/>
    <x v="6"/>
    <n v="0"/>
    <n v="0"/>
    <n v="0"/>
    <n v="2"/>
    <n v="3"/>
    <n v="1"/>
    <n v="17"/>
    <n v="34"/>
    <n v="0"/>
    <n v="1"/>
    <n v="58"/>
  </r>
  <r>
    <s v="MG2236-56"/>
    <x v="11"/>
    <x v="11"/>
    <n v="0"/>
    <n v="0"/>
    <n v="0"/>
    <n v="0"/>
    <n v="0"/>
    <n v="0"/>
    <n v="10"/>
    <n v="0"/>
    <n v="0"/>
    <n v="0"/>
    <n v="10"/>
  </r>
  <r>
    <s v="MG2236-60"/>
    <x v="11"/>
    <x v="7"/>
    <n v="0"/>
    <n v="0"/>
    <n v="0"/>
    <n v="0"/>
    <n v="1"/>
    <n v="2"/>
    <n v="13"/>
    <n v="18"/>
    <n v="0"/>
    <n v="0"/>
    <n v="34"/>
  </r>
  <r>
    <s v="MG2236-62"/>
    <x v="11"/>
    <x v="12"/>
    <n v="0"/>
    <n v="0"/>
    <n v="0"/>
    <n v="0"/>
    <n v="0"/>
    <n v="0"/>
    <n v="0"/>
    <n v="6"/>
    <n v="0"/>
    <n v="0"/>
    <n v="6"/>
  </r>
  <r>
    <s v="MG2236-82"/>
    <x v="11"/>
    <x v="9"/>
    <n v="0"/>
    <n v="0"/>
    <n v="0"/>
    <n v="0"/>
    <n v="0"/>
    <n v="0"/>
    <n v="0"/>
    <n v="14"/>
    <n v="1"/>
    <n v="0"/>
    <n v="15"/>
  </r>
  <r>
    <s v="MG2237-18"/>
    <x v="12"/>
    <x v="8"/>
    <n v="0"/>
    <n v="0"/>
    <n v="5"/>
    <n v="1"/>
    <n v="8"/>
    <n v="10"/>
    <n v="10"/>
    <n v="14"/>
    <n v="5"/>
    <n v="0"/>
    <n v="53"/>
  </r>
  <r>
    <s v="MG2237-49"/>
    <x v="12"/>
    <x v="0"/>
    <n v="9"/>
    <n v="4"/>
    <n v="12"/>
    <n v="5"/>
    <n v="7"/>
    <n v="4"/>
    <n v="0"/>
    <n v="50"/>
    <n v="20"/>
    <n v="0"/>
    <n v="111"/>
  </r>
  <r>
    <s v="MG2237-50"/>
    <x v="12"/>
    <x v="1"/>
    <n v="3"/>
    <n v="0"/>
    <n v="3"/>
    <n v="6"/>
    <n v="1"/>
    <n v="1"/>
    <n v="12"/>
    <n v="49"/>
    <n v="8"/>
    <n v="0"/>
    <n v="83"/>
  </r>
  <r>
    <s v="MG2237-51"/>
    <x v="12"/>
    <x v="2"/>
    <n v="0"/>
    <n v="0"/>
    <n v="11"/>
    <n v="98"/>
    <n v="8"/>
    <n v="1"/>
    <n v="30"/>
    <n v="31"/>
    <n v="32"/>
    <n v="3"/>
    <n v="214"/>
  </r>
  <r>
    <s v="MG2237-52"/>
    <x v="12"/>
    <x v="3"/>
    <n v="0"/>
    <n v="3"/>
    <n v="0"/>
    <n v="0"/>
    <n v="0"/>
    <n v="5"/>
    <n v="1"/>
    <n v="6"/>
    <n v="0"/>
    <n v="3"/>
    <n v="18"/>
  </r>
  <r>
    <s v="MG2237-53"/>
    <x v="12"/>
    <x v="4"/>
    <n v="2"/>
    <n v="1"/>
    <n v="2"/>
    <n v="38"/>
    <n v="4"/>
    <n v="37"/>
    <n v="3"/>
    <n v="16"/>
    <n v="5"/>
    <n v="2"/>
    <n v="110"/>
  </r>
  <r>
    <s v="MG2237-54"/>
    <x v="12"/>
    <x v="5"/>
    <n v="0"/>
    <n v="1"/>
    <n v="0"/>
    <n v="0"/>
    <n v="0"/>
    <n v="5"/>
    <n v="0"/>
    <n v="7"/>
    <n v="0"/>
    <n v="0"/>
    <n v="13"/>
  </r>
  <r>
    <s v="MG2237-55"/>
    <x v="12"/>
    <x v="6"/>
    <n v="0"/>
    <n v="0"/>
    <n v="0"/>
    <n v="2"/>
    <n v="3"/>
    <n v="1"/>
    <n v="19"/>
    <n v="13"/>
    <n v="5"/>
    <n v="2"/>
    <n v="45"/>
  </r>
  <r>
    <s v="MG2237-56"/>
    <x v="12"/>
    <x v="11"/>
    <n v="0"/>
    <n v="0"/>
    <n v="0"/>
    <n v="0"/>
    <n v="0"/>
    <n v="3"/>
    <n v="0"/>
    <n v="0"/>
    <n v="0"/>
    <n v="0"/>
    <n v="3"/>
  </r>
  <r>
    <s v="MG2237-60"/>
    <x v="12"/>
    <x v="7"/>
    <n v="0"/>
    <n v="0"/>
    <n v="0"/>
    <n v="0"/>
    <n v="25"/>
    <n v="10"/>
    <n v="10"/>
    <n v="22"/>
    <n v="22"/>
    <n v="0"/>
    <n v="89"/>
  </r>
  <r>
    <s v="MG2237-62"/>
    <x v="12"/>
    <x v="12"/>
    <n v="0"/>
    <n v="0"/>
    <n v="0"/>
    <n v="0"/>
    <n v="0"/>
    <n v="0"/>
    <n v="2"/>
    <n v="0"/>
    <n v="0"/>
    <n v="0"/>
    <n v="2"/>
  </r>
  <r>
    <s v="MG2237-63"/>
    <x v="12"/>
    <x v="13"/>
    <n v="0"/>
    <n v="0"/>
    <n v="0"/>
    <n v="0"/>
    <n v="0"/>
    <n v="0"/>
    <n v="2"/>
    <n v="1"/>
    <n v="0"/>
    <n v="0"/>
    <n v="3"/>
  </r>
  <r>
    <s v="MG2237-64"/>
    <x v="12"/>
    <x v="14"/>
    <n v="0"/>
    <n v="0"/>
    <n v="0"/>
    <n v="0"/>
    <n v="0"/>
    <n v="0"/>
    <n v="1"/>
    <n v="1"/>
    <n v="0"/>
    <n v="0"/>
    <n v="2"/>
  </r>
  <r>
    <s v="MG2237-65"/>
    <x v="12"/>
    <x v="15"/>
    <n v="0"/>
    <n v="0"/>
    <n v="0"/>
    <n v="0"/>
    <n v="0"/>
    <n v="0"/>
    <n v="1"/>
    <n v="1"/>
    <n v="0"/>
    <n v="0"/>
    <n v="2"/>
  </r>
  <r>
    <s v="MG2237-69"/>
    <x v="12"/>
    <x v="17"/>
    <n v="0"/>
    <n v="36"/>
    <n v="0"/>
    <n v="0"/>
    <n v="0"/>
    <n v="0"/>
    <n v="0"/>
    <n v="10"/>
    <n v="10"/>
    <n v="10"/>
    <n v="66"/>
  </r>
  <r>
    <s v="MG2237-82"/>
    <x v="12"/>
    <x v="9"/>
    <n v="0"/>
    <n v="0"/>
    <n v="0"/>
    <n v="0"/>
    <n v="0"/>
    <n v="0"/>
    <n v="0"/>
    <n v="0"/>
    <n v="5"/>
    <n v="0"/>
    <n v="5"/>
  </r>
  <r>
    <s v="MG2238-18"/>
    <x v="13"/>
    <x v="8"/>
    <n v="0"/>
    <n v="0"/>
    <n v="0"/>
    <n v="0"/>
    <n v="0"/>
    <n v="0"/>
    <n v="3"/>
    <n v="1"/>
    <n v="7"/>
    <n v="0"/>
    <n v="11"/>
  </r>
  <r>
    <s v="MG2238-48"/>
    <x v="13"/>
    <x v="18"/>
    <n v="0"/>
    <n v="0"/>
    <n v="1"/>
    <n v="0"/>
    <n v="0"/>
    <n v="0"/>
    <n v="0"/>
    <n v="0"/>
    <n v="0"/>
    <n v="0"/>
    <n v="1"/>
  </r>
  <r>
    <s v="MG2238-49"/>
    <x v="13"/>
    <x v="0"/>
    <n v="18"/>
    <n v="7"/>
    <n v="2"/>
    <n v="1"/>
    <n v="4"/>
    <n v="7"/>
    <n v="31"/>
    <n v="63"/>
    <n v="2"/>
    <n v="6"/>
    <n v="141"/>
  </r>
  <r>
    <s v="MG2238-50"/>
    <x v="13"/>
    <x v="1"/>
    <n v="3"/>
    <n v="101"/>
    <n v="257"/>
    <n v="3"/>
    <n v="3"/>
    <n v="210"/>
    <n v="12"/>
    <n v="36"/>
    <n v="54"/>
    <n v="1"/>
    <n v="680"/>
  </r>
  <r>
    <s v="MG2238-51"/>
    <x v="13"/>
    <x v="2"/>
    <n v="13"/>
    <n v="5"/>
    <n v="5"/>
    <n v="2"/>
    <n v="4"/>
    <n v="12"/>
    <n v="63"/>
    <n v="50"/>
    <n v="5"/>
    <n v="1"/>
    <n v="160"/>
  </r>
  <r>
    <s v="MG2238-52"/>
    <x v="13"/>
    <x v="3"/>
    <n v="3"/>
    <n v="2"/>
    <n v="0"/>
    <n v="1"/>
    <n v="0"/>
    <n v="1"/>
    <n v="8"/>
    <n v="6"/>
    <n v="2"/>
    <n v="0"/>
    <n v="23"/>
  </r>
  <r>
    <s v="MG2238-53"/>
    <x v="13"/>
    <x v="4"/>
    <n v="4"/>
    <n v="1"/>
    <n v="1"/>
    <n v="4"/>
    <n v="0"/>
    <n v="4"/>
    <n v="16"/>
    <n v="19"/>
    <n v="0"/>
    <n v="0"/>
    <n v="49"/>
  </r>
  <r>
    <s v="MG2238-54"/>
    <x v="13"/>
    <x v="5"/>
    <n v="0"/>
    <n v="0"/>
    <n v="3"/>
    <n v="1"/>
    <n v="0"/>
    <n v="1"/>
    <n v="6"/>
    <n v="9"/>
    <n v="0"/>
    <n v="0"/>
    <n v="20"/>
  </r>
  <r>
    <s v="MG2238-55"/>
    <x v="13"/>
    <x v="6"/>
    <n v="0"/>
    <n v="9"/>
    <n v="0"/>
    <n v="6"/>
    <n v="1"/>
    <n v="5"/>
    <n v="5"/>
    <n v="36"/>
    <n v="21"/>
    <n v="0"/>
    <n v="83"/>
  </r>
  <r>
    <s v="MG2238-56"/>
    <x v="13"/>
    <x v="11"/>
    <n v="0"/>
    <n v="0"/>
    <n v="0"/>
    <n v="0"/>
    <n v="0"/>
    <n v="5"/>
    <n v="4"/>
    <n v="0"/>
    <n v="0"/>
    <n v="0"/>
    <n v="9"/>
  </r>
  <r>
    <s v="MG2238-60"/>
    <x v="13"/>
    <x v="7"/>
    <n v="0"/>
    <n v="0"/>
    <n v="1"/>
    <n v="0"/>
    <n v="12"/>
    <n v="34"/>
    <n v="4"/>
    <n v="18"/>
    <n v="13"/>
    <n v="8"/>
    <n v="90"/>
  </r>
  <r>
    <s v="MG2238-69"/>
    <x v="13"/>
    <x v="17"/>
    <n v="10"/>
    <n v="0"/>
    <n v="0"/>
    <n v="0"/>
    <n v="0"/>
    <n v="0"/>
    <n v="0"/>
    <n v="15"/>
    <n v="0"/>
    <n v="6"/>
    <n v="31"/>
  </r>
  <r>
    <s v="MG2238-82"/>
    <x v="13"/>
    <x v="9"/>
    <n v="0"/>
    <n v="0"/>
    <n v="0"/>
    <n v="0"/>
    <n v="0"/>
    <n v="0"/>
    <n v="0"/>
    <n v="4"/>
    <n v="0"/>
    <n v="0"/>
    <n v="4"/>
  </r>
  <r>
    <s v="MG2244-18"/>
    <x v="14"/>
    <x v="8"/>
    <n v="0"/>
    <n v="0"/>
    <n v="0"/>
    <n v="0"/>
    <n v="1"/>
    <n v="1"/>
    <n v="0"/>
    <n v="0"/>
    <n v="4"/>
    <n v="0"/>
    <n v="6"/>
  </r>
  <r>
    <s v="MG2244-49"/>
    <x v="14"/>
    <x v="0"/>
    <n v="0"/>
    <n v="0"/>
    <n v="0"/>
    <n v="0"/>
    <n v="2"/>
    <n v="0"/>
    <n v="5"/>
    <n v="4"/>
    <n v="0"/>
    <n v="0"/>
    <n v="11"/>
  </r>
  <r>
    <s v="MG2244-50"/>
    <x v="14"/>
    <x v="1"/>
    <n v="0"/>
    <n v="0"/>
    <n v="0"/>
    <n v="0"/>
    <n v="6"/>
    <n v="1"/>
    <n v="1"/>
    <n v="8"/>
    <n v="3"/>
    <n v="0"/>
    <n v="19"/>
  </r>
  <r>
    <s v="MG2244-51"/>
    <x v="14"/>
    <x v="2"/>
    <n v="0"/>
    <n v="0"/>
    <n v="0"/>
    <n v="0"/>
    <n v="4"/>
    <n v="4"/>
    <n v="9"/>
    <n v="7"/>
    <n v="1"/>
    <n v="4"/>
    <n v="29"/>
  </r>
  <r>
    <s v="MG2244-52"/>
    <x v="14"/>
    <x v="3"/>
    <n v="0"/>
    <n v="0"/>
    <n v="0"/>
    <n v="0"/>
    <n v="0"/>
    <n v="0"/>
    <n v="0"/>
    <n v="5"/>
    <n v="0"/>
    <n v="0"/>
    <n v="5"/>
  </r>
  <r>
    <s v="MG2244-53"/>
    <x v="14"/>
    <x v="4"/>
    <n v="0"/>
    <n v="0"/>
    <n v="0"/>
    <n v="0"/>
    <n v="0"/>
    <n v="0"/>
    <n v="0"/>
    <n v="9"/>
    <n v="0"/>
    <n v="1"/>
    <n v="10"/>
  </r>
  <r>
    <s v="MG2244-54"/>
    <x v="14"/>
    <x v="5"/>
    <n v="0"/>
    <n v="0"/>
    <n v="0"/>
    <n v="0"/>
    <n v="0"/>
    <n v="2"/>
    <n v="0"/>
    <n v="5"/>
    <n v="0"/>
    <n v="1"/>
    <n v="8"/>
  </r>
  <r>
    <s v="MG2244-55"/>
    <x v="14"/>
    <x v="6"/>
    <n v="0"/>
    <n v="0"/>
    <n v="0"/>
    <n v="0"/>
    <n v="1"/>
    <n v="0"/>
    <n v="2"/>
    <n v="0"/>
    <n v="0"/>
    <n v="0"/>
    <n v="3"/>
  </r>
  <r>
    <s v="MG2244-60"/>
    <x v="14"/>
    <x v="7"/>
    <n v="0"/>
    <n v="1"/>
    <n v="0"/>
    <n v="0"/>
    <n v="0"/>
    <n v="0"/>
    <n v="0"/>
    <n v="4"/>
    <n v="0"/>
    <n v="0"/>
    <n v="5"/>
  </r>
  <r>
    <s v="MG2244-63"/>
    <x v="14"/>
    <x v="13"/>
    <n v="0"/>
    <n v="0"/>
    <n v="0"/>
    <n v="0"/>
    <n v="0"/>
    <n v="0"/>
    <n v="0"/>
    <n v="1"/>
    <n v="0"/>
    <n v="0"/>
    <n v="1"/>
  </r>
  <r>
    <s v="MG2244-69"/>
    <x v="14"/>
    <x v="17"/>
    <n v="0"/>
    <n v="0"/>
    <n v="0"/>
    <n v="0"/>
    <n v="0"/>
    <n v="0"/>
    <n v="0"/>
    <n v="10"/>
    <n v="0"/>
    <n v="0"/>
    <n v="10"/>
  </r>
  <r>
    <s v="MG2244-82"/>
    <x v="14"/>
    <x v="9"/>
    <n v="0"/>
    <n v="0"/>
    <n v="0"/>
    <n v="0"/>
    <n v="0"/>
    <n v="0"/>
    <n v="0"/>
    <n v="2"/>
    <n v="0"/>
    <n v="0"/>
    <n v="2"/>
  </r>
  <r>
    <s v="MG2245-18"/>
    <x v="15"/>
    <x v="8"/>
    <n v="0"/>
    <n v="0"/>
    <n v="0"/>
    <n v="0"/>
    <n v="0"/>
    <n v="4"/>
    <n v="0"/>
    <n v="4"/>
    <n v="0"/>
    <n v="0"/>
    <n v="8"/>
  </r>
  <r>
    <s v="MG2245-49"/>
    <x v="15"/>
    <x v="0"/>
    <n v="0"/>
    <n v="0"/>
    <n v="0"/>
    <n v="1"/>
    <n v="0"/>
    <n v="0"/>
    <n v="0"/>
    <n v="3"/>
    <n v="2"/>
    <n v="0"/>
    <n v="6"/>
  </r>
  <r>
    <s v="MG2245-50"/>
    <x v="15"/>
    <x v="1"/>
    <n v="0"/>
    <n v="0"/>
    <n v="0"/>
    <n v="0"/>
    <n v="1"/>
    <n v="7"/>
    <n v="0"/>
    <n v="15"/>
    <n v="3"/>
    <n v="0"/>
    <n v="26"/>
  </r>
  <r>
    <s v="MG2245-51"/>
    <x v="15"/>
    <x v="2"/>
    <n v="0"/>
    <n v="0"/>
    <n v="0"/>
    <n v="10"/>
    <n v="1"/>
    <n v="4"/>
    <n v="9"/>
    <n v="7"/>
    <n v="26"/>
    <n v="12"/>
    <n v="69"/>
  </r>
  <r>
    <s v="MG2245-52"/>
    <x v="15"/>
    <x v="3"/>
    <n v="0"/>
    <n v="0"/>
    <n v="0"/>
    <n v="0"/>
    <n v="0"/>
    <n v="1"/>
    <n v="0"/>
    <n v="0"/>
    <n v="1"/>
    <n v="0"/>
    <n v="2"/>
  </r>
  <r>
    <s v="MG2245-53"/>
    <x v="15"/>
    <x v="4"/>
    <n v="0"/>
    <n v="0"/>
    <n v="0"/>
    <n v="0"/>
    <n v="0"/>
    <n v="0"/>
    <n v="0"/>
    <n v="0"/>
    <n v="1"/>
    <n v="10"/>
    <n v="11"/>
  </r>
  <r>
    <s v="MG2245-54"/>
    <x v="15"/>
    <x v="5"/>
    <n v="0"/>
    <n v="0"/>
    <n v="0"/>
    <n v="0"/>
    <n v="0"/>
    <n v="1"/>
    <n v="0"/>
    <n v="0"/>
    <n v="1"/>
    <n v="0"/>
    <n v="2"/>
  </r>
  <r>
    <s v="MG2245-55"/>
    <x v="15"/>
    <x v="6"/>
    <n v="0"/>
    <n v="0"/>
    <n v="0"/>
    <n v="0"/>
    <n v="0"/>
    <n v="0"/>
    <n v="15"/>
    <n v="3"/>
    <n v="0"/>
    <n v="0"/>
    <n v="18"/>
  </r>
  <r>
    <s v="MG2245-60"/>
    <x v="15"/>
    <x v="7"/>
    <n v="0"/>
    <n v="0"/>
    <n v="0"/>
    <n v="0"/>
    <n v="0"/>
    <n v="0"/>
    <n v="6"/>
    <n v="0"/>
    <n v="0"/>
    <n v="0"/>
    <n v="6"/>
  </r>
  <r>
    <s v="MG2246-18"/>
    <x v="16"/>
    <x v="8"/>
    <n v="0"/>
    <n v="0"/>
    <n v="0"/>
    <n v="0"/>
    <n v="0"/>
    <n v="0"/>
    <n v="0"/>
    <n v="3"/>
    <n v="0"/>
    <n v="0"/>
    <n v="3"/>
  </r>
  <r>
    <s v="MG2246-49"/>
    <x v="16"/>
    <x v="0"/>
    <n v="0"/>
    <n v="0"/>
    <n v="0"/>
    <n v="0"/>
    <n v="1"/>
    <n v="0"/>
    <n v="8"/>
    <n v="1"/>
    <n v="5"/>
    <n v="2"/>
    <n v="17"/>
  </r>
  <r>
    <s v="MG2246-50"/>
    <x v="16"/>
    <x v="1"/>
    <n v="0"/>
    <n v="0"/>
    <n v="0"/>
    <n v="0"/>
    <n v="0"/>
    <n v="2"/>
    <n v="0"/>
    <n v="5"/>
    <n v="0"/>
    <n v="0"/>
    <n v="7"/>
  </r>
  <r>
    <s v="MG2246-51"/>
    <x v="16"/>
    <x v="2"/>
    <n v="0"/>
    <n v="0"/>
    <n v="0"/>
    <n v="0"/>
    <n v="0"/>
    <n v="0"/>
    <n v="1"/>
    <n v="4"/>
    <n v="0"/>
    <n v="0"/>
    <n v="5"/>
  </r>
  <r>
    <s v="MG2246-52"/>
    <x v="16"/>
    <x v="3"/>
    <n v="0"/>
    <n v="0"/>
    <n v="0"/>
    <n v="0"/>
    <n v="0"/>
    <n v="0"/>
    <n v="1"/>
    <n v="0"/>
    <n v="0"/>
    <n v="0"/>
    <n v="1"/>
  </r>
  <r>
    <s v="MG2246-53"/>
    <x v="16"/>
    <x v="4"/>
    <n v="0"/>
    <n v="0"/>
    <n v="0"/>
    <n v="0"/>
    <n v="0"/>
    <n v="0"/>
    <n v="0"/>
    <n v="4"/>
    <n v="0"/>
    <n v="0"/>
    <n v="4"/>
  </r>
  <r>
    <s v="MG2246-54"/>
    <x v="16"/>
    <x v="5"/>
    <n v="0"/>
    <n v="0"/>
    <n v="0"/>
    <n v="0"/>
    <n v="0"/>
    <n v="0"/>
    <n v="1"/>
    <n v="0"/>
    <n v="0"/>
    <n v="0"/>
    <n v="1"/>
  </r>
  <r>
    <s v="MG2246-55"/>
    <x v="16"/>
    <x v="6"/>
    <n v="0"/>
    <n v="0"/>
    <n v="0"/>
    <n v="0"/>
    <n v="0"/>
    <n v="0"/>
    <n v="0"/>
    <n v="0"/>
    <n v="24"/>
    <n v="5"/>
    <n v="29"/>
  </r>
  <r>
    <s v="MG2246-60"/>
    <x v="16"/>
    <x v="7"/>
    <n v="0"/>
    <n v="0"/>
    <n v="0"/>
    <n v="0"/>
    <n v="0"/>
    <n v="0"/>
    <n v="2"/>
    <n v="8"/>
    <n v="5"/>
    <n v="0"/>
    <n v="15"/>
  </r>
  <r>
    <s v="MG2247-49"/>
    <x v="17"/>
    <x v="0"/>
    <n v="0"/>
    <n v="0"/>
    <n v="0"/>
    <n v="0"/>
    <n v="10"/>
    <n v="2"/>
    <n v="44"/>
    <n v="38"/>
    <n v="14"/>
    <n v="0"/>
    <n v="108"/>
  </r>
  <r>
    <s v="MG2247-50"/>
    <x v="17"/>
    <x v="1"/>
    <n v="0"/>
    <n v="0"/>
    <n v="0"/>
    <n v="3"/>
    <n v="1"/>
    <n v="5"/>
    <n v="6"/>
    <n v="7"/>
    <n v="8"/>
    <n v="0"/>
    <n v="30"/>
  </r>
  <r>
    <s v="MG2247-51"/>
    <x v="17"/>
    <x v="2"/>
    <n v="0"/>
    <n v="0"/>
    <n v="0"/>
    <n v="0"/>
    <n v="0"/>
    <n v="0"/>
    <n v="0"/>
    <n v="1"/>
    <n v="0"/>
    <n v="5"/>
    <n v="6"/>
  </r>
  <r>
    <s v="MG2247-53"/>
    <x v="17"/>
    <x v="4"/>
    <n v="0"/>
    <n v="0"/>
    <n v="0"/>
    <n v="0"/>
    <n v="0"/>
    <n v="1"/>
    <n v="0"/>
    <n v="0"/>
    <n v="0"/>
    <n v="0"/>
    <n v="1"/>
  </r>
  <r>
    <s v="MG2247-55"/>
    <x v="17"/>
    <x v="6"/>
    <n v="0"/>
    <n v="0"/>
    <n v="0"/>
    <n v="0"/>
    <n v="0"/>
    <n v="0"/>
    <n v="3"/>
    <n v="21"/>
    <n v="23"/>
    <n v="0"/>
    <n v="47"/>
  </r>
  <r>
    <s v="MG2248-18"/>
    <x v="18"/>
    <x v="8"/>
    <n v="0"/>
    <n v="0"/>
    <n v="0"/>
    <n v="2"/>
    <n v="2"/>
    <n v="0"/>
    <n v="3"/>
    <n v="11"/>
    <n v="0"/>
    <n v="0"/>
    <n v="18"/>
  </r>
  <r>
    <s v="MG2248-49"/>
    <x v="18"/>
    <x v="0"/>
    <n v="5"/>
    <n v="5"/>
    <n v="0"/>
    <n v="0"/>
    <n v="0"/>
    <n v="4"/>
    <n v="5"/>
    <n v="21"/>
    <n v="16"/>
    <n v="2"/>
    <n v="58"/>
  </r>
  <r>
    <s v="MG2248-50"/>
    <x v="18"/>
    <x v="1"/>
    <n v="0"/>
    <n v="1"/>
    <n v="3"/>
    <n v="0"/>
    <n v="8"/>
    <n v="2"/>
    <n v="5"/>
    <n v="1"/>
    <n v="0"/>
    <n v="0"/>
    <n v="20"/>
  </r>
  <r>
    <s v="MG2248-51"/>
    <x v="18"/>
    <x v="2"/>
    <n v="0"/>
    <n v="0"/>
    <n v="2"/>
    <n v="0"/>
    <n v="0"/>
    <n v="1"/>
    <n v="25"/>
    <n v="6"/>
    <n v="5"/>
    <n v="18"/>
    <n v="57"/>
  </r>
  <r>
    <s v="MG2248-52"/>
    <x v="18"/>
    <x v="3"/>
    <n v="0"/>
    <n v="0"/>
    <n v="0"/>
    <n v="0"/>
    <n v="0"/>
    <n v="1"/>
    <n v="1"/>
    <n v="13"/>
    <n v="0"/>
    <n v="0"/>
    <n v="15"/>
  </r>
  <r>
    <s v="MG2248-53"/>
    <x v="18"/>
    <x v="4"/>
    <n v="0"/>
    <n v="0"/>
    <n v="0"/>
    <n v="0"/>
    <n v="0"/>
    <n v="2"/>
    <n v="2"/>
    <n v="6"/>
    <n v="0"/>
    <n v="0"/>
    <n v="10"/>
  </r>
  <r>
    <s v="MG2248-54"/>
    <x v="18"/>
    <x v="5"/>
    <n v="0"/>
    <n v="0"/>
    <n v="0"/>
    <n v="0"/>
    <n v="0"/>
    <n v="6"/>
    <n v="2"/>
    <n v="4"/>
    <n v="0"/>
    <n v="0"/>
    <n v="12"/>
  </r>
  <r>
    <s v="MG2248-55"/>
    <x v="18"/>
    <x v="6"/>
    <n v="0"/>
    <n v="0"/>
    <n v="0"/>
    <n v="0"/>
    <n v="4"/>
    <n v="0"/>
    <n v="0"/>
    <n v="17"/>
    <n v="4"/>
    <n v="0"/>
    <n v="25"/>
  </r>
  <r>
    <s v="MG2248-56"/>
    <x v="18"/>
    <x v="11"/>
    <n v="0"/>
    <n v="0"/>
    <n v="0"/>
    <n v="0"/>
    <n v="0"/>
    <n v="4"/>
    <n v="1"/>
    <n v="0"/>
    <n v="0"/>
    <n v="0"/>
    <n v="5"/>
  </r>
  <r>
    <s v="MG2248-60"/>
    <x v="18"/>
    <x v="7"/>
    <n v="0"/>
    <n v="0"/>
    <n v="0"/>
    <n v="0"/>
    <n v="0"/>
    <n v="0"/>
    <n v="1"/>
    <n v="16"/>
    <n v="2"/>
    <n v="1"/>
    <n v="20"/>
  </r>
  <r>
    <s v="MG2248-82"/>
    <x v="18"/>
    <x v="9"/>
    <n v="0"/>
    <n v="0"/>
    <n v="0"/>
    <n v="0"/>
    <n v="0"/>
    <n v="0"/>
    <n v="0"/>
    <n v="37"/>
    <n v="0"/>
    <n v="0"/>
    <n v="37"/>
  </r>
  <r>
    <s v="MG2250-51"/>
    <x v="19"/>
    <x v="2"/>
    <n v="0"/>
    <n v="0"/>
    <n v="0"/>
    <n v="0"/>
    <n v="0"/>
    <n v="0"/>
    <n v="0"/>
    <n v="2"/>
    <n v="0"/>
    <n v="0"/>
    <n v="2"/>
  </r>
  <r>
    <s v="MG2250-60"/>
    <x v="19"/>
    <x v="7"/>
    <n v="0"/>
    <n v="0"/>
    <n v="0"/>
    <n v="0"/>
    <n v="0"/>
    <n v="0"/>
    <n v="1"/>
    <n v="0"/>
    <n v="1"/>
    <n v="1"/>
    <n v="3"/>
  </r>
  <r>
    <s v="MG2265-18"/>
    <x v="20"/>
    <x v="8"/>
    <n v="0"/>
    <n v="0"/>
    <n v="0"/>
    <n v="0"/>
    <n v="0"/>
    <n v="0"/>
    <n v="0"/>
    <n v="0"/>
    <n v="1"/>
    <n v="0"/>
    <n v="1"/>
  </r>
  <r>
    <s v="MG2265-49"/>
    <x v="20"/>
    <x v="0"/>
    <n v="0"/>
    <n v="0"/>
    <n v="0"/>
    <n v="0"/>
    <n v="0"/>
    <n v="0"/>
    <n v="5"/>
    <n v="0"/>
    <n v="0"/>
    <n v="0"/>
    <n v="5"/>
  </r>
  <r>
    <s v="MG2265-50"/>
    <x v="20"/>
    <x v="1"/>
    <n v="0"/>
    <n v="0"/>
    <n v="0"/>
    <n v="0"/>
    <n v="0"/>
    <n v="0"/>
    <n v="0"/>
    <n v="5"/>
    <n v="0"/>
    <n v="0"/>
    <n v="5"/>
  </r>
  <r>
    <s v="MG2265-51"/>
    <x v="20"/>
    <x v="2"/>
    <n v="0"/>
    <n v="0"/>
    <n v="0"/>
    <n v="0"/>
    <n v="0"/>
    <n v="12"/>
    <n v="0"/>
    <n v="0"/>
    <n v="0"/>
    <n v="0"/>
    <n v="12"/>
  </r>
  <r>
    <s v="MG2265-52"/>
    <x v="20"/>
    <x v="3"/>
    <n v="0"/>
    <n v="0"/>
    <n v="0"/>
    <n v="0"/>
    <n v="0"/>
    <n v="8"/>
    <n v="0"/>
    <n v="0"/>
    <n v="0"/>
    <n v="0"/>
    <n v="8"/>
  </r>
  <r>
    <s v="MG2265-53"/>
    <x v="20"/>
    <x v="4"/>
    <n v="0"/>
    <n v="0"/>
    <n v="0"/>
    <n v="0"/>
    <n v="0"/>
    <n v="0"/>
    <n v="0"/>
    <n v="0"/>
    <n v="1"/>
    <n v="0"/>
    <n v="1"/>
  </r>
  <r>
    <s v="MG2265-55"/>
    <x v="20"/>
    <x v="6"/>
    <n v="0"/>
    <n v="0"/>
    <n v="0"/>
    <n v="0"/>
    <n v="0"/>
    <n v="0"/>
    <n v="48"/>
    <n v="0"/>
    <n v="0"/>
    <n v="0"/>
    <n v="48"/>
  </r>
  <r>
    <s v="MG2266-18"/>
    <x v="21"/>
    <x v="8"/>
    <n v="0"/>
    <n v="0"/>
    <n v="0"/>
    <n v="0"/>
    <n v="1"/>
    <n v="0"/>
    <n v="0"/>
    <n v="3"/>
    <n v="0"/>
    <n v="0"/>
    <n v="4"/>
  </r>
  <r>
    <s v="MG2266-49"/>
    <x v="21"/>
    <x v="0"/>
    <n v="28"/>
    <n v="32"/>
    <n v="38"/>
    <n v="48"/>
    <n v="30"/>
    <n v="44"/>
    <n v="80"/>
    <n v="160"/>
    <n v="86"/>
    <n v="17"/>
    <n v="563"/>
  </r>
  <r>
    <s v="MG2266-50"/>
    <x v="21"/>
    <x v="1"/>
    <n v="0"/>
    <n v="16"/>
    <n v="25"/>
    <n v="20"/>
    <n v="0"/>
    <n v="36"/>
    <n v="12"/>
    <n v="41"/>
    <n v="11"/>
    <n v="2"/>
    <n v="163"/>
  </r>
  <r>
    <s v="MG2266-51"/>
    <x v="21"/>
    <x v="2"/>
    <n v="1"/>
    <n v="2"/>
    <n v="1"/>
    <n v="0"/>
    <n v="7"/>
    <n v="1"/>
    <n v="13"/>
    <n v="10"/>
    <n v="3"/>
    <n v="0"/>
    <n v="38"/>
  </r>
  <r>
    <s v="MG2266-52"/>
    <x v="21"/>
    <x v="3"/>
    <n v="1"/>
    <n v="5"/>
    <n v="1"/>
    <n v="1"/>
    <n v="5"/>
    <n v="1"/>
    <n v="7"/>
    <n v="2"/>
    <n v="1"/>
    <n v="0"/>
    <n v="24"/>
  </r>
  <r>
    <s v="MG2266-53"/>
    <x v="21"/>
    <x v="4"/>
    <n v="1"/>
    <n v="3"/>
    <n v="1"/>
    <n v="0"/>
    <n v="0"/>
    <n v="6"/>
    <n v="7"/>
    <n v="1"/>
    <n v="0"/>
    <n v="6"/>
    <n v="25"/>
  </r>
  <r>
    <s v="MG2266-54"/>
    <x v="21"/>
    <x v="5"/>
    <n v="1"/>
    <n v="3"/>
    <n v="1"/>
    <n v="0"/>
    <n v="0"/>
    <n v="2"/>
    <n v="11"/>
    <n v="5"/>
    <n v="1"/>
    <n v="0"/>
    <n v="24"/>
  </r>
  <r>
    <s v="MG2266-55"/>
    <x v="21"/>
    <x v="6"/>
    <n v="1"/>
    <n v="7"/>
    <n v="6"/>
    <n v="0"/>
    <n v="0"/>
    <n v="1"/>
    <n v="9"/>
    <n v="31"/>
    <n v="2"/>
    <n v="0"/>
    <n v="57"/>
  </r>
  <r>
    <s v="MG2266-56"/>
    <x v="21"/>
    <x v="11"/>
    <n v="0"/>
    <n v="0"/>
    <n v="0"/>
    <n v="0"/>
    <n v="0"/>
    <n v="1"/>
    <n v="0"/>
    <n v="0"/>
    <n v="0"/>
    <n v="0"/>
    <n v="1"/>
  </r>
  <r>
    <s v="MG2266-60"/>
    <x v="21"/>
    <x v="7"/>
    <n v="0"/>
    <n v="0"/>
    <n v="0"/>
    <n v="0"/>
    <n v="3"/>
    <n v="1"/>
    <n v="10"/>
    <n v="15"/>
    <n v="2"/>
    <n v="1"/>
    <n v="32"/>
  </r>
  <r>
    <s v="MG2266-69"/>
    <x v="21"/>
    <x v="17"/>
    <n v="0"/>
    <n v="15"/>
    <n v="0"/>
    <n v="0"/>
    <n v="0"/>
    <n v="0"/>
    <n v="0"/>
    <n v="0"/>
    <n v="0"/>
    <n v="0"/>
    <n v="15"/>
  </r>
  <r>
    <s v="MG2268-18"/>
    <x v="22"/>
    <x v="8"/>
    <n v="0"/>
    <n v="0"/>
    <n v="0"/>
    <n v="0"/>
    <n v="0"/>
    <n v="0"/>
    <n v="3"/>
    <n v="7"/>
    <n v="0"/>
    <n v="0"/>
    <n v="10"/>
  </r>
  <r>
    <s v="MG2268-49"/>
    <x v="22"/>
    <x v="0"/>
    <n v="5"/>
    <n v="4"/>
    <n v="9"/>
    <n v="1"/>
    <n v="3"/>
    <n v="8"/>
    <n v="48"/>
    <n v="26"/>
    <n v="37"/>
    <n v="6"/>
    <n v="147"/>
  </r>
  <r>
    <s v="MG2268-50"/>
    <x v="22"/>
    <x v="1"/>
    <n v="4"/>
    <n v="0"/>
    <n v="3"/>
    <n v="1"/>
    <n v="1"/>
    <n v="12"/>
    <n v="25"/>
    <n v="15"/>
    <n v="3"/>
    <n v="9"/>
    <n v="73"/>
  </r>
  <r>
    <s v="MG2268-51"/>
    <x v="22"/>
    <x v="2"/>
    <n v="3"/>
    <n v="2"/>
    <n v="0"/>
    <n v="10"/>
    <n v="2"/>
    <n v="1"/>
    <n v="7"/>
    <n v="5"/>
    <n v="12"/>
    <n v="4"/>
    <n v="46"/>
  </r>
  <r>
    <s v="MG2268-52"/>
    <x v="22"/>
    <x v="3"/>
    <n v="0"/>
    <n v="0"/>
    <n v="0"/>
    <n v="0"/>
    <n v="1"/>
    <n v="2"/>
    <n v="0"/>
    <n v="0"/>
    <n v="4"/>
    <n v="3"/>
    <n v="10"/>
  </r>
  <r>
    <s v="MG2268-53"/>
    <x v="22"/>
    <x v="4"/>
    <n v="0"/>
    <n v="0"/>
    <n v="1"/>
    <n v="1"/>
    <n v="2"/>
    <n v="14"/>
    <n v="8"/>
    <n v="6"/>
    <n v="3"/>
    <n v="2"/>
    <n v="37"/>
  </r>
  <r>
    <s v="MG2268-54"/>
    <x v="22"/>
    <x v="5"/>
    <n v="0"/>
    <n v="0"/>
    <n v="1"/>
    <n v="0"/>
    <n v="0"/>
    <n v="3"/>
    <n v="2"/>
    <n v="2"/>
    <n v="2"/>
    <n v="1"/>
    <n v="11"/>
  </r>
  <r>
    <s v="MG2268-55"/>
    <x v="22"/>
    <x v="6"/>
    <n v="0"/>
    <n v="2"/>
    <n v="0"/>
    <n v="2"/>
    <n v="0"/>
    <n v="4"/>
    <n v="0"/>
    <n v="1"/>
    <n v="8"/>
    <n v="5"/>
    <n v="22"/>
  </r>
  <r>
    <s v="MG2268-56"/>
    <x v="22"/>
    <x v="11"/>
    <n v="0"/>
    <n v="0"/>
    <n v="0"/>
    <n v="0"/>
    <n v="0"/>
    <n v="7"/>
    <n v="3"/>
    <n v="1"/>
    <n v="0"/>
    <n v="0"/>
    <n v="11"/>
  </r>
  <r>
    <s v="MG2268-60"/>
    <x v="22"/>
    <x v="7"/>
    <n v="1"/>
    <n v="0"/>
    <n v="1"/>
    <n v="0"/>
    <n v="1"/>
    <n v="34"/>
    <n v="16"/>
    <n v="3"/>
    <n v="1"/>
    <n v="0"/>
    <n v="57"/>
  </r>
  <r>
    <s v="MG2268-62"/>
    <x v="22"/>
    <x v="12"/>
    <n v="2"/>
    <n v="1"/>
    <n v="0"/>
    <n v="0"/>
    <n v="0"/>
    <n v="0"/>
    <n v="0"/>
    <n v="0"/>
    <n v="0"/>
    <n v="0"/>
    <n v="3"/>
  </r>
  <r>
    <s v="MG2268-63"/>
    <x v="22"/>
    <x v="13"/>
    <n v="0"/>
    <n v="0"/>
    <n v="0"/>
    <n v="0"/>
    <n v="0"/>
    <n v="0"/>
    <n v="1"/>
    <n v="0"/>
    <n v="0"/>
    <n v="0"/>
    <n v="1"/>
  </r>
  <r>
    <s v="MG2268-69"/>
    <x v="22"/>
    <x v="17"/>
    <n v="0"/>
    <n v="10"/>
    <n v="0"/>
    <n v="0"/>
    <n v="0"/>
    <n v="10"/>
    <n v="0"/>
    <n v="0"/>
    <n v="10"/>
    <n v="0"/>
    <n v="30"/>
  </r>
  <r>
    <s v="MG2268-82"/>
    <x v="22"/>
    <x v="9"/>
    <n v="0"/>
    <n v="0"/>
    <n v="0"/>
    <n v="0"/>
    <n v="0"/>
    <n v="0"/>
    <n v="0"/>
    <n v="5"/>
    <n v="2"/>
    <n v="0"/>
    <n v="7"/>
  </r>
  <r>
    <s v="MG2270-18"/>
    <x v="23"/>
    <x v="8"/>
    <n v="0"/>
    <n v="0"/>
    <n v="1"/>
    <n v="0"/>
    <n v="0"/>
    <n v="0"/>
    <n v="8"/>
    <n v="2"/>
    <n v="1"/>
    <n v="0"/>
    <n v="12"/>
  </r>
  <r>
    <s v="MG2270-49"/>
    <x v="23"/>
    <x v="0"/>
    <n v="2"/>
    <n v="1"/>
    <n v="0"/>
    <n v="2"/>
    <n v="0"/>
    <n v="0"/>
    <n v="5"/>
    <n v="6"/>
    <n v="0"/>
    <n v="8"/>
    <n v="24"/>
  </r>
  <r>
    <s v="MG2270-50"/>
    <x v="23"/>
    <x v="1"/>
    <n v="0"/>
    <n v="0"/>
    <n v="0"/>
    <n v="1"/>
    <n v="0"/>
    <n v="0"/>
    <n v="4"/>
    <n v="9"/>
    <n v="11"/>
    <n v="2"/>
    <n v="27"/>
  </r>
  <r>
    <s v="MG2270-51"/>
    <x v="23"/>
    <x v="2"/>
    <n v="0"/>
    <n v="0"/>
    <n v="0"/>
    <n v="0"/>
    <n v="6"/>
    <n v="1"/>
    <n v="4"/>
    <n v="2"/>
    <n v="1"/>
    <n v="0"/>
    <n v="14"/>
  </r>
  <r>
    <s v="MG2270-52"/>
    <x v="23"/>
    <x v="3"/>
    <n v="0"/>
    <n v="1"/>
    <n v="0"/>
    <n v="0"/>
    <n v="0"/>
    <n v="0"/>
    <n v="2"/>
    <n v="0"/>
    <n v="1"/>
    <n v="1"/>
    <n v="5"/>
  </r>
  <r>
    <s v="MG2270-53"/>
    <x v="23"/>
    <x v="4"/>
    <n v="0"/>
    <n v="0"/>
    <n v="0"/>
    <n v="0"/>
    <n v="0"/>
    <n v="0"/>
    <n v="3"/>
    <n v="0"/>
    <n v="2"/>
    <n v="3"/>
    <n v="8"/>
  </r>
  <r>
    <s v="MG2270-54"/>
    <x v="23"/>
    <x v="5"/>
    <n v="0"/>
    <n v="0"/>
    <n v="0"/>
    <n v="0"/>
    <n v="0"/>
    <n v="0"/>
    <n v="2"/>
    <n v="0"/>
    <n v="2"/>
    <n v="0"/>
    <n v="4"/>
  </r>
  <r>
    <s v="MG2270-55"/>
    <x v="23"/>
    <x v="6"/>
    <n v="5"/>
    <n v="1"/>
    <n v="0"/>
    <n v="0"/>
    <n v="0"/>
    <n v="0"/>
    <n v="5"/>
    <n v="5"/>
    <n v="10"/>
    <n v="8"/>
    <n v="34"/>
  </r>
  <r>
    <s v="MG2270-56"/>
    <x v="23"/>
    <x v="11"/>
    <n v="0"/>
    <n v="0"/>
    <n v="0"/>
    <n v="0"/>
    <n v="0"/>
    <n v="3"/>
    <n v="0"/>
    <n v="0"/>
    <n v="0"/>
    <n v="0"/>
    <n v="3"/>
  </r>
  <r>
    <s v="MG2270-60"/>
    <x v="23"/>
    <x v="7"/>
    <n v="0"/>
    <n v="0"/>
    <n v="0"/>
    <n v="0"/>
    <n v="0"/>
    <n v="3"/>
    <n v="0"/>
    <n v="0"/>
    <n v="2"/>
    <n v="1"/>
    <n v="6"/>
  </r>
  <r>
    <s v="MG2270-62"/>
    <x v="23"/>
    <x v="12"/>
    <n v="0"/>
    <n v="0"/>
    <n v="0"/>
    <n v="0"/>
    <n v="0"/>
    <n v="0"/>
    <n v="0"/>
    <n v="2"/>
    <n v="0"/>
    <n v="0"/>
    <n v="2"/>
  </r>
  <r>
    <s v="MG2270-82"/>
    <x v="23"/>
    <x v="9"/>
    <n v="0"/>
    <n v="0"/>
    <n v="0"/>
    <n v="0"/>
    <n v="0"/>
    <n v="0"/>
    <n v="0"/>
    <n v="6"/>
    <n v="0"/>
    <n v="0"/>
    <n v="6"/>
  </r>
  <r>
    <s v="MG2276-18"/>
    <x v="24"/>
    <x v="8"/>
    <n v="0"/>
    <n v="0"/>
    <n v="0"/>
    <n v="0"/>
    <n v="0"/>
    <n v="5"/>
    <n v="1"/>
    <n v="7"/>
    <n v="0"/>
    <n v="0"/>
    <n v="13"/>
  </r>
  <r>
    <s v="MG2276-49"/>
    <x v="24"/>
    <x v="0"/>
    <n v="0"/>
    <n v="0"/>
    <n v="0"/>
    <n v="0"/>
    <n v="0"/>
    <n v="0"/>
    <n v="15"/>
    <n v="2"/>
    <n v="8"/>
    <n v="2"/>
    <n v="27"/>
  </r>
  <r>
    <s v="MG2276-50"/>
    <x v="24"/>
    <x v="1"/>
    <n v="0"/>
    <n v="1"/>
    <n v="1"/>
    <n v="0"/>
    <n v="0"/>
    <n v="0"/>
    <n v="0"/>
    <n v="7"/>
    <n v="13"/>
    <n v="4"/>
    <n v="26"/>
  </r>
  <r>
    <s v="MG2276-51"/>
    <x v="24"/>
    <x v="2"/>
    <n v="0"/>
    <n v="0"/>
    <n v="0"/>
    <n v="0"/>
    <n v="0"/>
    <n v="0"/>
    <n v="0"/>
    <n v="4"/>
    <n v="7"/>
    <n v="2"/>
    <n v="13"/>
  </r>
  <r>
    <s v="MG2276-52"/>
    <x v="24"/>
    <x v="3"/>
    <n v="1"/>
    <n v="0"/>
    <n v="0"/>
    <n v="0"/>
    <n v="0"/>
    <n v="0"/>
    <n v="0"/>
    <n v="0"/>
    <n v="14"/>
    <n v="0"/>
    <n v="15"/>
  </r>
  <r>
    <s v="MG2276-53"/>
    <x v="24"/>
    <x v="4"/>
    <n v="1"/>
    <n v="0"/>
    <n v="0"/>
    <n v="0"/>
    <n v="0"/>
    <n v="0"/>
    <n v="0"/>
    <n v="0"/>
    <n v="0"/>
    <n v="0"/>
    <n v="1"/>
  </r>
  <r>
    <s v="MG2276-55"/>
    <x v="24"/>
    <x v="6"/>
    <n v="0"/>
    <n v="0"/>
    <n v="10"/>
    <n v="0"/>
    <n v="4"/>
    <n v="23"/>
    <n v="7"/>
    <n v="24"/>
    <n v="17"/>
    <n v="3"/>
    <n v="88"/>
  </r>
  <r>
    <s v="MG2277-49"/>
    <x v="25"/>
    <x v="0"/>
    <n v="0"/>
    <n v="0"/>
    <n v="0"/>
    <n v="0"/>
    <n v="0"/>
    <n v="0"/>
    <n v="0"/>
    <n v="1"/>
    <n v="5"/>
    <n v="0"/>
    <n v="6"/>
  </r>
  <r>
    <s v="MG2277-50"/>
    <x v="25"/>
    <x v="1"/>
    <n v="0"/>
    <n v="0"/>
    <n v="0"/>
    <n v="0"/>
    <n v="0"/>
    <n v="1"/>
    <n v="2"/>
    <n v="5"/>
    <n v="3"/>
    <n v="0"/>
    <n v="11"/>
  </r>
  <r>
    <s v="MG2277-51"/>
    <x v="25"/>
    <x v="2"/>
    <n v="0"/>
    <n v="0"/>
    <n v="0"/>
    <n v="0"/>
    <n v="0"/>
    <n v="0"/>
    <n v="0"/>
    <n v="1"/>
    <n v="0"/>
    <n v="0"/>
    <n v="1"/>
  </r>
  <r>
    <s v="MG2277-55"/>
    <x v="25"/>
    <x v="6"/>
    <n v="0"/>
    <n v="0"/>
    <n v="0"/>
    <n v="0"/>
    <n v="0"/>
    <n v="3"/>
    <n v="4"/>
    <n v="10"/>
    <n v="8"/>
    <n v="1"/>
    <n v="26"/>
  </r>
  <r>
    <s v="MG2277-60"/>
    <x v="25"/>
    <x v="7"/>
    <n v="0"/>
    <n v="0"/>
    <n v="0"/>
    <n v="0"/>
    <n v="0"/>
    <n v="0"/>
    <n v="0"/>
    <n v="1"/>
    <n v="0"/>
    <n v="0"/>
    <n v="1"/>
  </r>
  <r>
    <s v="MG2287-18"/>
    <x v="26"/>
    <x v="8"/>
    <n v="0"/>
    <n v="0"/>
    <n v="0"/>
    <n v="0"/>
    <n v="0"/>
    <n v="0"/>
    <n v="0"/>
    <n v="0"/>
    <n v="2"/>
    <n v="0"/>
    <n v="2"/>
  </r>
  <r>
    <s v="MG2287-49"/>
    <x v="26"/>
    <x v="0"/>
    <n v="0"/>
    <n v="1"/>
    <n v="15"/>
    <n v="0"/>
    <n v="0"/>
    <n v="18"/>
    <n v="16"/>
    <n v="4"/>
    <n v="2"/>
    <n v="5"/>
    <n v="61"/>
  </r>
  <r>
    <s v="MG2287-50"/>
    <x v="26"/>
    <x v="1"/>
    <n v="0"/>
    <n v="0"/>
    <n v="0"/>
    <n v="0"/>
    <n v="0"/>
    <n v="1"/>
    <n v="6"/>
    <n v="1"/>
    <n v="0"/>
    <n v="0"/>
    <n v="8"/>
  </r>
  <r>
    <s v="MG2287-51"/>
    <x v="26"/>
    <x v="2"/>
    <n v="0"/>
    <n v="0"/>
    <n v="0"/>
    <n v="0"/>
    <n v="0"/>
    <n v="0"/>
    <n v="30"/>
    <n v="0"/>
    <n v="1"/>
    <n v="0"/>
    <n v="31"/>
  </r>
  <r>
    <s v="MG2287-52"/>
    <x v="26"/>
    <x v="3"/>
    <n v="0"/>
    <n v="0"/>
    <n v="0"/>
    <n v="0"/>
    <n v="0"/>
    <n v="0"/>
    <n v="4"/>
    <n v="0"/>
    <n v="0"/>
    <n v="0"/>
    <n v="4"/>
  </r>
  <r>
    <s v="MG2287-55"/>
    <x v="26"/>
    <x v="6"/>
    <n v="0"/>
    <n v="0"/>
    <n v="0"/>
    <n v="0"/>
    <n v="0"/>
    <n v="0"/>
    <n v="36"/>
    <n v="6"/>
    <n v="0"/>
    <n v="0"/>
    <n v="42"/>
  </r>
  <r>
    <s v="MG2287-60"/>
    <x v="26"/>
    <x v="7"/>
    <n v="0"/>
    <n v="0"/>
    <n v="0"/>
    <n v="0"/>
    <n v="0"/>
    <n v="16"/>
    <n v="0"/>
    <n v="0"/>
    <n v="0"/>
    <n v="0"/>
    <n v="16"/>
  </r>
  <r>
    <s v="MG2287-82"/>
    <x v="26"/>
    <x v="9"/>
    <n v="0"/>
    <n v="0"/>
    <n v="0"/>
    <n v="0"/>
    <n v="0"/>
    <n v="0"/>
    <n v="0"/>
    <n v="22"/>
    <n v="0"/>
    <n v="0"/>
    <n v="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2">
  <r>
    <x v="0"/>
    <s v="77"/>
    <x v="0"/>
    <x v="0"/>
    <n v="2"/>
    <n v="0"/>
    <n v="0"/>
    <n v="0"/>
    <n v="0"/>
    <n v="0"/>
    <n v="0"/>
    <n v="0"/>
    <n v="0"/>
    <n v="7"/>
    <n v="0"/>
    <n v="0"/>
    <n v="0"/>
    <n v="7"/>
  </r>
  <r>
    <x v="0"/>
    <s v="49"/>
    <x v="1"/>
    <x v="0"/>
    <n v="2"/>
    <n v="0"/>
    <n v="0"/>
    <n v="0"/>
    <n v="0"/>
    <n v="0"/>
    <n v="0"/>
    <n v="1"/>
    <n v="0"/>
    <n v="0"/>
    <n v="0"/>
    <n v="0"/>
    <n v="0"/>
    <n v="1"/>
  </r>
  <r>
    <x v="0"/>
    <s v="78"/>
    <x v="0"/>
    <x v="0"/>
    <n v="2"/>
    <n v="0"/>
    <n v="0"/>
    <n v="0"/>
    <n v="0"/>
    <n v="0"/>
    <n v="0"/>
    <n v="1"/>
    <n v="0"/>
    <n v="0"/>
    <n v="0"/>
    <n v="0"/>
    <n v="0"/>
    <n v="1"/>
  </r>
  <r>
    <x v="1"/>
    <s v="78"/>
    <x v="0"/>
    <x v="1"/>
    <n v="6"/>
    <n v="0"/>
    <n v="0"/>
    <n v="0"/>
    <n v="0"/>
    <n v="0"/>
    <n v="0"/>
    <n v="0"/>
    <n v="0"/>
    <n v="6"/>
    <n v="1"/>
    <n v="2"/>
    <n v="1"/>
    <n v="10"/>
  </r>
  <r>
    <x v="1"/>
    <s v="60"/>
    <x v="1"/>
    <x v="1"/>
    <n v="6"/>
    <n v="0"/>
    <n v="0"/>
    <n v="0"/>
    <n v="0"/>
    <n v="0"/>
    <n v="0"/>
    <n v="0"/>
    <n v="0"/>
    <n v="0"/>
    <n v="1"/>
    <n v="5"/>
    <n v="1"/>
    <n v="7"/>
  </r>
  <r>
    <x v="1"/>
    <s v="49"/>
    <x v="1"/>
    <x v="1"/>
    <n v="6"/>
    <n v="0"/>
    <n v="0"/>
    <n v="0"/>
    <n v="0"/>
    <n v="0"/>
    <n v="0"/>
    <n v="0"/>
    <n v="1"/>
    <n v="1"/>
    <n v="0"/>
    <n v="0"/>
    <n v="0"/>
    <n v="2"/>
  </r>
  <r>
    <x v="1"/>
    <s v="61"/>
    <x v="2"/>
    <x v="1"/>
    <n v="6"/>
    <n v="0"/>
    <n v="0"/>
    <n v="0"/>
    <n v="0"/>
    <n v="0"/>
    <n v="0"/>
    <n v="0"/>
    <n v="0"/>
    <n v="0"/>
    <n v="1"/>
    <n v="0"/>
    <n v="0"/>
    <n v="1"/>
  </r>
  <r>
    <x v="2"/>
    <s v="61"/>
    <x v="2"/>
    <x v="2"/>
    <n v="3"/>
    <n v="0"/>
    <n v="0"/>
    <n v="0"/>
    <n v="0"/>
    <n v="0"/>
    <n v="0"/>
    <n v="0"/>
    <n v="0"/>
    <n v="10"/>
    <n v="1"/>
    <n v="0"/>
    <n v="0"/>
    <n v="11"/>
  </r>
  <r>
    <x v="2"/>
    <s v="77"/>
    <x v="0"/>
    <x v="2"/>
    <n v="3"/>
    <n v="0"/>
    <n v="0"/>
    <n v="0"/>
    <n v="0"/>
    <n v="0"/>
    <n v="0"/>
    <n v="0"/>
    <n v="0"/>
    <n v="1"/>
    <n v="2"/>
    <n v="3"/>
    <n v="0"/>
    <n v="6"/>
  </r>
  <r>
    <x v="3"/>
    <s v="49"/>
    <x v="1"/>
    <x v="0"/>
    <n v="4"/>
    <n v="0"/>
    <n v="0"/>
    <n v="0"/>
    <n v="0"/>
    <n v="0"/>
    <n v="0"/>
    <n v="0"/>
    <n v="1"/>
    <n v="0"/>
    <n v="0"/>
    <n v="0"/>
    <n v="0"/>
    <n v="1"/>
  </r>
  <r>
    <x v="4"/>
    <s v="60"/>
    <x v="1"/>
    <x v="3"/>
    <n v="2"/>
    <n v="0"/>
    <n v="0"/>
    <n v="0"/>
    <n v="0"/>
    <n v="0"/>
    <n v="0"/>
    <n v="0"/>
    <n v="0"/>
    <n v="0"/>
    <n v="0"/>
    <n v="3"/>
    <n v="0"/>
    <n v="3"/>
  </r>
  <r>
    <x v="5"/>
    <s v="60"/>
    <x v="1"/>
    <x v="4"/>
    <n v="2"/>
    <n v="0"/>
    <n v="0"/>
    <n v="0"/>
    <n v="0"/>
    <n v="0"/>
    <n v="0"/>
    <n v="0"/>
    <n v="0"/>
    <n v="0"/>
    <n v="3"/>
    <n v="2"/>
    <n v="1"/>
    <n v="6"/>
  </r>
  <r>
    <x v="5"/>
    <s v="49"/>
    <x v="1"/>
    <x v="4"/>
    <n v="2"/>
    <n v="0"/>
    <n v="0"/>
    <n v="0"/>
    <n v="0"/>
    <n v="0"/>
    <n v="0"/>
    <n v="0"/>
    <n v="2"/>
    <n v="0"/>
    <n v="0"/>
    <n v="0"/>
    <n v="0"/>
    <n v="2"/>
  </r>
  <r>
    <x v="5"/>
    <s v="78"/>
    <x v="0"/>
    <x v="4"/>
    <n v="2"/>
    <n v="0"/>
    <n v="0"/>
    <n v="0"/>
    <n v="0"/>
    <n v="0"/>
    <n v="0"/>
    <n v="0"/>
    <n v="0"/>
    <n v="0"/>
    <n v="2"/>
    <n v="0"/>
    <n v="0"/>
    <n v="2"/>
  </r>
  <r>
    <x v="6"/>
    <s v="78"/>
    <x v="0"/>
    <x v="5"/>
    <n v="2"/>
    <n v="0"/>
    <n v="0"/>
    <n v="0"/>
    <n v="0"/>
    <n v="0"/>
    <n v="0"/>
    <n v="2"/>
    <n v="0"/>
    <n v="2"/>
    <n v="0"/>
    <n v="0"/>
    <n v="0"/>
    <n v="4"/>
  </r>
  <r>
    <x v="7"/>
    <s v="49"/>
    <x v="1"/>
    <x v="2"/>
    <n v="2"/>
    <n v="0"/>
    <n v="0"/>
    <n v="0"/>
    <n v="0"/>
    <n v="0"/>
    <n v="0"/>
    <n v="0"/>
    <n v="1"/>
    <n v="0"/>
    <n v="0"/>
    <n v="1"/>
    <n v="0"/>
    <n v="2"/>
  </r>
  <r>
    <x v="7"/>
    <s v="60"/>
    <x v="1"/>
    <x v="2"/>
    <n v="2"/>
    <n v="0"/>
    <n v="0"/>
    <n v="0"/>
    <n v="0"/>
    <n v="0"/>
    <n v="0"/>
    <n v="0"/>
    <n v="0"/>
    <n v="1"/>
    <n v="0"/>
    <n v="0"/>
    <n v="0"/>
    <n v="1"/>
  </r>
  <r>
    <x v="8"/>
    <s v="78"/>
    <x v="0"/>
    <x v="1"/>
    <n v="2"/>
    <n v="0"/>
    <n v="0"/>
    <n v="0"/>
    <n v="0"/>
    <n v="0"/>
    <n v="0"/>
    <n v="1"/>
    <n v="4"/>
    <n v="0"/>
    <n v="0"/>
    <n v="0"/>
    <n v="0"/>
    <n v="5"/>
  </r>
  <r>
    <x v="8"/>
    <s v="60"/>
    <x v="1"/>
    <x v="1"/>
    <n v="2"/>
    <n v="0"/>
    <n v="0"/>
    <n v="0"/>
    <n v="0"/>
    <n v="0"/>
    <n v="0"/>
    <n v="0"/>
    <n v="1"/>
    <n v="1"/>
    <n v="0"/>
    <n v="1"/>
    <n v="0"/>
    <n v="3"/>
  </r>
  <r>
    <x v="8"/>
    <s v="50"/>
    <x v="2"/>
    <x v="1"/>
    <n v="2"/>
    <n v="0"/>
    <n v="0"/>
    <n v="0"/>
    <n v="0"/>
    <n v="0"/>
    <n v="0"/>
    <n v="0"/>
    <n v="0"/>
    <n v="0"/>
    <n v="0"/>
    <n v="1"/>
    <n v="0"/>
    <n v="1"/>
  </r>
  <r>
    <x v="9"/>
    <s v="61"/>
    <x v="2"/>
    <x v="6"/>
    <n v="1"/>
    <n v="0"/>
    <n v="0"/>
    <n v="0"/>
    <n v="0"/>
    <n v="0"/>
    <n v="0"/>
    <n v="0"/>
    <n v="2"/>
    <n v="0"/>
    <n v="0"/>
    <n v="0"/>
    <n v="0"/>
    <n v="2"/>
  </r>
  <r>
    <x v="10"/>
    <s v="49"/>
    <x v="1"/>
    <x v="0"/>
    <n v="6"/>
    <n v="0"/>
    <n v="0"/>
    <n v="0"/>
    <n v="0"/>
    <n v="0"/>
    <n v="0"/>
    <n v="0"/>
    <n v="4"/>
    <n v="2"/>
    <n v="0"/>
    <n v="1"/>
    <n v="0"/>
    <n v="7"/>
  </r>
  <r>
    <x v="10"/>
    <s v="50"/>
    <x v="2"/>
    <x v="0"/>
    <n v="6"/>
    <n v="0"/>
    <n v="0"/>
    <n v="0"/>
    <n v="0"/>
    <n v="0"/>
    <n v="0"/>
    <n v="0"/>
    <n v="1"/>
    <n v="1"/>
    <n v="0"/>
    <n v="0"/>
    <n v="0"/>
    <n v="2"/>
  </r>
  <r>
    <x v="10"/>
    <s v="61"/>
    <x v="2"/>
    <x v="0"/>
    <n v="6"/>
    <n v="0"/>
    <n v="0"/>
    <n v="0"/>
    <n v="0"/>
    <n v="0"/>
    <n v="0"/>
    <n v="0"/>
    <n v="0"/>
    <n v="2"/>
    <n v="0"/>
    <n v="0"/>
    <n v="0"/>
    <n v="2"/>
  </r>
  <r>
    <x v="10"/>
    <s v="77"/>
    <x v="0"/>
    <x v="0"/>
    <n v="6"/>
    <n v="0"/>
    <n v="0"/>
    <n v="0"/>
    <n v="0"/>
    <n v="0"/>
    <n v="0"/>
    <n v="0"/>
    <n v="0"/>
    <n v="0"/>
    <n v="1"/>
    <n v="1"/>
    <n v="0"/>
    <n v="2"/>
  </r>
  <r>
    <x v="10"/>
    <s v="78"/>
    <x v="0"/>
    <x v="0"/>
    <n v="6"/>
    <n v="0"/>
    <n v="0"/>
    <n v="0"/>
    <n v="0"/>
    <n v="0"/>
    <n v="0"/>
    <n v="0"/>
    <n v="0"/>
    <n v="0"/>
    <n v="0"/>
    <n v="1"/>
    <n v="0"/>
    <n v="1"/>
  </r>
  <r>
    <x v="11"/>
    <s v="60"/>
    <x v="1"/>
    <x v="2"/>
    <n v="2"/>
    <n v="0"/>
    <n v="0"/>
    <n v="0"/>
    <n v="0"/>
    <n v="0"/>
    <n v="0"/>
    <n v="0"/>
    <n v="0"/>
    <n v="0"/>
    <n v="0"/>
    <n v="8"/>
    <n v="0"/>
    <n v="8"/>
  </r>
  <r>
    <x v="12"/>
    <s v="60"/>
    <x v="1"/>
    <x v="0"/>
    <n v="6"/>
    <n v="0"/>
    <n v="0"/>
    <n v="0"/>
    <n v="0"/>
    <n v="0"/>
    <n v="0"/>
    <n v="1"/>
    <n v="0"/>
    <n v="0"/>
    <n v="0"/>
    <n v="0"/>
    <n v="0"/>
    <n v="1"/>
  </r>
  <r>
    <x v="13"/>
    <s v="51"/>
    <x v="2"/>
    <x v="2"/>
    <n v="1"/>
    <n v="0"/>
    <n v="0"/>
    <n v="0"/>
    <n v="0"/>
    <n v="0"/>
    <n v="2"/>
    <n v="0"/>
    <n v="1"/>
    <n v="0"/>
    <n v="2"/>
    <n v="0"/>
    <n v="0"/>
    <n v="5"/>
  </r>
  <r>
    <x v="13"/>
    <s v="53"/>
    <x v="2"/>
    <x v="2"/>
    <n v="1"/>
    <n v="0"/>
    <n v="0"/>
    <n v="0"/>
    <n v="0"/>
    <n v="0"/>
    <n v="1"/>
    <n v="0"/>
    <n v="1"/>
    <n v="3"/>
    <n v="0"/>
    <n v="0"/>
    <n v="0"/>
    <n v="5"/>
  </r>
  <r>
    <x v="13"/>
    <s v="60"/>
    <x v="1"/>
    <x v="2"/>
    <n v="1"/>
    <n v="0"/>
    <n v="0"/>
    <n v="0"/>
    <n v="0"/>
    <n v="0"/>
    <n v="0"/>
    <n v="0"/>
    <n v="0"/>
    <n v="2"/>
    <n v="1"/>
    <n v="0"/>
    <n v="0"/>
    <n v="3"/>
  </r>
  <r>
    <x v="13"/>
    <s v="50"/>
    <x v="2"/>
    <x v="2"/>
    <n v="1"/>
    <n v="0"/>
    <n v="0"/>
    <n v="0"/>
    <n v="0"/>
    <n v="0"/>
    <n v="0"/>
    <n v="1"/>
    <n v="1"/>
    <n v="0"/>
    <n v="0"/>
    <n v="0"/>
    <n v="0"/>
    <n v="2"/>
  </r>
  <r>
    <x v="13"/>
    <s v="50"/>
    <x v="2"/>
    <x v="2"/>
    <n v="1"/>
    <n v="0"/>
    <n v="0"/>
    <n v="0"/>
    <n v="0"/>
    <n v="0"/>
    <n v="0"/>
    <n v="0"/>
    <n v="0"/>
    <n v="1"/>
    <n v="0"/>
    <n v="1"/>
    <n v="0"/>
    <n v="2"/>
  </r>
  <r>
    <x v="13"/>
    <s v="52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4"/>
    <x v="2"/>
    <x v="2"/>
    <n v="1"/>
    <n v="0"/>
    <n v="0"/>
    <n v="0"/>
    <n v="0"/>
    <n v="0"/>
    <n v="2"/>
    <n v="0"/>
    <n v="0"/>
    <n v="0"/>
    <n v="0"/>
    <n v="0"/>
    <n v="0"/>
    <n v="2"/>
  </r>
  <r>
    <x v="13"/>
    <s v="55"/>
    <x v="2"/>
    <x v="2"/>
    <n v="1"/>
    <n v="0"/>
    <n v="0"/>
    <n v="0"/>
    <n v="0"/>
    <n v="0"/>
    <n v="0"/>
    <n v="0"/>
    <n v="0"/>
    <n v="0"/>
    <n v="0"/>
    <n v="2"/>
    <n v="0"/>
    <n v="2"/>
  </r>
  <r>
    <x v="14"/>
    <s v="18"/>
    <x v="3"/>
    <x v="7"/>
    <n v="1"/>
    <n v="0"/>
    <n v="0"/>
    <n v="0"/>
    <n v="0"/>
    <n v="0"/>
    <n v="6"/>
    <n v="12"/>
    <n v="3"/>
    <n v="11"/>
    <n v="0"/>
    <n v="0"/>
    <n v="0"/>
    <n v="32"/>
  </r>
  <r>
    <x v="14"/>
    <s v="51"/>
    <x v="2"/>
    <x v="7"/>
    <n v="1"/>
    <n v="0"/>
    <n v="0"/>
    <n v="0"/>
    <n v="0"/>
    <n v="0"/>
    <n v="0"/>
    <n v="0"/>
    <n v="1"/>
    <n v="5"/>
    <n v="6"/>
    <n v="1"/>
    <n v="0"/>
    <n v="13"/>
  </r>
  <r>
    <x v="14"/>
    <s v="55"/>
    <x v="2"/>
    <x v="7"/>
    <n v="1"/>
    <n v="0"/>
    <n v="0"/>
    <n v="0"/>
    <n v="0"/>
    <n v="0"/>
    <n v="1"/>
    <n v="0"/>
    <n v="3"/>
    <n v="1"/>
    <n v="0"/>
    <n v="0"/>
    <n v="0"/>
    <n v="5"/>
  </r>
  <r>
    <x v="14"/>
    <s v="82"/>
    <x v="2"/>
    <x v="7"/>
    <n v="1"/>
    <n v="0"/>
    <n v="0"/>
    <n v="0"/>
    <n v="0"/>
    <n v="0"/>
    <n v="0"/>
    <n v="0"/>
    <n v="0"/>
    <n v="5"/>
    <n v="0"/>
    <n v="0"/>
    <n v="0"/>
    <n v="5"/>
  </r>
  <r>
    <x v="14"/>
    <s v="49"/>
    <x v="1"/>
    <x v="7"/>
    <n v="1"/>
    <n v="0"/>
    <n v="0"/>
    <n v="0"/>
    <n v="0"/>
    <n v="0"/>
    <n v="0"/>
    <n v="0"/>
    <n v="0"/>
    <n v="0"/>
    <n v="0"/>
    <n v="4"/>
    <n v="0"/>
    <n v="4"/>
  </r>
  <r>
    <x v="14"/>
    <s v="55"/>
    <x v="2"/>
    <x v="7"/>
    <n v="1"/>
    <n v="0"/>
    <n v="0"/>
    <n v="0"/>
    <n v="0"/>
    <n v="0"/>
    <n v="0"/>
    <n v="0"/>
    <n v="0"/>
    <n v="3"/>
    <n v="1"/>
    <n v="0"/>
    <n v="0"/>
    <n v="4"/>
  </r>
  <r>
    <x v="14"/>
    <s v="53"/>
    <x v="2"/>
    <x v="7"/>
    <n v="1"/>
    <n v="0"/>
    <n v="0"/>
    <n v="0"/>
    <n v="0"/>
    <n v="0"/>
    <n v="0"/>
    <n v="0"/>
    <n v="0"/>
    <n v="0"/>
    <n v="1"/>
    <n v="1"/>
    <n v="0"/>
    <n v="2"/>
  </r>
  <r>
    <x v="14"/>
    <s v="18"/>
    <x v="3"/>
    <x v="7"/>
    <n v="1"/>
    <n v="0"/>
    <n v="0"/>
    <n v="0"/>
    <n v="0"/>
    <n v="0"/>
    <n v="0"/>
    <n v="1"/>
    <n v="0"/>
    <n v="0"/>
    <n v="0"/>
    <n v="0"/>
    <n v="0"/>
    <n v="1"/>
  </r>
  <r>
    <x v="14"/>
    <s v="49"/>
    <x v="1"/>
    <x v="7"/>
    <n v="1"/>
    <n v="0"/>
    <n v="0"/>
    <n v="0"/>
    <n v="0"/>
    <n v="0"/>
    <n v="0"/>
    <n v="0"/>
    <n v="1"/>
    <n v="0"/>
    <n v="0"/>
    <n v="0"/>
    <n v="0"/>
    <n v="1"/>
  </r>
  <r>
    <x v="14"/>
    <s v="50"/>
    <x v="2"/>
    <x v="7"/>
    <n v="1"/>
    <n v="0"/>
    <n v="0"/>
    <n v="0"/>
    <n v="0"/>
    <n v="0"/>
    <n v="0"/>
    <n v="0"/>
    <n v="0"/>
    <n v="0"/>
    <n v="0"/>
    <n v="1"/>
    <n v="0"/>
    <n v="1"/>
  </r>
  <r>
    <x v="14"/>
    <s v="54"/>
    <x v="2"/>
    <x v="7"/>
    <n v="1"/>
    <n v="0"/>
    <n v="0"/>
    <n v="0"/>
    <n v="0"/>
    <n v="0"/>
    <n v="0"/>
    <n v="0"/>
    <n v="0"/>
    <n v="0"/>
    <n v="0"/>
    <n v="1"/>
    <n v="0"/>
    <n v="1"/>
  </r>
  <r>
    <x v="15"/>
    <s v="50"/>
    <x v="2"/>
    <x v="8"/>
    <n v="2"/>
    <n v="0"/>
    <n v="0"/>
    <n v="0"/>
    <n v="0"/>
    <n v="3"/>
    <n v="0"/>
    <n v="7"/>
    <n v="4"/>
    <n v="9"/>
    <n v="0"/>
    <n v="0"/>
    <n v="0"/>
    <n v="23"/>
  </r>
  <r>
    <x v="15"/>
    <s v="49"/>
    <x v="1"/>
    <x v="8"/>
    <n v="2"/>
    <n v="0"/>
    <n v="0"/>
    <n v="0"/>
    <n v="0"/>
    <n v="0"/>
    <n v="0"/>
    <n v="12"/>
    <n v="1"/>
    <n v="0"/>
    <n v="0"/>
    <n v="0"/>
    <n v="0"/>
    <n v="13"/>
  </r>
  <r>
    <x v="15"/>
    <s v="50"/>
    <x v="2"/>
    <x v="8"/>
    <n v="2"/>
    <n v="0"/>
    <n v="0"/>
    <n v="0"/>
    <n v="0"/>
    <n v="0"/>
    <n v="0"/>
    <n v="0"/>
    <n v="12"/>
    <n v="0"/>
    <n v="1"/>
    <n v="0"/>
    <n v="0"/>
    <n v="13"/>
  </r>
  <r>
    <x v="15"/>
    <s v="55"/>
    <x v="2"/>
    <x v="8"/>
    <n v="2"/>
    <n v="0"/>
    <n v="0"/>
    <n v="0"/>
    <n v="0"/>
    <n v="0"/>
    <n v="0"/>
    <n v="0"/>
    <n v="0"/>
    <n v="1"/>
    <n v="5"/>
    <n v="0"/>
    <n v="0"/>
    <n v="6"/>
  </r>
  <r>
    <x v="15"/>
    <s v="51"/>
    <x v="2"/>
    <x v="8"/>
    <n v="2"/>
    <n v="0"/>
    <n v="0"/>
    <n v="0"/>
    <n v="0"/>
    <n v="0"/>
    <n v="1"/>
    <n v="2"/>
    <n v="0"/>
    <n v="0"/>
    <n v="0"/>
    <n v="0"/>
    <n v="0"/>
    <n v="3"/>
  </r>
  <r>
    <x v="15"/>
    <s v="60"/>
    <x v="1"/>
    <x v="8"/>
    <n v="2"/>
    <n v="0"/>
    <n v="0"/>
    <n v="0"/>
    <n v="0"/>
    <n v="0"/>
    <n v="0"/>
    <n v="0"/>
    <n v="1"/>
    <n v="2"/>
    <n v="0"/>
    <n v="0"/>
    <n v="0"/>
    <n v="3"/>
  </r>
  <r>
    <x v="15"/>
    <s v="18"/>
    <x v="3"/>
    <x v="8"/>
    <n v="2"/>
    <n v="0"/>
    <n v="0"/>
    <n v="0"/>
    <n v="0"/>
    <n v="0"/>
    <n v="0"/>
    <n v="0"/>
    <n v="2"/>
    <n v="0"/>
    <n v="0"/>
    <n v="0"/>
    <n v="0"/>
    <n v="2"/>
  </r>
  <r>
    <x v="15"/>
    <s v="52"/>
    <x v="2"/>
    <x v="8"/>
    <n v="2"/>
    <n v="0"/>
    <n v="0"/>
    <n v="0"/>
    <n v="0"/>
    <n v="0"/>
    <n v="0"/>
    <n v="0"/>
    <n v="0"/>
    <n v="1"/>
    <n v="0"/>
    <n v="1"/>
    <n v="0"/>
    <n v="2"/>
  </r>
  <r>
    <x v="15"/>
    <s v="49"/>
    <x v="1"/>
    <x v="8"/>
    <n v="2"/>
    <n v="0"/>
    <n v="0"/>
    <n v="0"/>
    <n v="0"/>
    <n v="0"/>
    <n v="0"/>
    <n v="0"/>
    <n v="0"/>
    <n v="1"/>
    <n v="0"/>
    <n v="0"/>
    <n v="0"/>
    <n v="1"/>
  </r>
  <r>
    <x v="15"/>
    <s v="51"/>
    <x v="2"/>
    <x v="8"/>
    <n v="2"/>
    <n v="0"/>
    <n v="0"/>
    <n v="0"/>
    <n v="0"/>
    <n v="0"/>
    <n v="0"/>
    <n v="0"/>
    <n v="0"/>
    <n v="1"/>
    <n v="0"/>
    <n v="0"/>
    <n v="0"/>
    <n v="1"/>
  </r>
  <r>
    <x v="15"/>
    <s v="53"/>
    <x v="2"/>
    <x v="8"/>
    <n v="2"/>
    <n v="0"/>
    <n v="0"/>
    <n v="0"/>
    <n v="0"/>
    <n v="0"/>
    <n v="1"/>
    <n v="0"/>
    <n v="0"/>
    <n v="0"/>
    <n v="0"/>
    <n v="0"/>
    <n v="0"/>
    <n v="1"/>
  </r>
  <r>
    <x v="15"/>
    <s v="54"/>
    <x v="2"/>
    <x v="8"/>
    <n v="2"/>
    <n v="0"/>
    <n v="0"/>
    <n v="0"/>
    <n v="0"/>
    <n v="0"/>
    <n v="0"/>
    <n v="0"/>
    <n v="0"/>
    <n v="0"/>
    <n v="1"/>
    <n v="0"/>
    <n v="0"/>
    <n v="1"/>
  </r>
  <r>
    <x v="16"/>
    <s v="18"/>
    <x v="3"/>
    <x v="0"/>
    <n v="2"/>
    <n v="0"/>
    <n v="0"/>
    <n v="0"/>
    <n v="0"/>
    <n v="0"/>
    <n v="0"/>
    <n v="16"/>
    <n v="0"/>
    <n v="0"/>
    <n v="0"/>
    <n v="0"/>
    <n v="0"/>
    <n v="16"/>
  </r>
  <r>
    <x v="16"/>
    <s v="53"/>
    <x v="2"/>
    <x v="0"/>
    <n v="2"/>
    <n v="0"/>
    <n v="0"/>
    <n v="0"/>
    <n v="0"/>
    <n v="0"/>
    <n v="14"/>
    <n v="0"/>
    <n v="1"/>
    <n v="0"/>
    <n v="0"/>
    <n v="0"/>
    <n v="0"/>
    <n v="15"/>
  </r>
  <r>
    <x v="16"/>
    <s v="55"/>
    <x v="2"/>
    <x v="0"/>
    <n v="2"/>
    <n v="0"/>
    <n v="0"/>
    <n v="0"/>
    <n v="0"/>
    <n v="1"/>
    <n v="3"/>
    <n v="5"/>
    <n v="2"/>
    <n v="0"/>
    <n v="0"/>
    <n v="0"/>
    <n v="0"/>
    <n v="11"/>
  </r>
  <r>
    <x v="16"/>
    <s v="50"/>
    <x v="2"/>
    <x v="0"/>
    <n v="2"/>
    <n v="0"/>
    <n v="0"/>
    <n v="0"/>
    <n v="0"/>
    <n v="0"/>
    <n v="0"/>
    <n v="0"/>
    <n v="7"/>
    <n v="1"/>
    <n v="0"/>
    <n v="0"/>
    <n v="0"/>
    <n v="8"/>
  </r>
  <r>
    <x v="16"/>
    <s v="55"/>
    <x v="2"/>
    <x v="0"/>
    <n v="2"/>
    <n v="0"/>
    <n v="0"/>
    <n v="0"/>
    <n v="0"/>
    <n v="0"/>
    <n v="0"/>
    <n v="6"/>
    <n v="2"/>
    <n v="0"/>
    <n v="0"/>
    <n v="0"/>
    <n v="0"/>
    <n v="8"/>
  </r>
  <r>
    <x v="16"/>
    <s v="49"/>
    <x v="1"/>
    <x v="0"/>
    <n v="2"/>
    <n v="0"/>
    <n v="0"/>
    <n v="0"/>
    <n v="0"/>
    <n v="0"/>
    <n v="0"/>
    <n v="0"/>
    <n v="7"/>
    <n v="0"/>
    <n v="0"/>
    <n v="0"/>
    <n v="0"/>
    <n v="7"/>
  </r>
  <r>
    <x v="16"/>
    <s v="51"/>
    <x v="2"/>
    <x v="0"/>
    <n v="2"/>
    <n v="0"/>
    <n v="0"/>
    <n v="0"/>
    <n v="0"/>
    <n v="0"/>
    <n v="3"/>
    <n v="1"/>
    <n v="2"/>
    <n v="1"/>
    <n v="0"/>
    <n v="0"/>
    <n v="0"/>
    <n v="7"/>
  </r>
  <r>
    <x v="16"/>
    <s v="52"/>
    <x v="2"/>
    <x v="0"/>
    <n v="2"/>
    <n v="0"/>
    <n v="0"/>
    <n v="0"/>
    <n v="0"/>
    <n v="2"/>
    <n v="3"/>
    <n v="0"/>
    <n v="1"/>
    <n v="0"/>
    <n v="0"/>
    <n v="0"/>
    <n v="0"/>
    <n v="6"/>
  </r>
  <r>
    <x v="16"/>
    <s v="60"/>
    <x v="1"/>
    <x v="0"/>
    <n v="2"/>
    <n v="0"/>
    <n v="0"/>
    <n v="0"/>
    <n v="0"/>
    <n v="0"/>
    <n v="0"/>
    <n v="0"/>
    <n v="0"/>
    <n v="2"/>
    <n v="4"/>
    <n v="0"/>
    <n v="0"/>
    <n v="6"/>
  </r>
  <r>
    <x v="16"/>
    <s v="53"/>
    <x v="2"/>
    <x v="0"/>
    <n v="2"/>
    <n v="0"/>
    <n v="0"/>
    <n v="0"/>
    <n v="0"/>
    <n v="0"/>
    <n v="0"/>
    <n v="0"/>
    <n v="0"/>
    <n v="2"/>
    <n v="0"/>
    <n v="2"/>
    <n v="0"/>
    <n v="4"/>
  </r>
  <r>
    <x v="16"/>
    <s v="51"/>
    <x v="2"/>
    <x v="0"/>
    <n v="2"/>
    <n v="0"/>
    <n v="0"/>
    <n v="0"/>
    <n v="0"/>
    <n v="0"/>
    <n v="2"/>
    <n v="0"/>
    <n v="1"/>
    <n v="0"/>
    <n v="0"/>
    <n v="0"/>
    <n v="0"/>
    <n v="3"/>
  </r>
  <r>
    <x v="16"/>
    <s v="54"/>
    <x v="2"/>
    <x v="0"/>
    <n v="2"/>
    <n v="0"/>
    <n v="0"/>
    <n v="0"/>
    <n v="0"/>
    <n v="0"/>
    <n v="2"/>
    <n v="0"/>
    <n v="1"/>
    <n v="0"/>
    <n v="0"/>
    <n v="0"/>
    <n v="0"/>
    <n v="3"/>
  </r>
  <r>
    <x v="17"/>
    <s v="49"/>
    <x v="1"/>
    <x v="0"/>
    <n v="2"/>
    <n v="0"/>
    <n v="0"/>
    <n v="0"/>
    <n v="0"/>
    <n v="0"/>
    <n v="1"/>
    <n v="2"/>
    <n v="39"/>
    <n v="18"/>
    <n v="3"/>
    <n v="4"/>
    <n v="0"/>
    <n v="67"/>
  </r>
  <r>
    <x v="17"/>
    <s v="60"/>
    <x v="1"/>
    <x v="0"/>
    <n v="2"/>
    <n v="0"/>
    <n v="0"/>
    <n v="0"/>
    <n v="0"/>
    <n v="0"/>
    <n v="0"/>
    <n v="0"/>
    <n v="0"/>
    <n v="1"/>
    <n v="0"/>
    <n v="0"/>
    <n v="0"/>
    <n v="1"/>
  </r>
  <r>
    <x v="18"/>
    <s v="50"/>
    <x v="2"/>
    <x v="9"/>
    <n v="2"/>
    <n v="0"/>
    <n v="0"/>
    <n v="0"/>
    <n v="0"/>
    <n v="4"/>
    <n v="9"/>
    <n v="11"/>
    <n v="13"/>
    <n v="22"/>
    <n v="2"/>
    <n v="1"/>
    <n v="0"/>
    <n v="62"/>
  </r>
  <r>
    <x v="18"/>
    <s v="55"/>
    <x v="2"/>
    <x v="9"/>
    <n v="2"/>
    <n v="0"/>
    <n v="0"/>
    <n v="0"/>
    <n v="0"/>
    <n v="0"/>
    <n v="0"/>
    <n v="7"/>
    <n v="20"/>
    <n v="5"/>
    <n v="13"/>
    <n v="5"/>
    <n v="0"/>
    <n v="50"/>
  </r>
  <r>
    <x v="18"/>
    <s v="60"/>
    <x v="1"/>
    <x v="9"/>
    <n v="2"/>
    <n v="0"/>
    <n v="0"/>
    <n v="0"/>
    <n v="0"/>
    <n v="0"/>
    <n v="0"/>
    <n v="2"/>
    <n v="3"/>
    <n v="7"/>
    <n v="13"/>
    <n v="4"/>
    <n v="0"/>
    <n v="29"/>
  </r>
  <r>
    <x v="18"/>
    <s v="51"/>
    <x v="2"/>
    <x v="9"/>
    <n v="2"/>
    <n v="0"/>
    <n v="0"/>
    <n v="0"/>
    <n v="0"/>
    <n v="8"/>
    <n v="16"/>
    <n v="1"/>
    <n v="1"/>
    <n v="0"/>
    <n v="0"/>
    <n v="1"/>
    <n v="0"/>
    <n v="27"/>
  </r>
  <r>
    <x v="18"/>
    <s v="52"/>
    <x v="2"/>
    <x v="9"/>
    <n v="2"/>
    <n v="0"/>
    <n v="0"/>
    <n v="0"/>
    <n v="0"/>
    <n v="0"/>
    <n v="0"/>
    <n v="3"/>
    <n v="2"/>
    <n v="7"/>
    <n v="4"/>
    <n v="3"/>
    <n v="0"/>
    <n v="19"/>
  </r>
  <r>
    <x v="18"/>
    <s v="53"/>
    <x v="2"/>
    <x v="9"/>
    <n v="2"/>
    <n v="0"/>
    <n v="0"/>
    <n v="0"/>
    <n v="0"/>
    <n v="0"/>
    <n v="0"/>
    <n v="0"/>
    <n v="0"/>
    <n v="1"/>
    <n v="13"/>
    <n v="2"/>
    <n v="2"/>
    <n v="18"/>
  </r>
  <r>
    <x v="18"/>
    <s v="53"/>
    <x v="2"/>
    <x v="9"/>
    <n v="2"/>
    <n v="0"/>
    <n v="0"/>
    <n v="0"/>
    <n v="0"/>
    <n v="7"/>
    <n v="10"/>
    <n v="0"/>
    <n v="0"/>
    <n v="0"/>
    <n v="0"/>
    <n v="0"/>
    <n v="0"/>
    <n v="17"/>
  </r>
  <r>
    <x v="18"/>
    <s v="54"/>
    <x v="2"/>
    <x v="9"/>
    <n v="2"/>
    <n v="0"/>
    <n v="0"/>
    <n v="0"/>
    <n v="0"/>
    <n v="6"/>
    <n v="3"/>
    <n v="0"/>
    <n v="0"/>
    <n v="0"/>
    <n v="2"/>
    <n v="0"/>
    <n v="0"/>
    <n v="11"/>
  </r>
  <r>
    <x v="18"/>
    <s v="50"/>
    <x v="2"/>
    <x v="9"/>
    <n v="2"/>
    <n v="0"/>
    <n v="0"/>
    <n v="0"/>
    <n v="0"/>
    <n v="0"/>
    <n v="0"/>
    <n v="0"/>
    <n v="0"/>
    <n v="1"/>
    <n v="6"/>
    <n v="3"/>
    <n v="0"/>
    <n v="10"/>
  </r>
  <r>
    <x v="18"/>
    <s v="52"/>
    <x v="2"/>
    <x v="9"/>
    <n v="2"/>
    <n v="0"/>
    <n v="0"/>
    <n v="0"/>
    <n v="0"/>
    <n v="6"/>
    <n v="3"/>
    <n v="0"/>
    <n v="0"/>
    <n v="0"/>
    <n v="1"/>
    <n v="0"/>
    <n v="0"/>
    <n v="10"/>
  </r>
  <r>
    <x v="18"/>
    <s v="49"/>
    <x v="1"/>
    <x v="9"/>
    <n v="2"/>
    <n v="0"/>
    <n v="0"/>
    <n v="0"/>
    <n v="0"/>
    <n v="0"/>
    <n v="1"/>
    <n v="1"/>
    <n v="5"/>
    <n v="0"/>
    <n v="0"/>
    <n v="0"/>
    <n v="0"/>
    <n v="7"/>
  </r>
  <r>
    <x v="18"/>
    <s v="49"/>
    <x v="1"/>
    <x v="9"/>
    <n v="2"/>
    <n v="0"/>
    <n v="0"/>
    <n v="0"/>
    <n v="0"/>
    <n v="0"/>
    <n v="2"/>
    <n v="0"/>
    <n v="0"/>
    <n v="0"/>
    <n v="1"/>
    <n v="0"/>
    <n v="0"/>
    <n v="3"/>
  </r>
  <r>
    <x v="18"/>
    <s v="18"/>
    <x v="3"/>
    <x v="9"/>
    <n v="2"/>
    <n v="0"/>
    <n v="0"/>
    <n v="0"/>
    <n v="0"/>
    <n v="0"/>
    <n v="0"/>
    <n v="2"/>
    <n v="0"/>
    <n v="0"/>
    <n v="0"/>
    <n v="0"/>
    <n v="0"/>
    <n v="2"/>
  </r>
  <r>
    <x v="18"/>
    <s v="51"/>
    <x v="2"/>
    <x v="9"/>
    <n v="2"/>
    <n v="0"/>
    <n v="0"/>
    <n v="0"/>
    <n v="0"/>
    <n v="0"/>
    <n v="0"/>
    <n v="1"/>
    <n v="0"/>
    <n v="0"/>
    <n v="0"/>
    <n v="0"/>
    <n v="0"/>
    <n v="1"/>
  </r>
  <r>
    <x v="18"/>
    <s v="54"/>
    <x v="2"/>
    <x v="9"/>
    <n v="2"/>
    <n v="0"/>
    <n v="0"/>
    <n v="0"/>
    <n v="0"/>
    <n v="0"/>
    <n v="0"/>
    <n v="0"/>
    <n v="0"/>
    <n v="0"/>
    <n v="1"/>
    <n v="0"/>
    <n v="0"/>
    <n v="1"/>
  </r>
  <r>
    <x v="19"/>
    <s v="60"/>
    <x v="1"/>
    <x v="0"/>
    <n v="4"/>
    <n v="0"/>
    <n v="0"/>
    <n v="0"/>
    <n v="0"/>
    <n v="1"/>
    <n v="7"/>
    <n v="9"/>
    <n v="12"/>
    <n v="10"/>
    <n v="7"/>
    <n v="17"/>
    <n v="3"/>
    <n v="66"/>
  </r>
  <r>
    <x v="19"/>
    <s v="49"/>
    <x v="1"/>
    <x v="0"/>
    <n v="4"/>
    <n v="0"/>
    <n v="0"/>
    <n v="0"/>
    <n v="1"/>
    <n v="0"/>
    <n v="2"/>
    <n v="0"/>
    <n v="0"/>
    <n v="0"/>
    <n v="9"/>
    <n v="13"/>
    <n v="1"/>
    <n v="26"/>
  </r>
  <r>
    <x v="19"/>
    <s v="55"/>
    <x v="2"/>
    <x v="0"/>
    <n v="4"/>
    <n v="0"/>
    <n v="0"/>
    <n v="0"/>
    <n v="0"/>
    <n v="0"/>
    <n v="0"/>
    <n v="0"/>
    <n v="0"/>
    <n v="0"/>
    <n v="6"/>
    <n v="10"/>
    <n v="0"/>
    <n v="16"/>
  </r>
  <r>
    <x v="19"/>
    <s v="50"/>
    <x v="2"/>
    <x v="0"/>
    <n v="4"/>
    <n v="0"/>
    <n v="0"/>
    <n v="0"/>
    <n v="0"/>
    <n v="0"/>
    <n v="0"/>
    <n v="0"/>
    <n v="2"/>
    <n v="0"/>
    <n v="3"/>
    <n v="8"/>
    <n v="0"/>
    <n v="13"/>
  </r>
  <r>
    <x v="19"/>
    <s v="52"/>
    <x v="2"/>
    <x v="0"/>
    <n v="4"/>
    <n v="0"/>
    <n v="0"/>
    <n v="0"/>
    <n v="0"/>
    <n v="0"/>
    <n v="0"/>
    <n v="0"/>
    <n v="8"/>
    <n v="0"/>
    <n v="0"/>
    <n v="0"/>
    <n v="0"/>
    <n v="8"/>
  </r>
  <r>
    <x v="19"/>
    <s v="51"/>
    <x v="2"/>
    <x v="0"/>
    <n v="4"/>
    <n v="0"/>
    <n v="0"/>
    <n v="0"/>
    <n v="0"/>
    <n v="0"/>
    <n v="0"/>
    <n v="0"/>
    <n v="5"/>
    <n v="0"/>
    <n v="0"/>
    <n v="2"/>
    <n v="0"/>
    <n v="7"/>
  </r>
  <r>
    <x v="19"/>
    <s v="51"/>
    <x v="2"/>
    <x v="0"/>
    <n v="4"/>
    <n v="0"/>
    <n v="0"/>
    <n v="0"/>
    <n v="0"/>
    <n v="0"/>
    <n v="0"/>
    <n v="0"/>
    <n v="0"/>
    <n v="0"/>
    <n v="5"/>
    <n v="1"/>
    <n v="0"/>
    <n v="6"/>
  </r>
  <r>
    <x v="19"/>
    <s v="52"/>
    <x v="2"/>
    <x v="0"/>
    <n v="4"/>
    <n v="0"/>
    <n v="0"/>
    <n v="0"/>
    <n v="0"/>
    <n v="0"/>
    <n v="0"/>
    <n v="0"/>
    <n v="0"/>
    <n v="0"/>
    <n v="0"/>
    <n v="3"/>
    <n v="0"/>
    <n v="3"/>
  </r>
  <r>
    <x v="19"/>
    <s v="53"/>
    <x v="2"/>
    <x v="0"/>
    <n v="4"/>
    <n v="0"/>
    <n v="0"/>
    <n v="0"/>
    <n v="0"/>
    <n v="0"/>
    <n v="0"/>
    <n v="0"/>
    <n v="0"/>
    <n v="0"/>
    <n v="1"/>
    <n v="0"/>
    <n v="0"/>
    <n v="1"/>
  </r>
  <r>
    <x v="19"/>
    <s v="55"/>
    <x v="2"/>
    <x v="0"/>
    <n v="4"/>
    <n v="0"/>
    <n v="0"/>
    <n v="0"/>
    <n v="0"/>
    <n v="0"/>
    <n v="0"/>
    <n v="0"/>
    <n v="0"/>
    <n v="0"/>
    <n v="0"/>
    <n v="1"/>
    <n v="0"/>
    <n v="1"/>
  </r>
  <r>
    <x v="20"/>
    <s v="50"/>
    <x v="2"/>
    <x v="4"/>
    <n v="1"/>
    <n v="0"/>
    <n v="0"/>
    <n v="0"/>
    <n v="0"/>
    <n v="1"/>
    <n v="12"/>
    <n v="11"/>
    <n v="30"/>
    <n v="4"/>
    <n v="0"/>
    <n v="0"/>
    <n v="0"/>
    <n v="58"/>
  </r>
  <r>
    <x v="20"/>
    <s v="51"/>
    <x v="2"/>
    <x v="4"/>
    <n v="1"/>
    <n v="0"/>
    <n v="0"/>
    <n v="0"/>
    <n v="0"/>
    <n v="0"/>
    <n v="1"/>
    <n v="3"/>
    <n v="18"/>
    <n v="7"/>
    <n v="7"/>
    <n v="3"/>
    <n v="0"/>
    <n v="39"/>
  </r>
  <r>
    <x v="20"/>
    <s v="49"/>
    <x v="1"/>
    <x v="4"/>
    <n v="1"/>
    <n v="0"/>
    <n v="0"/>
    <n v="0"/>
    <n v="0"/>
    <n v="0"/>
    <n v="0"/>
    <n v="2"/>
    <n v="5"/>
    <n v="3"/>
    <n v="4"/>
    <n v="7"/>
    <n v="0"/>
    <n v="21"/>
  </r>
  <r>
    <x v="20"/>
    <s v="55"/>
    <x v="2"/>
    <x v="4"/>
    <n v="1"/>
    <n v="0"/>
    <n v="0"/>
    <n v="0"/>
    <n v="0"/>
    <n v="0"/>
    <n v="0"/>
    <n v="0"/>
    <n v="0"/>
    <n v="3"/>
    <n v="0"/>
    <n v="4"/>
    <n v="0"/>
    <n v="7"/>
  </r>
  <r>
    <x v="20"/>
    <s v="53"/>
    <x v="2"/>
    <x v="4"/>
    <n v="1"/>
    <n v="0"/>
    <n v="0"/>
    <n v="0"/>
    <n v="0"/>
    <n v="0"/>
    <n v="0"/>
    <n v="0"/>
    <n v="0"/>
    <n v="1"/>
    <n v="4"/>
    <n v="0"/>
    <n v="0"/>
    <n v="5"/>
  </r>
  <r>
    <x v="20"/>
    <s v="51"/>
    <x v="2"/>
    <x v="4"/>
    <n v="1"/>
    <n v="0"/>
    <n v="0"/>
    <n v="0"/>
    <n v="0"/>
    <n v="0"/>
    <n v="0"/>
    <n v="0"/>
    <n v="0"/>
    <n v="1"/>
    <n v="1"/>
    <n v="0"/>
    <n v="0"/>
    <n v="2"/>
  </r>
  <r>
    <x v="20"/>
    <s v="54"/>
    <x v="2"/>
    <x v="4"/>
    <n v="1"/>
    <n v="0"/>
    <n v="0"/>
    <n v="0"/>
    <n v="0"/>
    <n v="0"/>
    <n v="0"/>
    <n v="0"/>
    <n v="1"/>
    <n v="0"/>
    <n v="0"/>
    <n v="0"/>
    <n v="0"/>
    <n v="1"/>
  </r>
  <r>
    <x v="21"/>
    <s v="60"/>
    <x v="1"/>
    <x v="3"/>
    <n v="2"/>
    <n v="0"/>
    <n v="0"/>
    <n v="0"/>
    <n v="0"/>
    <n v="0"/>
    <n v="1"/>
    <n v="13"/>
    <n v="0"/>
    <n v="2"/>
    <n v="0"/>
    <n v="0"/>
    <n v="0"/>
    <n v="16"/>
  </r>
  <r>
    <x v="21"/>
    <s v="51"/>
    <x v="2"/>
    <x v="3"/>
    <n v="2"/>
    <n v="0"/>
    <n v="0"/>
    <n v="0"/>
    <n v="0"/>
    <n v="0"/>
    <n v="2"/>
    <n v="2"/>
    <n v="1"/>
    <n v="1"/>
    <n v="5"/>
    <n v="2"/>
    <n v="0"/>
    <n v="13"/>
  </r>
  <r>
    <x v="21"/>
    <s v="55"/>
    <x v="2"/>
    <x v="3"/>
    <n v="2"/>
    <n v="0"/>
    <n v="0"/>
    <n v="0"/>
    <n v="0"/>
    <n v="0"/>
    <n v="1"/>
    <n v="4"/>
    <n v="2"/>
    <n v="2"/>
    <n v="0"/>
    <n v="0"/>
    <n v="0"/>
    <n v="9"/>
  </r>
  <r>
    <x v="21"/>
    <s v="50"/>
    <x v="2"/>
    <x v="3"/>
    <n v="2"/>
    <n v="0"/>
    <n v="0"/>
    <n v="0"/>
    <n v="0"/>
    <n v="0"/>
    <n v="0"/>
    <n v="0"/>
    <n v="2"/>
    <n v="4"/>
    <n v="1"/>
    <n v="0"/>
    <n v="0"/>
    <n v="7"/>
  </r>
  <r>
    <x v="21"/>
    <s v="53"/>
    <x v="2"/>
    <x v="3"/>
    <n v="2"/>
    <n v="0"/>
    <n v="0"/>
    <n v="0"/>
    <n v="0"/>
    <n v="0"/>
    <n v="0"/>
    <n v="0"/>
    <n v="7"/>
    <n v="0"/>
    <n v="0"/>
    <n v="0"/>
    <n v="0"/>
    <n v="7"/>
  </r>
  <r>
    <x v="21"/>
    <s v="50"/>
    <x v="2"/>
    <x v="3"/>
    <n v="2"/>
    <n v="0"/>
    <n v="0"/>
    <n v="0"/>
    <n v="0"/>
    <n v="0"/>
    <n v="2"/>
    <n v="0"/>
    <n v="0"/>
    <n v="0"/>
    <n v="1"/>
    <n v="0"/>
    <n v="0"/>
    <n v="3"/>
  </r>
  <r>
    <x v="21"/>
    <s v="55"/>
    <x v="2"/>
    <x v="3"/>
    <n v="2"/>
    <n v="0"/>
    <n v="0"/>
    <n v="0"/>
    <n v="0"/>
    <n v="0"/>
    <n v="0"/>
    <n v="0"/>
    <n v="0"/>
    <n v="0"/>
    <n v="0"/>
    <n v="3"/>
    <n v="0"/>
    <n v="3"/>
  </r>
  <r>
    <x v="21"/>
    <s v="49"/>
    <x v="1"/>
    <x v="3"/>
    <n v="2"/>
    <n v="0"/>
    <n v="0"/>
    <n v="0"/>
    <n v="0"/>
    <n v="0"/>
    <n v="0"/>
    <n v="1"/>
    <n v="0"/>
    <n v="1"/>
    <n v="0"/>
    <n v="0"/>
    <n v="0"/>
    <n v="2"/>
  </r>
  <r>
    <x v="21"/>
    <s v="54"/>
    <x v="2"/>
    <x v="3"/>
    <n v="2"/>
    <n v="0"/>
    <n v="0"/>
    <n v="0"/>
    <n v="0"/>
    <n v="0"/>
    <n v="0"/>
    <n v="0"/>
    <n v="0"/>
    <n v="0"/>
    <n v="1"/>
    <n v="0"/>
    <n v="0"/>
    <n v="1"/>
  </r>
  <r>
    <x v="22"/>
    <s v="50"/>
    <x v="2"/>
    <x v="4"/>
    <n v="2"/>
    <n v="0"/>
    <n v="0"/>
    <n v="0"/>
    <n v="0"/>
    <n v="0"/>
    <n v="0"/>
    <n v="4"/>
    <n v="7"/>
    <n v="3"/>
    <n v="9"/>
    <n v="0"/>
    <n v="0"/>
    <n v="23"/>
  </r>
  <r>
    <x v="22"/>
    <s v="49"/>
    <x v="1"/>
    <x v="4"/>
    <n v="2"/>
    <n v="0"/>
    <n v="0"/>
    <n v="0"/>
    <n v="0"/>
    <n v="0"/>
    <n v="0"/>
    <n v="15"/>
    <n v="4"/>
    <n v="0"/>
    <n v="0"/>
    <n v="2"/>
    <n v="0"/>
    <n v="21"/>
  </r>
  <r>
    <x v="22"/>
    <s v="60"/>
    <x v="1"/>
    <x v="4"/>
    <n v="2"/>
    <n v="0"/>
    <n v="0"/>
    <n v="0"/>
    <n v="0"/>
    <n v="0"/>
    <n v="0"/>
    <n v="0"/>
    <n v="1"/>
    <n v="14"/>
    <n v="0"/>
    <n v="0"/>
    <n v="0"/>
    <n v="15"/>
  </r>
  <r>
    <x v="22"/>
    <s v="55"/>
    <x v="2"/>
    <x v="4"/>
    <n v="2"/>
    <n v="0"/>
    <n v="0"/>
    <n v="0"/>
    <n v="0"/>
    <n v="0"/>
    <n v="1"/>
    <n v="2"/>
    <n v="2"/>
    <n v="0"/>
    <n v="0"/>
    <n v="0"/>
    <n v="0"/>
    <n v="5"/>
  </r>
  <r>
    <x v="22"/>
    <s v="49"/>
    <x v="1"/>
    <x v="4"/>
    <n v="2"/>
    <n v="0"/>
    <n v="0"/>
    <n v="0"/>
    <n v="0"/>
    <n v="0"/>
    <n v="0"/>
    <n v="0"/>
    <n v="2"/>
    <n v="1"/>
    <n v="0"/>
    <n v="0"/>
    <n v="0"/>
    <n v="3"/>
  </r>
  <r>
    <x v="22"/>
    <s v="53"/>
    <x v="2"/>
    <x v="4"/>
    <n v="2"/>
    <n v="0"/>
    <n v="0"/>
    <n v="0"/>
    <n v="0"/>
    <n v="0"/>
    <n v="0"/>
    <n v="0"/>
    <n v="0"/>
    <n v="0"/>
    <n v="0"/>
    <n v="0"/>
    <n v="3"/>
    <n v="3"/>
  </r>
  <r>
    <x v="22"/>
    <s v="50"/>
    <x v="2"/>
    <x v="4"/>
    <n v="2"/>
    <n v="0"/>
    <n v="0"/>
    <n v="0"/>
    <n v="0"/>
    <n v="0"/>
    <n v="2"/>
    <n v="0"/>
    <n v="0"/>
    <n v="0"/>
    <n v="0"/>
    <n v="0"/>
    <n v="0"/>
    <n v="2"/>
  </r>
  <r>
    <x v="22"/>
    <s v="51"/>
    <x v="2"/>
    <x v="4"/>
    <n v="2"/>
    <n v="0"/>
    <n v="0"/>
    <n v="0"/>
    <n v="0"/>
    <n v="0"/>
    <n v="0"/>
    <n v="2"/>
    <n v="0"/>
    <n v="0"/>
    <n v="0"/>
    <n v="0"/>
    <n v="0"/>
    <n v="2"/>
  </r>
  <r>
    <x v="22"/>
    <s v="53"/>
    <x v="2"/>
    <x v="4"/>
    <n v="2"/>
    <n v="0"/>
    <n v="0"/>
    <n v="0"/>
    <n v="0"/>
    <n v="0"/>
    <n v="0"/>
    <n v="0"/>
    <n v="2"/>
    <n v="0"/>
    <n v="0"/>
    <n v="0"/>
    <n v="0"/>
    <n v="2"/>
  </r>
  <r>
    <x v="22"/>
    <s v="51"/>
    <x v="2"/>
    <x v="4"/>
    <n v="2"/>
    <n v="0"/>
    <n v="0"/>
    <n v="0"/>
    <n v="0"/>
    <n v="0"/>
    <n v="0"/>
    <n v="0"/>
    <n v="0"/>
    <n v="0"/>
    <n v="1"/>
    <n v="0"/>
    <n v="0"/>
    <n v="1"/>
  </r>
  <r>
    <x v="22"/>
    <s v="54"/>
    <x v="2"/>
    <x v="4"/>
    <n v="2"/>
    <n v="0"/>
    <n v="0"/>
    <n v="0"/>
    <n v="0"/>
    <n v="0"/>
    <n v="0"/>
    <n v="0"/>
    <n v="0"/>
    <n v="1"/>
    <n v="0"/>
    <n v="0"/>
    <n v="0"/>
    <n v="1"/>
  </r>
  <r>
    <x v="23"/>
    <s v="55"/>
    <x v="2"/>
    <x v="5"/>
    <n v="2"/>
    <n v="0"/>
    <n v="0"/>
    <n v="0"/>
    <n v="1"/>
    <n v="0"/>
    <n v="0"/>
    <n v="6"/>
    <n v="6"/>
    <n v="0"/>
    <n v="2"/>
    <n v="6"/>
    <n v="1"/>
    <n v="22"/>
  </r>
  <r>
    <x v="23"/>
    <s v="55"/>
    <x v="2"/>
    <x v="5"/>
    <n v="2"/>
    <n v="0"/>
    <n v="0"/>
    <n v="0"/>
    <n v="0"/>
    <n v="1"/>
    <n v="0"/>
    <n v="0"/>
    <n v="11"/>
    <n v="0"/>
    <n v="0"/>
    <n v="4"/>
    <n v="0"/>
    <n v="16"/>
  </r>
  <r>
    <x v="23"/>
    <s v="51"/>
    <x v="2"/>
    <x v="5"/>
    <n v="2"/>
    <n v="0"/>
    <n v="0"/>
    <n v="0"/>
    <n v="0"/>
    <n v="0"/>
    <n v="1"/>
    <n v="0"/>
    <n v="2"/>
    <n v="0"/>
    <n v="7"/>
    <n v="0"/>
    <n v="0"/>
    <n v="10"/>
  </r>
  <r>
    <x v="23"/>
    <s v="60"/>
    <x v="1"/>
    <x v="5"/>
    <n v="2"/>
    <n v="0"/>
    <n v="0"/>
    <n v="0"/>
    <n v="0"/>
    <n v="1"/>
    <n v="2"/>
    <n v="0"/>
    <n v="0"/>
    <n v="0"/>
    <n v="0"/>
    <n v="5"/>
    <n v="0"/>
    <n v="8"/>
  </r>
  <r>
    <x v="23"/>
    <s v="49"/>
    <x v="1"/>
    <x v="5"/>
    <n v="2"/>
    <n v="0"/>
    <n v="0"/>
    <n v="0"/>
    <n v="0"/>
    <n v="0"/>
    <n v="0"/>
    <n v="0"/>
    <n v="7"/>
    <n v="0"/>
    <n v="0"/>
    <n v="0"/>
    <n v="0"/>
    <n v="7"/>
  </r>
  <r>
    <x v="23"/>
    <s v="53"/>
    <x v="2"/>
    <x v="5"/>
    <n v="2"/>
    <n v="0"/>
    <n v="0"/>
    <n v="0"/>
    <n v="0"/>
    <n v="0"/>
    <n v="5"/>
    <n v="0"/>
    <n v="0"/>
    <n v="2"/>
    <n v="0"/>
    <n v="0"/>
    <n v="0"/>
    <n v="7"/>
  </r>
  <r>
    <x v="23"/>
    <s v="50"/>
    <x v="2"/>
    <x v="5"/>
    <n v="2"/>
    <n v="0"/>
    <n v="0"/>
    <n v="0"/>
    <n v="0"/>
    <n v="0"/>
    <n v="0"/>
    <n v="0"/>
    <n v="3"/>
    <n v="0"/>
    <n v="0"/>
    <n v="0"/>
    <n v="0"/>
    <n v="3"/>
  </r>
  <r>
    <x v="23"/>
    <s v="53"/>
    <x v="2"/>
    <x v="5"/>
    <n v="2"/>
    <n v="0"/>
    <n v="0"/>
    <n v="0"/>
    <n v="0"/>
    <n v="0"/>
    <n v="0"/>
    <n v="0"/>
    <n v="0"/>
    <n v="2"/>
    <n v="0"/>
    <n v="1"/>
    <n v="0"/>
    <n v="3"/>
  </r>
  <r>
    <x v="23"/>
    <s v="54"/>
    <x v="2"/>
    <x v="5"/>
    <n v="2"/>
    <n v="0"/>
    <n v="0"/>
    <n v="0"/>
    <n v="0"/>
    <n v="0"/>
    <n v="1"/>
    <n v="0"/>
    <n v="2"/>
    <n v="0"/>
    <n v="0"/>
    <n v="0"/>
    <n v="0"/>
    <n v="3"/>
  </r>
  <r>
    <x v="23"/>
    <s v="18"/>
    <x v="3"/>
    <x v="5"/>
    <n v="2"/>
    <n v="0"/>
    <n v="0"/>
    <n v="0"/>
    <n v="0"/>
    <n v="0"/>
    <n v="0"/>
    <n v="1"/>
    <n v="1"/>
    <n v="0"/>
    <n v="0"/>
    <n v="0"/>
    <n v="0"/>
    <n v="2"/>
  </r>
  <r>
    <x v="23"/>
    <s v="52"/>
    <x v="2"/>
    <x v="5"/>
    <n v="2"/>
    <n v="0"/>
    <n v="0"/>
    <n v="0"/>
    <n v="0"/>
    <n v="0"/>
    <n v="1"/>
    <n v="0"/>
    <n v="0"/>
    <n v="1"/>
    <n v="0"/>
    <n v="0"/>
    <n v="0"/>
    <n v="2"/>
  </r>
  <r>
    <x v="23"/>
    <s v="51"/>
    <x v="2"/>
    <x v="5"/>
    <n v="2"/>
    <n v="0"/>
    <n v="0"/>
    <n v="0"/>
    <n v="0"/>
    <n v="0"/>
    <n v="0"/>
    <n v="0"/>
    <n v="0"/>
    <n v="0"/>
    <n v="0"/>
    <n v="0"/>
    <n v="1"/>
    <n v="1"/>
  </r>
  <r>
    <x v="23"/>
    <s v="52"/>
    <x v="2"/>
    <x v="5"/>
    <n v="2"/>
    <n v="0"/>
    <n v="0"/>
    <n v="0"/>
    <n v="0"/>
    <n v="0"/>
    <n v="0"/>
    <n v="0"/>
    <n v="0"/>
    <n v="0"/>
    <n v="0"/>
    <n v="1"/>
    <n v="0"/>
    <n v="1"/>
  </r>
  <r>
    <x v="24"/>
    <s v="18"/>
    <x v="3"/>
    <x v="2"/>
    <n v="2"/>
    <n v="0"/>
    <n v="0"/>
    <n v="0"/>
    <n v="0"/>
    <n v="8"/>
    <n v="10"/>
    <n v="10"/>
    <n v="0"/>
    <n v="5"/>
    <n v="0"/>
    <n v="0"/>
    <n v="0"/>
    <n v="33"/>
  </r>
  <r>
    <x v="24"/>
    <s v="49"/>
    <x v="1"/>
    <x v="2"/>
    <n v="2"/>
    <n v="0"/>
    <n v="0"/>
    <n v="0"/>
    <n v="0"/>
    <n v="0"/>
    <n v="1"/>
    <n v="0"/>
    <n v="8"/>
    <n v="1"/>
    <n v="7"/>
    <n v="4"/>
    <n v="6"/>
    <n v="27"/>
  </r>
  <r>
    <x v="24"/>
    <s v="60"/>
    <x v="1"/>
    <x v="2"/>
    <n v="2"/>
    <n v="0"/>
    <n v="0"/>
    <n v="0"/>
    <n v="0"/>
    <n v="5"/>
    <n v="0"/>
    <n v="0"/>
    <n v="11"/>
    <n v="6"/>
    <n v="0"/>
    <n v="0"/>
    <n v="0"/>
    <n v="22"/>
  </r>
  <r>
    <x v="24"/>
    <s v="51"/>
    <x v="2"/>
    <x v="2"/>
    <n v="2"/>
    <n v="0"/>
    <n v="0"/>
    <n v="0"/>
    <n v="0"/>
    <n v="0"/>
    <n v="0"/>
    <n v="0"/>
    <n v="0"/>
    <n v="4"/>
    <n v="1"/>
    <n v="1"/>
    <n v="4"/>
    <n v="10"/>
  </r>
  <r>
    <x v="24"/>
    <s v="55"/>
    <x v="2"/>
    <x v="2"/>
    <n v="2"/>
    <n v="0"/>
    <n v="0"/>
    <n v="0"/>
    <n v="2"/>
    <n v="3"/>
    <n v="0"/>
    <n v="2"/>
    <n v="0"/>
    <n v="0"/>
    <n v="0"/>
    <n v="0"/>
    <n v="0"/>
    <n v="7"/>
  </r>
  <r>
    <x v="24"/>
    <s v="50"/>
    <x v="2"/>
    <x v="2"/>
    <n v="2"/>
    <n v="0"/>
    <n v="0"/>
    <n v="0"/>
    <n v="3"/>
    <n v="0"/>
    <n v="1"/>
    <n v="1"/>
    <n v="0"/>
    <n v="0"/>
    <n v="0"/>
    <n v="0"/>
    <n v="0"/>
    <n v="5"/>
  </r>
  <r>
    <x v="24"/>
    <s v="55"/>
    <x v="2"/>
    <x v="2"/>
    <n v="2"/>
    <n v="0"/>
    <n v="0"/>
    <n v="0"/>
    <n v="0"/>
    <n v="0"/>
    <n v="0"/>
    <n v="0"/>
    <n v="0"/>
    <n v="0"/>
    <n v="2"/>
    <n v="3"/>
    <n v="0"/>
    <n v="5"/>
  </r>
  <r>
    <x v="24"/>
    <s v="52"/>
    <x v="2"/>
    <x v="2"/>
    <n v="2"/>
    <n v="0"/>
    <n v="0"/>
    <n v="0"/>
    <n v="0"/>
    <n v="0"/>
    <n v="0"/>
    <n v="0"/>
    <n v="0"/>
    <n v="0"/>
    <n v="3"/>
    <n v="0"/>
    <n v="0"/>
    <n v="3"/>
  </r>
  <r>
    <x v="24"/>
    <s v="53"/>
    <x v="2"/>
    <x v="2"/>
    <n v="2"/>
    <n v="0"/>
    <n v="0"/>
    <n v="0"/>
    <n v="0"/>
    <n v="0"/>
    <n v="0"/>
    <n v="0"/>
    <n v="1"/>
    <n v="0"/>
    <n v="0"/>
    <n v="1"/>
    <n v="0"/>
    <n v="2"/>
  </r>
  <r>
    <x v="24"/>
    <s v="54"/>
    <x v="2"/>
    <x v="2"/>
    <n v="2"/>
    <n v="0"/>
    <n v="0"/>
    <n v="0"/>
    <n v="0"/>
    <n v="0"/>
    <n v="0"/>
    <n v="0"/>
    <n v="2"/>
    <n v="0"/>
    <n v="0"/>
    <n v="0"/>
    <n v="0"/>
    <n v="2"/>
  </r>
  <r>
    <x v="24"/>
    <s v="51"/>
    <x v="2"/>
    <x v="2"/>
    <n v="2"/>
    <n v="0"/>
    <n v="0"/>
    <n v="0"/>
    <n v="0"/>
    <n v="0"/>
    <n v="0"/>
    <n v="0"/>
    <n v="1"/>
    <n v="0"/>
    <n v="0"/>
    <n v="0"/>
    <n v="0"/>
    <n v="1"/>
  </r>
  <r>
    <x v="24"/>
    <s v="52"/>
    <x v="2"/>
    <x v="2"/>
    <n v="2"/>
    <n v="0"/>
    <n v="0"/>
    <n v="0"/>
    <n v="0"/>
    <n v="0"/>
    <n v="0"/>
    <n v="0"/>
    <n v="0"/>
    <n v="0"/>
    <n v="0"/>
    <n v="1"/>
    <n v="0"/>
    <n v="1"/>
  </r>
  <r>
    <x v="24"/>
    <s v="53"/>
    <x v="2"/>
    <x v="2"/>
    <n v="2"/>
    <n v="0"/>
    <n v="0"/>
    <n v="0"/>
    <n v="0"/>
    <n v="0"/>
    <n v="0"/>
    <n v="0"/>
    <n v="0"/>
    <n v="1"/>
    <n v="0"/>
    <n v="0"/>
    <n v="0"/>
    <n v="1"/>
  </r>
  <r>
    <x v="25"/>
    <s v="55"/>
    <x v="2"/>
    <x v="1"/>
    <n v="2"/>
    <n v="0"/>
    <n v="0"/>
    <n v="0"/>
    <n v="0"/>
    <n v="1"/>
    <n v="0"/>
    <n v="5"/>
    <n v="36"/>
    <n v="0"/>
    <n v="0"/>
    <n v="0"/>
    <n v="0"/>
    <n v="42"/>
  </r>
  <r>
    <x v="25"/>
    <s v="51"/>
    <x v="2"/>
    <x v="1"/>
    <n v="2"/>
    <n v="0"/>
    <n v="0"/>
    <n v="0"/>
    <n v="0"/>
    <n v="0"/>
    <n v="0"/>
    <n v="0"/>
    <n v="30"/>
    <n v="2"/>
    <n v="2"/>
    <n v="3"/>
    <n v="0"/>
    <n v="37"/>
  </r>
  <r>
    <x v="25"/>
    <s v="60"/>
    <x v="1"/>
    <x v="1"/>
    <n v="2"/>
    <n v="0"/>
    <n v="0"/>
    <n v="0"/>
    <n v="0"/>
    <n v="0"/>
    <n v="1"/>
    <n v="1"/>
    <n v="5"/>
    <n v="12"/>
    <n v="15"/>
    <n v="1"/>
    <n v="0"/>
    <n v="35"/>
  </r>
  <r>
    <x v="25"/>
    <s v="50"/>
    <x v="2"/>
    <x v="1"/>
    <n v="2"/>
    <n v="0"/>
    <n v="0"/>
    <n v="7"/>
    <n v="0"/>
    <n v="2"/>
    <n v="0"/>
    <n v="1"/>
    <n v="0"/>
    <n v="3"/>
    <n v="0"/>
    <n v="5"/>
    <n v="0"/>
    <n v="18"/>
  </r>
  <r>
    <x v="25"/>
    <s v="18"/>
    <x v="3"/>
    <x v="1"/>
    <n v="2"/>
    <n v="0"/>
    <n v="0"/>
    <n v="0"/>
    <n v="0"/>
    <n v="0"/>
    <n v="0"/>
    <n v="0"/>
    <n v="0"/>
    <n v="4"/>
    <n v="0"/>
    <n v="0"/>
    <n v="0"/>
    <n v="4"/>
  </r>
  <r>
    <x v="25"/>
    <s v="51"/>
    <x v="2"/>
    <x v="1"/>
    <n v="2"/>
    <n v="0"/>
    <n v="0"/>
    <n v="0"/>
    <n v="0"/>
    <n v="0"/>
    <n v="0"/>
    <n v="0"/>
    <n v="4"/>
    <n v="0"/>
    <n v="0"/>
    <n v="0"/>
    <n v="0"/>
    <n v="4"/>
  </r>
  <r>
    <x v="25"/>
    <s v="49"/>
    <x v="1"/>
    <x v="1"/>
    <n v="2"/>
    <n v="0"/>
    <n v="0"/>
    <n v="0"/>
    <n v="0"/>
    <n v="2"/>
    <n v="0"/>
    <n v="0"/>
    <n v="0"/>
    <n v="0"/>
    <n v="0"/>
    <n v="0"/>
    <n v="0"/>
    <n v="2"/>
  </r>
  <r>
    <x v="25"/>
    <s v="52"/>
    <x v="2"/>
    <x v="1"/>
    <n v="2"/>
    <n v="0"/>
    <n v="0"/>
    <n v="0"/>
    <n v="0"/>
    <n v="0"/>
    <n v="0"/>
    <n v="0"/>
    <n v="0"/>
    <n v="2"/>
    <n v="0"/>
    <n v="0"/>
    <n v="0"/>
    <n v="2"/>
  </r>
  <r>
    <x v="25"/>
    <s v="52"/>
    <x v="2"/>
    <x v="1"/>
    <n v="2"/>
    <n v="0"/>
    <n v="0"/>
    <n v="0"/>
    <n v="0"/>
    <n v="0"/>
    <n v="0"/>
    <n v="1"/>
    <n v="0"/>
    <n v="0"/>
    <n v="0"/>
    <n v="0"/>
    <n v="0"/>
    <n v="1"/>
  </r>
  <r>
    <x v="25"/>
    <s v="53"/>
    <x v="2"/>
    <x v="1"/>
    <n v="2"/>
    <n v="0"/>
    <n v="0"/>
    <n v="0"/>
    <n v="0"/>
    <n v="0"/>
    <n v="0"/>
    <n v="0"/>
    <n v="0"/>
    <n v="0"/>
    <n v="0"/>
    <n v="0"/>
    <n v="1"/>
    <n v="1"/>
  </r>
  <r>
    <x v="25"/>
    <s v="55"/>
    <x v="2"/>
    <x v="1"/>
    <n v="2"/>
    <n v="0"/>
    <n v="0"/>
    <n v="0"/>
    <n v="0"/>
    <n v="0"/>
    <n v="0"/>
    <n v="0"/>
    <n v="0"/>
    <n v="1"/>
    <n v="0"/>
    <n v="0"/>
    <n v="0"/>
    <n v="1"/>
  </r>
  <r>
    <x v="26"/>
    <s v="51"/>
    <x v="2"/>
    <x v="8"/>
    <n v="2"/>
    <n v="0"/>
    <n v="0"/>
    <n v="0"/>
    <n v="0"/>
    <n v="4"/>
    <n v="2"/>
    <n v="8"/>
    <n v="5"/>
    <n v="1"/>
    <n v="6"/>
    <n v="0"/>
    <n v="1"/>
    <n v="27"/>
  </r>
  <r>
    <x v="26"/>
    <s v="51"/>
    <x v="2"/>
    <x v="8"/>
    <n v="2"/>
    <n v="0"/>
    <n v="0"/>
    <n v="0"/>
    <n v="0"/>
    <n v="0"/>
    <n v="2"/>
    <n v="1"/>
    <n v="1"/>
    <n v="0"/>
    <n v="4"/>
    <n v="3"/>
    <n v="0"/>
    <n v="11"/>
  </r>
  <r>
    <x v="26"/>
    <s v="50"/>
    <x v="2"/>
    <x v="8"/>
    <n v="2"/>
    <n v="0"/>
    <n v="0"/>
    <n v="0"/>
    <n v="0"/>
    <n v="6"/>
    <n v="1"/>
    <n v="0"/>
    <n v="0"/>
    <n v="2"/>
    <n v="0"/>
    <n v="1"/>
    <n v="0"/>
    <n v="10"/>
  </r>
  <r>
    <x v="26"/>
    <s v="60"/>
    <x v="1"/>
    <x v="8"/>
    <n v="2"/>
    <n v="0"/>
    <n v="0"/>
    <n v="0"/>
    <n v="0"/>
    <n v="0"/>
    <n v="0"/>
    <n v="0"/>
    <n v="4"/>
    <n v="0"/>
    <n v="0"/>
    <n v="6"/>
    <n v="0"/>
    <n v="10"/>
  </r>
  <r>
    <x v="26"/>
    <s v="49"/>
    <x v="1"/>
    <x v="8"/>
    <n v="2"/>
    <n v="0"/>
    <n v="0"/>
    <n v="0"/>
    <n v="0"/>
    <n v="2"/>
    <n v="0"/>
    <n v="4"/>
    <n v="2"/>
    <n v="0"/>
    <n v="0"/>
    <n v="0"/>
    <n v="0"/>
    <n v="8"/>
  </r>
  <r>
    <x v="26"/>
    <s v="53"/>
    <x v="2"/>
    <x v="8"/>
    <n v="2"/>
    <n v="0"/>
    <n v="0"/>
    <n v="0"/>
    <n v="0"/>
    <n v="0"/>
    <n v="0"/>
    <n v="0"/>
    <n v="6"/>
    <n v="0"/>
    <n v="0"/>
    <n v="0"/>
    <n v="0"/>
    <n v="6"/>
  </r>
  <r>
    <x v="26"/>
    <s v="54"/>
    <x v="2"/>
    <x v="8"/>
    <n v="2"/>
    <n v="0"/>
    <n v="0"/>
    <n v="0"/>
    <n v="0"/>
    <n v="0"/>
    <n v="2"/>
    <n v="0"/>
    <n v="4"/>
    <n v="0"/>
    <n v="0"/>
    <n v="0"/>
    <n v="0"/>
    <n v="6"/>
  </r>
  <r>
    <x v="26"/>
    <s v="52"/>
    <x v="2"/>
    <x v="8"/>
    <n v="2"/>
    <n v="0"/>
    <n v="0"/>
    <n v="0"/>
    <n v="0"/>
    <n v="0"/>
    <n v="0"/>
    <n v="0"/>
    <n v="5"/>
    <n v="0"/>
    <n v="0"/>
    <n v="0"/>
    <n v="0"/>
    <n v="5"/>
  </r>
  <r>
    <x v="26"/>
    <s v="50"/>
    <x v="2"/>
    <x v="8"/>
    <n v="2"/>
    <n v="0"/>
    <n v="0"/>
    <n v="0"/>
    <n v="0"/>
    <n v="0"/>
    <n v="0"/>
    <n v="0"/>
    <n v="3"/>
    <n v="1"/>
    <n v="0"/>
    <n v="0"/>
    <n v="0"/>
    <n v="4"/>
  </r>
  <r>
    <x v="26"/>
    <s v="54"/>
    <x v="2"/>
    <x v="8"/>
    <n v="2"/>
    <n v="0"/>
    <n v="0"/>
    <n v="0"/>
    <n v="0"/>
    <n v="0"/>
    <n v="0"/>
    <n v="0"/>
    <n v="0"/>
    <n v="0"/>
    <n v="3"/>
    <n v="0"/>
    <n v="0"/>
    <n v="3"/>
  </r>
  <r>
    <x v="26"/>
    <s v="53"/>
    <x v="2"/>
    <x v="8"/>
    <n v="2"/>
    <n v="0"/>
    <n v="0"/>
    <n v="0"/>
    <n v="0"/>
    <n v="0"/>
    <n v="0"/>
    <n v="0"/>
    <n v="0"/>
    <n v="0"/>
    <n v="2"/>
    <n v="0"/>
    <n v="0"/>
    <n v="2"/>
  </r>
  <r>
    <x v="26"/>
    <s v="18"/>
    <x v="3"/>
    <x v="8"/>
    <n v="2"/>
    <n v="0"/>
    <n v="0"/>
    <n v="0"/>
    <n v="0"/>
    <n v="0"/>
    <n v="1"/>
    <n v="0"/>
    <n v="0"/>
    <n v="0"/>
    <n v="0"/>
    <n v="0"/>
    <n v="0"/>
    <n v="1"/>
  </r>
  <r>
    <x v="26"/>
    <s v="55"/>
    <x v="2"/>
    <x v="8"/>
    <n v="2"/>
    <n v="0"/>
    <n v="0"/>
    <n v="0"/>
    <n v="0"/>
    <n v="0"/>
    <n v="0"/>
    <n v="1"/>
    <n v="0"/>
    <n v="0"/>
    <n v="0"/>
    <n v="0"/>
    <n v="0"/>
    <n v="1"/>
  </r>
  <r>
    <x v="27"/>
    <s v="51"/>
    <x v="2"/>
    <x v="0"/>
    <n v="2"/>
    <n v="0"/>
    <n v="0"/>
    <n v="0"/>
    <n v="0"/>
    <n v="0"/>
    <n v="4"/>
    <n v="9"/>
    <n v="7"/>
    <n v="18"/>
    <n v="18"/>
    <n v="4"/>
    <n v="0"/>
    <n v="60"/>
  </r>
  <r>
    <x v="27"/>
    <s v="55"/>
    <x v="2"/>
    <x v="0"/>
    <n v="2"/>
    <n v="0"/>
    <n v="0"/>
    <n v="0"/>
    <n v="0"/>
    <n v="0"/>
    <n v="0"/>
    <n v="13"/>
    <n v="2"/>
    <n v="0"/>
    <n v="4"/>
    <n v="2"/>
    <n v="0"/>
    <n v="21"/>
  </r>
  <r>
    <x v="27"/>
    <s v="50"/>
    <x v="2"/>
    <x v="0"/>
    <n v="2"/>
    <n v="0"/>
    <n v="0"/>
    <n v="0"/>
    <n v="0"/>
    <n v="1"/>
    <n v="2"/>
    <n v="0"/>
    <n v="14"/>
    <n v="0"/>
    <n v="0"/>
    <n v="0"/>
    <n v="0"/>
    <n v="17"/>
  </r>
  <r>
    <x v="27"/>
    <s v="51"/>
    <x v="2"/>
    <x v="0"/>
    <n v="2"/>
    <n v="0"/>
    <n v="0"/>
    <n v="0"/>
    <n v="0"/>
    <n v="1"/>
    <n v="0"/>
    <n v="0"/>
    <n v="0"/>
    <n v="8"/>
    <n v="0"/>
    <n v="0"/>
    <n v="0"/>
    <n v="9"/>
  </r>
  <r>
    <x v="27"/>
    <s v="50"/>
    <x v="2"/>
    <x v="0"/>
    <n v="2"/>
    <n v="0"/>
    <n v="0"/>
    <n v="0"/>
    <n v="0"/>
    <n v="0"/>
    <n v="0"/>
    <n v="0"/>
    <n v="0"/>
    <n v="3"/>
    <n v="3"/>
    <n v="0"/>
    <n v="0"/>
    <n v="6"/>
  </r>
  <r>
    <x v="27"/>
    <s v="60"/>
    <x v="1"/>
    <x v="0"/>
    <n v="2"/>
    <n v="0"/>
    <n v="0"/>
    <n v="0"/>
    <n v="0"/>
    <n v="0"/>
    <n v="0"/>
    <n v="6"/>
    <n v="0"/>
    <n v="0"/>
    <n v="0"/>
    <n v="0"/>
    <n v="0"/>
    <n v="6"/>
  </r>
  <r>
    <x v="27"/>
    <s v="18"/>
    <x v="3"/>
    <x v="0"/>
    <n v="2"/>
    <n v="0"/>
    <n v="0"/>
    <n v="0"/>
    <n v="0"/>
    <n v="0"/>
    <n v="0"/>
    <n v="0"/>
    <n v="4"/>
    <n v="0"/>
    <n v="0"/>
    <n v="0"/>
    <n v="0"/>
    <n v="4"/>
  </r>
  <r>
    <x v="27"/>
    <s v="18"/>
    <x v="3"/>
    <x v="0"/>
    <n v="2"/>
    <n v="0"/>
    <n v="0"/>
    <n v="0"/>
    <n v="0"/>
    <n v="0"/>
    <n v="4"/>
    <n v="0"/>
    <n v="0"/>
    <n v="0"/>
    <n v="0"/>
    <n v="0"/>
    <n v="0"/>
    <n v="4"/>
  </r>
  <r>
    <x v="27"/>
    <s v="52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4"/>
    <x v="2"/>
    <x v="0"/>
    <n v="2"/>
    <n v="0"/>
    <n v="0"/>
    <n v="0"/>
    <n v="0"/>
    <n v="0"/>
    <n v="1"/>
    <n v="0"/>
    <n v="0"/>
    <n v="1"/>
    <n v="0"/>
    <n v="0"/>
    <n v="0"/>
    <n v="2"/>
  </r>
  <r>
    <x v="27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28"/>
    <s v="55"/>
    <x v="2"/>
    <x v="0"/>
    <n v="2"/>
    <n v="0"/>
    <n v="0"/>
    <n v="0"/>
    <n v="0"/>
    <n v="0"/>
    <n v="0"/>
    <n v="0"/>
    <n v="0"/>
    <n v="24"/>
    <n v="5"/>
    <n v="0"/>
    <n v="0"/>
    <n v="29"/>
  </r>
  <r>
    <x v="28"/>
    <s v="49"/>
    <x v="1"/>
    <x v="0"/>
    <n v="2"/>
    <n v="0"/>
    <n v="0"/>
    <n v="0"/>
    <n v="0"/>
    <n v="1"/>
    <n v="0"/>
    <n v="8"/>
    <n v="1"/>
    <n v="5"/>
    <n v="4"/>
    <n v="4"/>
    <n v="3"/>
    <n v="26"/>
  </r>
  <r>
    <x v="28"/>
    <s v="50"/>
    <x v="2"/>
    <x v="0"/>
    <n v="2"/>
    <n v="0"/>
    <n v="0"/>
    <n v="0"/>
    <n v="0"/>
    <n v="0"/>
    <n v="2"/>
    <n v="0"/>
    <n v="5"/>
    <n v="0"/>
    <n v="0"/>
    <n v="0"/>
    <n v="0"/>
    <n v="7"/>
  </r>
  <r>
    <x v="28"/>
    <s v="60"/>
    <x v="1"/>
    <x v="0"/>
    <n v="2"/>
    <n v="0"/>
    <n v="0"/>
    <n v="0"/>
    <n v="0"/>
    <n v="0"/>
    <n v="0"/>
    <n v="2"/>
    <n v="3"/>
    <n v="2"/>
    <n v="0"/>
    <n v="0"/>
    <n v="0"/>
    <n v="7"/>
  </r>
  <r>
    <x v="28"/>
    <s v="51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53"/>
    <x v="2"/>
    <x v="0"/>
    <n v="2"/>
    <n v="0"/>
    <n v="0"/>
    <n v="0"/>
    <n v="0"/>
    <n v="0"/>
    <n v="0"/>
    <n v="0"/>
    <n v="4"/>
    <n v="0"/>
    <n v="0"/>
    <n v="0"/>
    <n v="0"/>
    <n v="4"/>
  </r>
  <r>
    <x v="28"/>
    <s v="60"/>
    <x v="1"/>
    <x v="0"/>
    <n v="2"/>
    <n v="0"/>
    <n v="0"/>
    <n v="0"/>
    <n v="0"/>
    <n v="0"/>
    <n v="0"/>
    <n v="0"/>
    <n v="0"/>
    <n v="2"/>
    <n v="2"/>
    <n v="0"/>
    <n v="0"/>
    <n v="4"/>
  </r>
  <r>
    <x v="28"/>
    <s v="18"/>
    <x v="3"/>
    <x v="0"/>
    <n v="2"/>
    <n v="0"/>
    <n v="0"/>
    <n v="0"/>
    <n v="0"/>
    <n v="0"/>
    <n v="0"/>
    <n v="0"/>
    <n v="3"/>
    <n v="0"/>
    <n v="0"/>
    <n v="0"/>
    <n v="0"/>
    <n v="3"/>
  </r>
  <r>
    <x v="28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28"/>
    <s v="54"/>
    <x v="2"/>
    <x v="0"/>
    <n v="2"/>
    <n v="0"/>
    <n v="0"/>
    <n v="0"/>
    <n v="0"/>
    <n v="0"/>
    <n v="0"/>
    <n v="0"/>
    <n v="0"/>
    <n v="0"/>
    <n v="0"/>
    <n v="1"/>
    <n v="0"/>
    <n v="1"/>
  </r>
  <r>
    <x v="29"/>
    <s v="49"/>
    <x v="1"/>
    <x v="6"/>
    <n v="1"/>
    <n v="0"/>
    <n v="0"/>
    <n v="0"/>
    <n v="0"/>
    <n v="0"/>
    <n v="2"/>
    <n v="44"/>
    <n v="32"/>
    <n v="14"/>
    <n v="0"/>
    <n v="0"/>
    <n v="0"/>
    <n v="92"/>
  </r>
  <r>
    <x v="29"/>
    <s v="55"/>
    <x v="2"/>
    <x v="6"/>
    <n v="1"/>
    <n v="0"/>
    <n v="0"/>
    <n v="0"/>
    <n v="0"/>
    <n v="0"/>
    <n v="0"/>
    <n v="3"/>
    <n v="3"/>
    <n v="23"/>
    <n v="0"/>
    <n v="11"/>
    <n v="0"/>
    <n v="40"/>
  </r>
  <r>
    <x v="29"/>
    <s v="50"/>
    <x v="2"/>
    <x v="6"/>
    <n v="1"/>
    <n v="0"/>
    <n v="0"/>
    <n v="0"/>
    <n v="0"/>
    <n v="1"/>
    <n v="5"/>
    <n v="2"/>
    <n v="7"/>
    <n v="8"/>
    <n v="0"/>
    <n v="3"/>
    <n v="0"/>
    <n v="26"/>
  </r>
  <r>
    <x v="29"/>
    <s v="51"/>
    <x v="2"/>
    <x v="6"/>
    <n v="1"/>
    <n v="0"/>
    <n v="0"/>
    <n v="0"/>
    <n v="0"/>
    <n v="0"/>
    <n v="0"/>
    <n v="0"/>
    <n v="0"/>
    <n v="0"/>
    <n v="5"/>
    <n v="0"/>
    <n v="0"/>
    <n v="5"/>
  </r>
  <r>
    <x v="29"/>
    <s v="51"/>
    <x v="2"/>
    <x v="6"/>
    <n v="1"/>
    <n v="0"/>
    <n v="0"/>
    <n v="0"/>
    <n v="0"/>
    <n v="0"/>
    <n v="0"/>
    <n v="0"/>
    <n v="1"/>
    <n v="0"/>
    <n v="0"/>
    <n v="0"/>
    <n v="0"/>
    <n v="1"/>
  </r>
  <r>
    <x v="29"/>
    <s v="53"/>
    <x v="2"/>
    <x v="6"/>
    <n v="1"/>
    <n v="0"/>
    <n v="0"/>
    <n v="0"/>
    <n v="0"/>
    <n v="0"/>
    <n v="1"/>
    <n v="0"/>
    <n v="0"/>
    <n v="0"/>
    <n v="0"/>
    <n v="0"/>
    <n v="0"/>
    <n v="1"/>
  </r>
  <r>
    <x v="30"/>
    <s v="49"/>
    <x v="1"/>
    <x v="8"/>
    <n v="1"/>
    <n v="0"/>
    <n v="0"/>
    <n v="0"/>
    <n v="0"/>
    <n v="0"/>
    <n v="0"/>
    <n v="0"/>
    <n v="16"/>
    <n v="16"/>
    <n v="0"/>
    <n v="0"/>
    <n v="0"/>
    <n v="32"/>
  </r>
  <r>
    <x v="30"/>
    <s v="60"/>
    <x v="1"/>
    <x v="8"/>
    <n v="1"/>
    <n v="0"/>
    <n v="0"/>
    <n v="0"/>
    <n v="0"/>
    <n v="0"/>
    <n v="0"/>
    <n v="1"/>
    <n v="0"/>
    <n v="2"/>
    <n v="6"/>
    <n v="1"/>
    <n v="0"/>
    <n v="10"/>
  </r>
  <r>
    <x v="30"/>
    <s v="52"/>
    <x v="2"/>
    <x v="8"/>
    <n v="1"/>
    <n v="0"/>
    <n v="0"/>
    <n v="0"/>
    <n v="0"/>
    <n v="0"/>
    <n v="0"/>
    <n v="0"/>
    <n v="8"/>
    <n v="0"/>
    <n v="0"/>
    <n v="0"/>
    <n v="0"/>
    <n v="8"/>
  </r>
  <r>
    <x v="30"/>
    <s v="55"/>
    <x v="2"/>
    <x v="8"/>
    <n v="1"/>
    <n v="0"/>
    <n v="0"/>
    <n v="0"/>
    <n v="0"/>
    <n v="4"/>
    <n v="0"/>
    <n v="0"/>
    <n v="4"/>
    <n v="0"/>
    <n v="0"/>
    <n v="0"/>
    <n v="0"/>
    <n v="8"/>
  </r>
  <r>
    <x v="30"/>
    <s v="50"/>
    <x v="2"/>
    <x v="8"/>
    <n v="1"/>
    <n v="0"/>
    <n v="0"/>
    <n v="0"/>
    <n v="0"/>
    <n v="1"/>
    <n v="2"/>
    <n v="0"/>
    <n v="0"/>
    <n v="0"/>
    <n v="0"/>
    <n v="0"/>
    <n v="0"/>
    <n v="3"/>
  </r>
  <r>
    <x v="30"/>
    <s v="54"/>
    <x v="2"/>
    <x v="8"/>
    <n v="1"/>
    <n v="0"/>
    <n v="0"/>
    <n v="0"/>
    <n v="0"/>
    <n v="0"/>
    <n v="0"/>
    <n v="1"/>
    <n v="2"/>
    <n v="0"/>
    <n v="0"/>
    <n v="0"/>
    <n v="0"/>
    <n v="3"/>
  </r>
  <r>
    <x v="30"/>
    <s v="51"/>
    <x v="2"/>
    <x v="8"/>
    <n v="1"/>
    <n v="0"/>
    <n v="0"/>
    <n v="0"/>
    <n v="0"/>
    <n v="0"/>
    <n v="0"/>
    <n v="0"/>
    <n v="0"/>
    <n v="0"/>
    <n v="0"/>
    <n v="1"/>
    <n v="1"/>
    <n v="2"/>
  </r>
  <r>
    <x v="30"/>
    <s v="51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3"/>
    <x v="2"/>
    <x v="8"/>
    <n v="1"/>
    <n v="0"/>
    <n v="0"/>
    <n v="0"/>
    <n v="0"/>
    <n v="0"/>
    <n v="0"/>
    <n v="1"/>
    <n v="0"/>
    <n v="0"/>
    <n v="0"/>
    <n v="0"/>
    <n v="0"/>
    <n v="1"/>
  </r>
  <r>
    <x v="30"/>
    <s v="55"/>
    <x v="2"/>
    <x v="8"/>
    <n v="1"/>
    <n v="0"/>
    <n v="0"/>
    <n v="0"/>
    <n v="0"/>
    <n v="0"/>
    <n v="0"/>
    <n v="0"/>
    <n v="1"/>
    <n v="0"/>
    <n v="0"/>
    <n v="0"/>
    <n v="0"/>
    <n v="1"/>
  </r>
  <r>
    <x v="31"/>
    <s v="60"/>
    <x v="1"/>
    <x v="10"/>
    <n v="1"/>
    <n v="0"/>
    <n v="0"/>
    <n v="0"/>
    <n v="0"/>
    <n v="0"/>
    <n v="0"/>
    <n v="1"/>
    <n v="0"/>
    <n v="1"/>
    <n v="1"/>
    <n v="0"/>
    <n v="0"/>
    <n v="3"/>
  </r>
  <r>
    <x v="31"/>
    <s v="50"/>
    <x v="2"/>
    <x v="10"/>
    <n v="1"/>
    <n v="0"/>
    <n v="0"/>
    <n v="0"/>
    <n v="0"/>
    <n v="0"/>
    <n v="0"/>
    <n v="0"/>
    <n v="0"/>
    <n v="0"/>
    <n v="0"/>
    <n v="2"/>
    <n v="0"/>
    <n v="2"/>
  </r>
  <r>
    <x v="32"/>
    <s v="50"/>
    <x v="2"/>
    <x v="0"/>
    <n v="2"/>
    <n v="0"/>
    <n v="0"/>
    <n v="0"/>
    <n v="0"/>
    <n v="0"/>
    <n v="0"/>
    <n v="0"/>
    <n v="4"/>
    <n v="0"/>
    <n v="0"/>
    <n v="0"/>
    <n v="0"/>
    <n v="4"/>
  </r>
  <r>
    <x v="32"/>
    <s v="60"/>
    <x v="1"/>
    <x v="0"/>
    <n v="2"/>
    <n v="0"/>
    <n v="0"/>
    <n v="0"/>
    <n v="0"/>
    <n v="0"/>
    <n v="0"/>
    <n v="0"/>
    <n v="0"/>
    <n v="0"/>
    <n v="2"/>
    <n v="0"/>
    <n v="0"/>
    <n v="2"/>
  </r>
  <r>
    <x v="32"/>
    <s v="18"/>
    <x v="3"/>
    <x v="0"/>
    <n v="2"/>
    <n v="0"/>
    <n v="0"/>
    <n v="0"/>
    <n v="0"/>
    <n v="0"/>
    <n v="0"/>
    <n v="0"/>
    <n v="0"/>
    <n v="1"/>
    <n v="0"/>
    <n v="0"/>
    <n v="0"/>
    <n v="1"/>
  </r>
  <r>
    <x v="32"/>
    <s v="53"/>
    <x v="2"/>
    <x v="0"/>
    <n v="2"/>
    <n v="0"/>
    <n v="0"/>
    <n v="0"/>
    <n v="0"/>
    <n v="0"/>
    <n v="0"/>
    <n v="0"/>
    <n v="0"/>
    <n v="1"/>
    <n v="0"/>
    <n v="0"/>
    <n v="0"/>
    <n v="1"/>
  </r>
  <r>
    <x v="33"/>
    <s v="50"/>
    <x v="2"/>
    <x v="0"/>
    <n v="2"/>
    <n v="0"/>
    <n v="0"/>
    <n v="0"/>
    <n v="2"/>
    <n v="0"/>
    <n v="0"/>
    <n v="0"/>
    <n v="5"/>
    <n v="0"/>
    <n v="0"/>
    <n v="0"/>
    <n v="0"/>
    <n v="7"/>
  </r>
  <r>
    <x v="33"/>
    <s v="60"/>
    <x v="1"/>
    <x v="0"/>
    <n v="2"/>
    <n v="0"/>
    <n v="0"/>
    <n v="0"/>
    <n v="0"/>
    <n v="0"/>
    <n v="0"/>
    <n v="0"/>
    <n v="5"/>
    <n v="0"/>
    <n v="0"/>
    <n v="0"/>
    <n v="0"/>
    <n v="5"/>
  </r>
  <r>
    <x v="33"/>
    <s v="49"/>
    <x v="1"/>
    <x v="0"/>
    <n v="2"/>
    <n v="0"/>
    <n v="0"/>
    <n v="0"/>
    <n v="0"/>
    <n v="0"/>
    <n v="2"/>
    <n v="2"/>
    <n v="0"/>
    <n v="0"/>
    <n v="0"/>
    <n v="0"/>
    <n v="0"/>
    <n v="4"/>
  </r>
  <r>
    <x v="33"/>
    <s v="55"/>
    <x v="2"/>
    <x v="0"/>
    <n v="2"/>
    <n v="0"/>
    <n v="0"/>
    <n v="0"/>
    <n v="0"/>
    <n v="0"/>
    <n v="0"/>
    <n v="3"/>
    <n v="0"/>
    <n v="0"/>
    <n v="0"/>
    <n v="0"/>
    <n v="0"/>
    <n v="3"/>
  </r>
  <r>
    <x v="33"/>
    <s v="53"/>
    <x v="2"/>
    <x v="0"/>
    <n v="2"/>
    <n v="0"/>
    <n v="0"/>
    <n v="0"/>
    <n v="0"/>
    <n v="0"/>
    <n v="0"/>
    <n v="2"/>
    <n v="0"/>
    <n v="0"/>
    <n v="0"/>
    <n v="0"/>
    <n v="0"/>
    <n v="2"/>
  </r>
  <r>
    <x v="33"/>
    <s v="55"/>
    <x v="2"/>
    <x v="0"/>
    <n v="2"/>
    <n v="0"/>
    <n v="0"/>
    <n v="0"/>
    <n v="0"/>
    <n v="0"/>
    <n v="0"/>
    <n v="0"/>
    <n v="0"/>
    <n v="0"/>
    <n v="2"/>
    <n v="0"/>
    <n v="0"/>
    <n v="2"/>
  </r>
  <r>
    <x v="33"/>
    <s v="51"/>
    <x v="2"/>
    <x v="0"/>
    <n v="2"/>
    <n v="0"/>
    <n v="0"/>
    <n v="0"/>
    <n v="0"/>
    <n v="0"/>
    <n v="0"/>
    <n v="0"/>
    <n v="0"/>
    <n v="0"/>
    <n v="0"/>
    <n v="1"/>
    <n v="0"/>
    <n v="1"/>
  </r>
  <r>
    <x v="33"/>
    <s v="51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2"/>
    <x v="2"/>
    <x v="0"/>
    <n v="2"/>
    <n v="0"/>
    <n v="0"/>
    <n v="0"/>
    <n v="0"/>
    <n v="0"/>
    <n v="0"/>
    <n v="1"/>
    <n v="0"/>
    <n v="0"/>
    <n v="0"/>
    <n v="0"/>
    <n v="0"/>
    <n v="1"/>
  </r>
  <r>
    <x v="33"/>
    <s v="54"/>
    <x v="2"/>
    <x v="0"/>
    <n v="2"/>
    <n v="0"/>
    <n v="0"/>
    <n v="0"/>
    <n v="0"/>
    <n v="0"/>
    <n v="0"/>
    <n v="1"/>
    <n v="0"/>
    <n v="0"/>
    <n v="0"/>
    <n v="0"/>
    <n v="0"/>
    <n v="1"/>
  </r>
  <r>
    <x v="34"/>
    <s v="50"/>
    <x v="2"/>
    <x v="4"/>
    <n v="1"/>
    <n v="0"/>
    <n v="0"/>
    <n v="0"/>
    <n v="0"/>
    <n v="0"/>
    <n v="0"/>
    <n v="0"/>
    <n v="0"/>
    <n v="0"/>
    <n v="2"/>
    <n v="0"/>
    <n v="0"/>
    <n v="2"/>
  </r>
  <r>
    <x v="34"/>
    <s v="52"/>
    <x v="2"/>
    <x v="4"/>
    <n v="1"/>
    <n v="0"/>
    <n v="0"/>
    <n v="0"/>
    <n v="0"/>
    <n v="0"/>
    <n v="0"/>
    <n v="0"/>
    <n v="0"/>
    <n v="0"/>
    <n v="1"/>
    <n v="0"/>
    <n v="0"/>
    <n v="1"/>
  </r>
  <r>
    <x v="35"/>
    <s v="55"/>
    <x v="2"/>
    <x v="11"/>
    <n v="1"/>
    <n v="0"/>
    <n v="0"/>
    <n v="0"/>
    <n v="0"/>
    <n v="0"/>
    <n v="0"/>
    <n v="2"/>
    <n v="2"/>
    <n v="9"/>
    <n v="12"/>
    <n v="9"/>
    <n v="0"/>
    <n v="34"/>
  </r>
  <r>
    <x v="35"/>
    <s v="50"/>
    <x v="2"/>
    <x v="11"/>
    <n v="1"/>
    <n v="0"/>
    <n v="0"/>
    <n v="0"/>
    <n v="0"/>
    <n v="0"/>
    <n v="0"/>
    <n v="2"/>
    <n v="2"/>
    <n v="11"/>
    <n v="4"/>
    <n v="12"/>
    <n v="0"/>
    <n v="31"/>
  </r>
  <r>
    <x v="35"/>
    <s v="49"/>
    <x v="1"/>
    <x v="11"/>
    <n v="1"/>
    <n v="0"/>
    <n v="0"/>
    <n v="0"/>
    <n v="0"/>
    <n v="0"/>
    <n v="0"/>
    <n v="0"/>
    <n v="0"/>
    <n v="0"/>
    <n v="9"/>
    <n v="5"/>
    <n v="1"/>
    <n v="15"/>
  </r>
  <r>
    <x v="35"/>
    <s v="60"/>
    <x v="1"/>
    <x v="11"/>
    <n v="1"/>
    <n v="0"/>
    <n v="0"/>
    <n v="0"/>
    <n v="0"/>
    <n v="0"/>
    <n v="0"/>
    <n v="0"/>
    <n v="0"/>
    <n v="2"/>
    <n v="3"/>
    <n v="2"/>
    <n v="0"/>
    <n v="7"/>
  </r>
  <r>
    <x v="35"/>
    <s v="53"/>
    <x v="2"/>
    <x v="11"/>
    <n v="1"/>
    <n v="0"/>
    <n v="0"/>
    <n v="0"/>
    <n v="0"/>
    <n v="0"/>
    <n v="0"/>
    <n v="0"/>
    <n v="0"/>
    <n v="1"/>
    <n v="0"/>
    <n v="3"/>
    <n v="0"/>
    <n v="4"/>
  </r>
  <r>
    <x v="35"/>
    <s v="51"/>
    <x v="2"/>
    <x v="11"/>
    <n v="1"/>
    <n v="0"/>
    <n v="0"/>
    <n v="0"/>
    <n v="0"/>
    <n v="0"/>
    <n v="0"/>
    <n v="0"/>
    <n v="0"/>
    <n v="0"/>
    <n v="1"/>
    <n v="1"/>
    <n v="0"/>
    <n v="2"/>
  </r>
  <r>
    <x v="35"/>
    <s v="55"/>
    <x v="2"/>
    <x v="11"/>
    <n v="1"/>
    <n v="0"/>
    <n v="0"/>
    <n v="0"/>
    <n v="0"/>
    <n v="0"/>
    <n v="0"/>
    <n v="1"/>
    <n v="1"/>
    <n v="0"/>
    <n v="0"/>
    <n v="0"/>
    <n v="0"/>
    <n v="2"/>
  </r>
  <r>
    <x v="35"/>
    <s v="18"/>
    <x v="3"/>
    <x v="11"/>
    <n v="1"/>
    <n v="0"/>
    <n v="0"/>
    <n v="0"/>
    <n v="0"/>
    <n v="0"/>
    <n v="0"/>
    <n v="0"/>
    <n v="0"/>
    <n v="1"/>
    <n v="0"/>
    <n v="0"/>
    <n v="0"/>
    <n v="1"/>
  </r>
  <r>
    <x v="35"/>
    <s v="50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1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2"/>
    <x v="2"/>
    <x v="11"/>
    <n v="1"/>
    <n v="0"/>
    <n v="0"/>
    <n v="0"/>
    <n v="0"/>
    <n v="0"/>
    <n v="0"/>
    <n v="0"/>
    <n v="0"/>
    <n v="0"/>
    <n v="1"/>
    <n v="0"/>
    <n v="0"/>
    <n v="1"/>
  </r>
  <r>
    <x v="35"/>
    <s v="54"/>
    <x v="2"/>
    <x v="11"/>
    <n v="1"/>
    <n v="0"/>
    <n v="0"/>
    <n v="0"/>
    <n v="0"/>
    <n v="0"/>
    <n v="0"/>
    <n v="0"/>
    <n v="0"/>
    <n v="1"/>
    <n v="0"/>
    <n v="0"/>
    <n v="0"/>
    <n v="1"/>
  </r>
  <r>
    <x v="36"/>
    <s v="55"/>
    <x v="2"/>
    <x v="12"/>
    <n v="4"/>
    <n v="0"/>
    <n v="0"/>
    <n v="0"/>
    <n v="0"/>
    <n v="4"/>
    <n v="23"/>
    <n v="7"/>
    <n v="23"/>
    <n v="17"/>
    <n v="5"/>
    <n v="0"/>
    <n v="0"/>
    <n v="79"/>
  </r>
  <r>
    <x v="36"/>
    <s v="50"/>
    <x v="2"/>
    <x v="12"/>
    <n v="4"/>
    <n v="0"/>
    <n v="0"/>
    <n v="0"/>
    <n v="0"/>
    <n v="0"/>
    <n v="0"/>
    <n v="0"/>
    <n v="7"/>
    <n v="13"/>
    <n v="6"/>
    <n v="36"/>
    <n v="3"/>
    <n v="65"/>
  </r>
  <r>
    <x v="36"/>
    <s v="51"/>
    <x v="2"/>
    <x v="12"/>
    <n v="4"/>
    <n v="0"/>
    <n v="0"/>
    <n v="0"/>
    <n v="0"/>
    <n v="0"/>
    <n v="0"/>
    <n v="0"/>
    <n v="3"/>
    <n v="5"/>
    <n v="8"/>
    <n v="6"/>
    <n v="0"/>
    <n v="22"/>
  </r>
  <r>
    <x v="36"/>
    <s v="49"/>
    <x v="1"/>
    <x v="12"/>
    <n v="4"/>
    <n v="0"/>
    <n v="0"/>
    <n v="0"/>
    <n v="0"/>
    <n v="0"/>
    <n v="0"/>
    <n v="0"/>
    <n v="2"/>
    <n v="8"/>
    <n v="6"/>
    <n v="2"/>
    <n v="0"/>
    <n v="18"/>
  </r>
  <r>
    <x v="36"/>
    <s v="52"/>
    <x v="2"/>
    <x v="12"/>
    <n v="4"/>
    <n v="0"/>
    <n v="0"/>
    <n v="0"/>
    <n v="0"/>
    <n v="0"/>
    <n v="0"/>
    <n v="0"/>
    <n v="0"/>
    <n v="14"/>
    <n v="0"/>
    <n v="4"/>
    <n v="0"/>
    <n v="18"/>
  </r>
  <r>
    <x v="36"/>
    <s v="51"/>
    <x v="2"/>
    <x v="12"/>
    <n v="4"/>
    <n v="0"/>
    <n v="0"/>
    <n v="0"/>
    <n v="0"/>
    <n v="0"/>
    <n v="0"/>
    <n v="0"/>
    <n v="1"/>
    <n v="2"/>
    <n v="12"/>
    <n v="0"/>
    <n v="0"/>
    <n v="15"/>
  </r>
  <r>
    <x v="36"/>
    <s v="18"/>
    <x v="3"/>
    <x v="12"/>
    <n v="4"/>
    <n v="0"/>
    <n v="0"/>
    <n v="0"/>
    <n v="0"/>
    <n v="0"/>
    <n v="5"/>
    <n v="1"/>
    <n v="7"/>
    <n v="0"/>
    <n v="0"/>
    <n v="0"/>
    <n v="0"/>
    <n v="13"/>
  </r>
  <r>
    <x v="36"/>
    <s v="49"/>
    <x v="1"/>
    <x v="12"/>
    <n v="4"/>
    <n v="0"/>
    <n v="0"/>
    <n v="0"/>
    <n v="0"/>
    <n v="0"/>
    <n v="0"/>
    <n v="0"/>
    <n v="0"/>
    <n v="0"/>
    <n v="0"/>
    <n v="1"/>
    <n v="0"/>
    <n v="1"/>
  </r>
  <r>
    <x v="36"/>
    <s v="55"/>
    <x v="2"/>
    <x v="12"/>
    <n v="4"/>
    <n v="0"/>
    <n v="0"/>
    <n v="0"/>
    <n v="0"/>
    <n v="0"/>
    <n v="0"/>
    <n v="0"/>
    <n v="1"/>
    <n v="0"/>
    <n v="0"/>
    <n v="0"/>
    <n v="0"/>
    <n v="1"/>
  </r>
  <r>
    <x v="36"/>
    <s v="60"/>
    <x v="1"/>
    <x v="12"/>
    <n v="4"/>
    <n v="0"/>
    <n v="0"/>
    <n v="0"/>
    <n v="0"/>
    <n v="0"/>
    <n v="0"/>
    <n v="0"/>
    <n v="0"/>
    <n v="0"/>
    <n v="0"/>
    <n v="1"/>
    <n v="0"/>
    <n v="1"/>
  </r>
  <r>
    <x v="37"/>
    <s v="55"/>
    <x v="2"/>
    <x v="0"/>
    <n v="4"/>
    <n v="0"/>
    <n v="0"/>
    <n v="0"/>
    <n v="0"/>
    <n v="0"/>
    <n v="3"/>
    <n v="4"/>
    <n v="10"/>
    <n v="8"/>
    <n v="2"/>
    <n v="1"/>
    <n v="0"/>
    <n v="28"/>
  </r>
  <r>
    <x v="37"/>
    <s v="50"/>
    <x v="2"/>
    <x v="0"/>
    <n v="4"/>
    <n v="0"/>
    <n v="0"/>
    <n v="0"/>
    <n v="0"/>
    <n v="0"/>
    <n v="1"/>
    <n v="1"/>
    <n v="0"/>
    <n v="3"/>
    <n v="1"/>
    <n v="2"/>
    <n v="0"/>
    <n v="8"/>
  </r>
  <r>
    <x v="37"/>
    <s v="50"/>
    <x v="2"/>
    <x v="0"/>
    <n v="4"/>
    <n v="0"/>
    <n v="0"/>
    <n v="0"/>
    <n v="0"/>
    <n v="0"/>
    <n v="0"/>
    <n v="1"/>
    <n v="5"/>
    <n v="0"/>
    <n v="0"/>
    <n v="0"/>
    <n v="0"/>
    <n v="6"/>
  </r>
  <r>
    <x v="37"/>
    <s v="49"/>
    <x v="1"/>
    <x v="0"/>
    <n v="4"/>
    <n v="0"/>
    <n v="0"/>
    <n v="0"/>
    <n v="0"/>
    <n v="0"/>
    <n v="0"/>
    <n v="0"/>
    <n v="0"/>
    <n v="5"/>
    <n v="0"/>
    <n v="0"/>
    <n v="0"/>
    <n v="5"/>
  </r>
  <r>
    <x v="37"/>
    <s v="49"/>
    <x v="1"/>
    <x v="0"/>
    <n v="4"/>
    <n v="0"/>
    <n v="0"/>
    <n v="0"/>
    <n v="0"/>
    <n v="0"/>
    <n v="0"/>
    <n v="0"/>
    <n v="1"/>
    <n v="0"/>
    <n v="0"/>
    <n v="1"/>
    <n v="0"/>
    <n v="2"/>
  </r>
  <r>
    <x v="37"/>
    <s v="51"/>
    <x v="2"/>
    <x v="0"/>
    <n v="4"/>
    <n v="0"/>
    <n v="0"/>
    <n v="0"/>
    <n v="0"/>
    <n v="0"/>
    <n v="0"/>
    <n v="0"/>
    <n v="1"/>
    <n v="0"/>
    <n v="0"/>
    <n v="0"/>
    <n v="0"/>
    <n v="1"/>
  </r>
  <r>
    <x v="37"/>
    <s v="60"/>
    <x v="1"/>
    <x v="0"/>
    <n v="4"/>
    <n v="0"/>
    <n v="0"/>
    <n v="0"/>
    <n v="0"/>
    <n v="0"/>
    <n v="0"/>
    <n v="0"/>
    <n v="1"/>
    <n v="0"/>
    <n v="0"/>
    <n v="0"/>
    <n v="0"/>
    <n v="1"/>
  </r>
  <r>
    <x v="38"/>
    <s v="18"/>
    <x v="3"/>
    <x v="2"/>
    <n v="2"/>
    <n v="0"/>
    <n v="0"/>
    <n v="0"/>
    <n v="0"/>
    <n v="0"/>
    <n v="0"/>
    <n v="0"/>
    <n v="0"/>
    <n v="2"/>
    <n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8:I62" firstHeaderRow="1" firstDataRow="1" firstDataCol="1"/>
  <pivotFields count="18">
    <pivotField showAll="0"/>
    <pivotField showAll="0"/>
    <pivotField axis="axisRow" showAll="0">
      <items count="19">
        <item m="1" x="9"/>
        <item x="1"/>
        <item x="3"/>
        <item m="1" x="7"/>
        <item m="1" x="8"/>
        <item m="1" x="14"/>
        <item m="1" x="16"/>
        <item m="1" x="13"/>
        <item m="1" x="12"/>
        <item m="1" x="17"/>
        <item m="1" x="5"/>
        <item m="1" x="6"/>
        <item m="1" x="11"/>
        <item x="2"/>
        <item x="0"/>
        <item m="1" x="15"/>
        <item m="1" x="10"/>
        <item m="1" x="4"/>
        <item t="default"/>
      </items>
    </pivotField>
    <pivotField axis="axisRow" showAll="0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2"/>
  </rowFields>
  <rowItems count="54">
    <i>
      <x/>
    </i>
    <i r="1">
      <x v="1"/>
    </i>
    <i r="1">
      <x v="2"/>
    </i>
    <i r="1">
      <x v="13"/>
    </i>
    <i>
      <x v="1"/>
    </i>
    <i r="1">
      <x v="1"/>
    </i>
    <i r="1">
      <x v="13"/>
    </i>
    <i>
      <x v="2"/>
    </i>
    <i r="1">
      <x v="1"/>
    </i>
    <i r="1">
      <x v="13"/>
    </i>
    <i r="1">
      <x v="14"/>
    </i>
    <i>
      <x v="3"/>
    </i>
    <i r="1">
      <x v="1"/>
    </i>
    <i r="1">
      <x v="2"/>
    </i>
    <i r="1">
      <x v="13"/>
    </i>
    <i r="1">
      <x v="14"/>
    </i>
    <i>
      <x v="4"/>
    </i>
    <i r="1">
      <x v="1"/>
    </i>
    <i r="1">
      <x v="2"/>
    </i>
    <i r="1">
      <x v="13"/>
    </i>
    <i>
      <x v="5"/>
    </i>
    <i r="1">
      <x v="1"/>
    </i>
    <i r="1">
      <x v="2"/>
    </i>
    <i r="1">
      <x v="13"/>
    </i>
    <i>
      <x v="6"/>
    </i>
    <i r="1">
      <x v="1"/>
    </i>
    <i r="1">
      <x v="2"/>
    </i>
    <i r="1">
      <x v="13"/>
    </i>
    <i r="1">
      <x v="14"/>
    </i>
    <i>
      <x v="7"/>
    </i>
    <i r="1">
      <x v="1"/>
    </i>
    <i r="1">
      <x v="2"/>
    </i>
    <i r="1">
      <x v="13"/>
    </i>
    <i r="1">
      <x v="14"/>
    </i>
    <i>
      <x v="8"/>
    </i>
    <i r="1">
      <x v="1"/>
    </i>
    <i r="1">
      <x v="2"/>
    </i>
    <i r="1">
      <x v="13"/>
    </i>
    <i>
      <x v="9"/>
    </i>
    <i r="1">
      <x v="1"/>
    </i>
    <i r="1">
      <x v="2"/>
    </i>
    <i r="1">
      <x v="13"/>
    </i>
    <i r="1">
      <x v="14"/>
    </i>
    <i>
      <x v="10"/>
    </i>
    <i r="1">
      <x v="1"/>
    </i>
    <i r="1">
      <x v="13"/>
    </i>
    <i>
      <x v="11"/>
    </i>
    <i r="1">
      <x v="1"/>
    </i>
    <i r="1">
      <x v="13"/>
    </i>
    <i>
      <x v="12"/>
    </i>
    <i r="1">
      <x v="1"/>
    </i>
    <i r="1">
      <x v="2"/>
    </i>
    <i r="1">
      <x v="13"/>
    </i>
    <i t="grand">
      <x/>
    </i>
  </rowItems>
  <colItems count="1">
    <i/>
  </colItems>
  <dataFields count="1">
    <dataField name="Sum of Tota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F18" firstHeaderRow="1" firstDataRow="2" firstDataCol="1"/>
  <pivotFields count="18">
    <pivotField showAll="0"/>
    <pivotField showAll="0"/>
    <pivotField axis="axisCol" showAll="0">
      <items count="19">
        <item m="1" x="4"/>
        <item m="1" x="15"/>
        <item m="1" x="6"/>
        <item m="1" x="11"/>
        <item m="1" x="10"/>
        <item m="1" x="8"/>
        <item m="1" x="7"/>
        <item m="1" x="14"/>
        <item m="1" x="16"/>
        <item m="1" x="17"/>
        <item m="1" x="5"/>
        <item m="1" x="12"/>
        <item m="1" x="9"/>
        <item m="1" x="13"/>
        <item x="1"/>
        <item x="0"/>
        <item x="2"/>
        <item x="3"/>
        <item t="default"/>
      </items>
    </pivotField>
    <pivotField axis="axisRow" showAll="0" sortType="descending">
      <items count="14">
        <item x="12"/>
        <item x="3"/>
        <item x="4"/>
        <item x="0"/>
        <item x="9"/>
        <item x="7"/>
        <item x="5"/>
        <item x="2"/>
        <item x="11"/>
        <item x="1"/>
        <item x="6"/>
        <item x="10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ataField="1" showAll="0"/>
  </pivotFields>
  <rowFields count="1">
    <field x="3"/>
  </rowFields>
  <rowItems count="14">
    <i>
      <x v="3"/>
    </i>
    <i>
      <x v="4"/>
    </i>
    <i>
      <x/>
    </i>
    <i>
      <x v="12"/>
    </i>
    <i>
      <x v="2"/>
    </i>
    <i>
      <x v="9"/>
    </i>
    <i>
      <x v="7"/>
    </i>
    <i>
      <x v="10"/>
    </i>
    <i>
      <x v="8"/>
    </i>
    <i>
      <x v="6"/>
    </i>
    <i>
      <x v="5"/>
    </i>
    <i>
      <x v="1"/>
    </i>
    <i>
      <x v="11"/>
    </i>
    <i t="grand">
      <x/>
    </i>
  </rowItems>
  <colFields count="1">
    <field x="2"/>
  </colFields>
  <colItems count="5">
    <i>
      <x v="14"/>
    </i>
    <i>
      <x v="15"/>
    </i>
    <i>
      <x v="16"/>
    </i>
    <i>
      <x v="17"/>
    </i>
    <i t="grand">
      <x/>
    </i>
  </colItems>
  <dataFields count="1">
    <dataField name="Sum of Total" fld="17" baseField="0" baseItem="0"/>
  </dataFields>
  <formats count="6">
    <format dxfId="9">
      <pivotArea dataOnly="0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7"/>
          </reference>
        </references>
      </pivotArea>
    </format>
    <format dxfId="7">
      <pivotArea collapsedLevelsAreSubtotals="1" fieldPosition="0">
        <references count="1">
          <reference field="3" count="1">
            <x v="7"/>
          </reference>
        </references>
      </pivotArea>
    </format>
    <format dxfId="6">
      <pivotArea dataOnly="0" labelOnly="1" fieldPosition="0">
        <references count="1">
          <reference field="3" count="1">
            <x v="7"/>
          </reference>
        </references>
      </pivotArea>
    </format>
    <format dxfId="5">
      <pivotArea collapsedLevelsAreSubtotals="1" fieldPosition="0">
        <references count="1">
          <reference field="3" count="1">
            <x v="9"/>
          </reference>
        </references>
      </pivotArea>
    </format>
    <format dxfId="4">
      <pivotArea dataOnly="0" labelOnly="1" fieldPosition="0">
        <references count="1">
          <reference field="3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41" firstHeaderRow="1" firstDataRow="1" firstDataCol="1"/>
  <pivotFields count="18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 countA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Count of Pcs Per Blank" fld="4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32" firstHeaderRow="2" firstDataRow="2" firstDataCol="1"/>
  <pivotFields count="14">
    <pivotField compact="0" outline="0" subtotalTop="0" showAll="0" includeNewItemsInFilter="1"/>
    <pivotField axis="axisRow" compact="0" outline="0" subtotalTop="0" showAll="0" includeNewItemsInFilter="1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1"/>
  </rowFields>
  <rowItems count="28">
    <i>
      <x v="7"/>
    </i>
    <i>
      <x v="13"/>
    </i>
    <i>
      <x v="21"/>
    </i>
    <i>
      <x v="12"/>
    </i>
    <i>
      <x v="11"/>
    </i>
    <i>
      <x v="22"/>
    </i>
    <i>
      <x v="6"/>
    </i>
    <i>
      <x v="18"/>
    </i>
    <i>
      <x v="9"/>
    </i>
    <i>
      <x v="17"/>
    </i>
    <i>
      <x v="26"/>
    </i>
    <i>
      <x v="24"/>
    </i>
    <i>
      <x v="1"/>
    </i>
    <i>
      <x v="15"/>
    </i>
    <i>
      <x v="23"/>
    </i>
    <i>
      <x v="8"/>
    </i>
    <i>
      <x v="14"/>
    </i>
    <i>
      <x v="3"/>
    </i>
    <i>
      <x/>
    </i>
    <i>
      <x v="10"/>
    </i>
    <i>
      <x v="16"/>
    </i>
    <i>
      <x v="20"/>
    </i>
    <i>
      <x v="4"/>
    </i>
    <i>
      <x v="2"/>
    </i>
    <i>
      <x v="5"/>
    </i>
    <i>
      <x v="25"/>
    </i>
    <i>
      <x v="19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24" firstHeaderRow="2" firstDataRow="2" firstDataCol="1"/>
  <pivotFields count="14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20">
        <item x="8"/>
        <item x="18"/>
        <item x="0"/>
        <item x="1"/>
        <item x="2"/>
        <item x="3"/>
        <item x="4"/>
        <item x="5"/>
        <item x="6"/>
        <item x="11"/>
        <item x="16"/>
        <item x="7"/>
        <item x="12"/>
        <item x="13"/>
        <item x="14"/>
        <item x="15"/>
        <item x="17"/>
        <item x="1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</pivotFields>
  <rowFields count="1">
    <field x="2"/>
  </rowFields>
  <rowItems count="20">
    <i>
      <x v="2"/>
    </i>
    <i>
      <x v="3"/>
    </i>
    <i>
      <x v="4"/>
    </i>
    <i>
      <x v="8"/>
    </i>
    <i>
      <x v="11"/>
    </i>
    <i>
      <x v="10"/>
    </i>
    <i>
      <x v="6"/>
    </i>
    <i>
      <x v="16"/>
    </i>
    <i>
      <x v="5"/>
    </i>
    <i>
      <x/>
    </i>
    <i>
      <x v="7"/>
    </i>
    <i>
      <x v="18"/>
    </i>
    <i>
      <x v="12"/>
    </i>
    <i>
      <x v="9"/>
    </i>
    <i>
      <x v="13"/>
    </i>
    <i>
      <x v="14"/>
    </i>
    <i>
      <x v="17"/>
    </i>
    <i>
      <x v="15"/>
    </i>
    <i>
      <x v="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9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5">
    <i>
      <x v="4"/>
    </i>
    <i>
      <x v="1"/>
    </i>
    <i>
      <x v="2"/>
    </i>
    <i>
      <x v="5"/>
    </i>
    <i>
      <x v="13"/>
    </i>
    <i>
      <x v="11"/>
    </i>
    <i>
      <x v="6"/>
    </i>
    <i>
      <x v="3"/>
    </i>
    <i>
      <x/>
    </i>
    <i>
      <x v="10"/>
    </i>
    <i>
      <x v="8"/>
    </i>
    <i>
      <x v="7"/>
    </i>
    <i>
      <x v="9"/>
    </i>
    <i>
      <x v="12"/>
    </i>
    <i t="grand">
      <x/>
    </i>
  </rowItems>
  <colItems count="1">
    <i/>
  </colItems>
  <dataFields count="1">
    <dataField name="Sum of Total" fld="13" baseField="0" baseItem="0" numFmtId="3"/>
  </dataFields>
  <formats count="1">
    <format dxfId="1">
      <pivotArea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7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3">
        <item x="5"/>
        <item x="0"/>
        <item x="6"/>
        <item x="7"/>
        <item x="9"/>
        <item x="4"/>
        <item x="1"/>
        <item x="8"/>
        <item x="2"/>
        <item x="3"/>
        <item x="11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5"/>
    </i>
    <i>
      <x v="6"/>
    </i>
    <i>
      <x v="9"/>
    </i>
    <i>
      <x v="1"/>
    </i>
    <i>
      <x v="8"/>
    </i>
    <i>
      <x v="2"/>
    </i>
    <i>
      <x v="3"/>
    </i>
    <i>
      <x/>
    </i>
    <i>
      <x v="4"/>
    </i>
    <i>
      <x v="7"/>
    </i>
    <i>
      <x v="10"/>
    </i>
    <i>
      <x v="11"/>
    </i>
    <i t="grand">
      <x/>
    </i>
  </rowItems>
  <colItems count="1">
    <i/>
  </colItems>
  <dataFields count="1">
    <dataField name="Sum of Total" fld="1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4" firstHeaderRow="2" firstDataRow="2" firstDataCol="1"/>
  <pivotFields count="15">
    <pivotField compact="0" outline="0" subtotalTop="0" showAll="0" includeNewItemsInFilter="1"/>
    <pivotField axis="axisRow" compact="0" outline="0" subtotalTop="0" showAll="0" includeNewItemsInFilter="1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1"/>
  </rowFields>
  <rowItems count="10">
    <i>
      <x v="2"/>
    </i>
    <i>
      <x v="1"/>
    </i>
    <i>
      <x/>
    </i>
    <i>
      <x v="3"/>
    </i>
    <i>
      <x v="6"/>
    </i>
    <i>
      <x v="8"/>
    </i>
    <i>
      <x v="5"/>
    </i>
    <i>
      <x v="7"/>
    </i>
    <i>
      <x v="4"/>
    </i>
    <i t="grand">
      <x/>
    </i>
  </rowItems>
  <colItems count="1">
    <i/>
  </colItems>
  <dataFields count="1">
    <dataField name="Sum of Total" fld="13" baseField="0" baseItem="0" numFmtId="3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B15" firstHeaderRow="2" firstDataRow="2" firstDataCol="1"/>
  <pivotFields count="1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1">
        <item x="0"/>
        <item x="1"/>
        <item x="6"/>
        <item x="7"/>
        <item x="2"/>
        <item x="3"/>
        <item x="4"/>
        <item x="5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</pivotFields>
  <rowFields count="1">
    <field x="2"/>
  </rowFields>
  <rowItems count="11">
    <i>
      <x v="4"/>
    </i>
    <i>
      <x v="5"/>
    </i>
    <i>
      <x v="7"/>
    </i>
    <i>
      <x v="6"/>
    </i>
    <i>
      <x v="1"/>
    </i>
    <i>
      <x/>
    </i>
    <i>
      <x v="9"/>
    </i>
    <i>
      <x v="8"/>
    </i>
    <i>
      <x v="3"/>
    </i>
    <i>
      <x v="2"/>
    </i>
    <i t="grand">
      <x/>
    </i>
  </rowItems>
  <colItems count="1">
    <i/>
  </colItems>
  <dataFields count="1">
    <dataField name="Sum of Total" fld="13" baseField="0" baseItem="0" numFmtId="3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62"/>
  <sheetViews>
    <sheetView topLeftCell="D1" workbookViewId="0">
      <selection activeCell="I22" sqref="I22"/>
    </sheetView>
  </sheetViews>
  <sheetFormatPr defaultRowHeight="12.75" x14ac:dyDescent="0.2"/>
  <cols>
    <col min="1" max="1" width="13.85546875" bestFit="1" customWidth="1"/>
    <col min="2" max="2" width="17" customWidth="1"/>
    <col min="3" max="3" width="20" customWidth="1"/>
    <col min="4" max="4" width="18.7109375" customWidth="1"/>
    <col min="5" max="5" width="12.7109375" customWidth="1"/>
    <col min="6" max="6" width="11.7109375" customWidth="1"/>
    <col min="7" max="7" width="23.28515625" bestFit="1" customWidth="1"/>
    <col min="8" max="8" width="22.7109375" customWidth="1"/>
    <col min="9" max="10" width="12.5703125" customWidth="1"/>
    <col min="11" max="11" width="21.85546875" bestFit="1" customWidth="1"/>
    <col min="12" max="12" width="20.5703125" bestFit="1" customWidth="1"/>
    <col min="13" max="13" width="22.85546875" bestFit="1" customWidth="1"/>
    <col min="14" max="14" width="22.85546875" customWidth="1"/>
    <col min="15" max="15" width="12.5703125" customWidth="1"/>
    <col min="16" max="16" width="11.7109375" bestFit="1" customWidth="1"/>
    <col min="21" max="21" width="12" customWidth="1"/>
  </cols>
  <sheetData>
    <row r="3" spans="1:23" x14ac:dyDescent="0.2">
      <c r="A3" s="38" t="s">
        <v>66</v>
      </c>
      <c r="B3" s="38" t="s">
        <v>469</v>
      </c>
    </row>
    <row r="4" spans="1:23" x14ac:dyDescent="0.2">
      <c r="A4" s="38" t="s">
        <v>435</v>
      </c>
      <c r="B4" t="s">
        <v>465</v>
      </c>
      <c r="C4" t="s">
        <v>466</v>
      </c>
      <c r="D4" t="s">
        <v>464</v>
      </c>
      <c r="E4" t="s">
        <v>463</v>
      </c>
      <c r="F4" t="s">
        <v>53</v>
      </c>
      <c r="K4" s="93"/>
      <c r="L4" s="93"/>
      <c r="M4" s="93"/>
      <c r="N4" s="93"/>
      <c r="O4" s="93"/>
      <c r="P4" s="93"/>
    </row>
    <row r="5" spans="1:23" x14ac:dyDescent="0.2">
      <c r="A5" s="76" t="s">
        <v>508</v>
      </c>
      <c r="B5" s="77">
        <v>245</v>
      </c>
      <c r="C5" s="77">
        <v>11</v>
      </c>
      <c r="D5" s="77">
        <v>356</v>
      </c>
      <c r="E5" s="77">
        <v>28</v>
      </c>
      <c r="F5" s="77">
        <v>640</v>
      </c>
      <c r="K5" s="93"/>
      <c r="L5" s="93"/>
      <c r="M5" s="93"/>
      <c r="N5" s="93"/>
      <c r="O5" s="93"/>
      <c r="P5" s="93"/>
    </row>
    <row r="6" spans="1:23" x14ac:dyDescent="0.2">
      <c r="A6" s="39" t="s">
        <v>504</v>
      </c>
      <c r="B6" s="75">
        <v>39</v>
      </c>
      <c r="C6" s="75"/>
      <c r="D6" s="75">
        <v>226</v>
      </c>
      <c r="E6" s="75">
        <v>2</v>
      </c>
      <c r="F6" s="75">
        <v>267</v>
      </c>
      <c r="K6" s="94" t="s">
        <v>434</v>
      </c>
      <c r="L6" s="94" t="s">
        <v>525</v>
      </c>
      <c r="M6" s="94" t="s">
        <v>56</v>
      </c>
      <c r="N6" s="94" t="s">
        <v>608</v>
      </c>
      <c r="O6" s="94" t="s">
        <v>521</v>
      </c>
      <c r="P6" s="94" t="s">
        <v>526</v>
      </c>
    </row>
    <row r="7" spans="1:23" x14ac:dyDescent="0.2">
      <c r="A7" s="39" t="s">
        <v>505</v>
      </c>
      <c r="B7" s="75">
        <v>20</v>
      </c>
      <c r="C7" s="75"/>
      <c r="D7" s="75">
        <v>200</v>
      </c>
      <c r="E7" s="75">
        <v>13</v>
      </c>
      <c r="F7" s="75">
        <v>233</v>
      </c>
      <c r="K7" s="95"/>
      <c r="L7" s="95"/>
      <c r="M7" s="95"/>
      <c r="N7" s="95"/>
      <c r="O7" s="95"/>
      <c r="P7" s="95"/>
      <c r="S7" s="107" t="s">
        <v>57</v>
      </c>
      <c r="T7" s="108">
        <v>1</v>
      </c>
      <c r="U7" t="str">
        <f>VLOOKUP(S7,'Combined Sales'!$A$2:$U$263,4)</f>
        <v>1549x1838</v>
      </c>
      <c r="V7" t="s">
        <v>612</v>
      </c>
      <c r="W7">
        <f t="shared" ref="W7:W22" si="0">IF(V7="y",T7,0)</f>
        <v>1</v>
      </c>
    </row>
    <row r="8" spans="1:23" x14ac:dyDescent="0.2">
      <c r="A8" s="39" t="s">
        <v>503</v>
      </c>
      <c r="B8" s="75">
        <v>77</v>
      </c>
      <c r="C8" s="75"/>
      <c r="D8" s="75">
        <v>152</v>
      </c>
      <c r="E8" s="75">
        <v>3</v>
      </c>
      <c r="F8" s="75">
        <v>232</v>
      </c>
      <c r="H8" s="38" t="s">
        <v>435</v>
      </c>
      <c r="I8" t="s">
        <v>66</v>
      </c>
      <c r="K8" s="95" t="s">
        <v>508</v>
      </c>
      <c r="L8" s="95">
        <v>356</v>
      </c>
      <c r="M8" s="95" t="s">
        <v>523</v>
      </c>
      <c r="N8" s="95"/>
      <c r="O8" s="97">
        <f>+L8/$L$48</f>
        <v>0.15364695727233491</v>
      </c>
      <c r="P8" s="97">
        <f>+O8</f>
        <v>0.15364695727233491</v>
      </c>
      <c r="Q8" s="4">
        <v>1</v>
      </c>
      <c r="S8" s="107" t="s">
        <v>407</v>
      </c>
      <c r="T8" s="108">
        <v>2</v>
      </c>
      <c r="U8" t="str">
        <f>VLOOKUP(S8,'Combined Sales'!$A$2:$U$263,4)</f>
        <v>1475x1532</v>
      </c>
      <c r="V8" t="s">
        <v>613</v>
      </c>
      <c r="W8">
        <f t="shared" si="0"/>
        <v>0</v>
      </c>
    </row>
    <row r="9" spans="1:23" x14ac:dyDescent="0.2">
      <c r="A9" s="39" t="s">
        <v>507</v>
      </c>
      <c r="B9" s="75">
        <v>68</v>
      </c>
      <c r="C9" s="75">
        <v>2</v>
      </c>
      <c r="D9" s="75">
        <v>154</v>
      </c>
      <c r="E9" s="75"/>
      <c r="F9" s="75">
        <v>224</v>
      </c>
      <c r="H9" s="39" t="s">
        <v>505</v>
      </c>
      <c r="I9" s="75">
        <v>233</v>
      </c>
      <c r="K9" s="95" t="s">
        <v>508</v>
      </c>
      <c r="L9" s="95">
        <v>245</v>
      </c>
      <c r="M9" s="95" t="s">
        <v>467</v>
      </c>
      <c r="N9" s="95"/>
      <c r="O9" s="97">
        <f t="shared" ref="O9:O46" si="1">+L9/$L$48</f>
        <v>0.10574018126888217</v>
      </c>
      <c r="P9" s="97">
        <f>+O9+P8</f>
        <v>0.25938713854121709</v>
      </c>
      <c r="Q9" s="4">
        <v>2</v>
      </c>
      <c r="S9" s="107" t="s">
        <v>412</v>
      </c>
      <c r="T9" s="108">
        <v>1</v>
      </c>
      <c r="U9" t="str">
        <f>VLOOKUP(S9,'Combined Sales'!$A$2:$U$263,4)</f>
        <v>1244x2460</v>
      </c>
      <c r="V9" t="s">
        <v>612</v>
      </c>
      <c r="W9">
        <f t="shared" si="0"/>
        <v>1</v>
      </c>
    </row>
    <row r="10" spans="1:23" x14ac:dyDescent="0.2">
      <c r="A10" s="76" t="s">
        <v>514</v>
      </c>
      <c r="B10" s="77">
        <v>49</v>
      </c>
      <c r="C10" s="77">
        <v>15</v>
      </c>
      <c r="D10" s="77">
        <v>108</v>
      </c>
      <c r="E10" s="77">
        <v>4</v>
      </c>
      <c r="F10" s="77">
        <v>176</v>
      </c>
      <c r="H10" s="92" t="s">
        <v>465</v>
      </c>
      <c r="I10" s="75">
        <v>20</v>
      </c>
      <c r="K10" s="95" t="s">
        <v>504</v>
      </c>
      <c r="L10" s="95">
        <v>226</v>
      </c>
      <c r="M10" s="95" t="s">
        <v>523</v>
      </c>
      <c r="N10" s="95"/>
      <c r="O10" s="97">
        <f t="shared" si="1"/>
        <v>9.7539922313336205E-2</v>
      </c>
      <c r="P10" s="97">
        <f t="shared" ref="P10:P46" si="2">+O10+P9</f>
        <v>0.35692706085455328</v>
      </c>
      <c r="Q10" s="4">
        <v>3</v>
      </c>
      <c r="S10" s="107" t="s">
        <v>417</v>
      </c>
      <c r="T10" s="108">
        <v>2</v>
      </c>
      <c r="V10" t="s">
        <v>612</v>
      </c>
      <c r="W10">
        <f t="shared" si="0"/>
        <v>2</v>
      </c>
    </row>
    <row r="11" spans="1:23" x14ac:dyDescent="0.2">
      <c r="A11" s="76" t="s">
        <v>512</v>
      </c>
      <c r="B11" s="77">
        <v>63</v>
      </c>
      <c r="C11" s="77">
        <v>6</v>
      </c>
      <c r="D11" s="77">
        <v>68</v>
      </c>
      <c r="E11" s="77">
        <v>35</v>
      </c>
      <c r="F11" s="77">
        <v>172</v>
      </c>
      <c r="H11" s="92" t="s">
        <v>463</v>
      </c>
      <c r="I11" s="75">
        <v>13</v>
      </c>
      <c r="K11" s="95" t="s">
        <v>505</v>
      </c>
      <c r="L11" s="95">
        <v>200</v>
      </c>
      <c r="M11" s="95" t="s">
        <v>523</v>
      </c>
      <c r="N11" s="95"/>
      <c r="O11" s="97">
        <f t="shared" si="1"/>
        <v>8.6318515321536476E-2</v>
      </c>
      <c r="P11" s="97">
        <f t="shared" si="2"/>
        <v>0.44324557617608973</v>
      </c>
      <c r="Q11" s="4">
        <v>4</v>
      </c>
      <c r="S11" s="107" t="s">
        <v>401</v>
      </c>
      <c r="T11" s="108">
        <v>7</v>
      </c>
      <c r="U11" t="str">
        <f>VLOOKUP(S11,'Combined Sales'!$A$2:$U$263,4)</f>
        <v>1244x917</v>
      </c>
      <c r="V11" t="s">
        <v>612</v>
      </c>
      <c r="W11">
        <f t="shared" si="0"/>
        <v>7</v>
      </c>
    </row>
    <row r="12" spans="1:23" x14ac:dyDescent="0.2">
      <c r="A12" s="39" t="s">
        <v>516</v>
      </c>
      <c r="B12" s="75">
        <v>92</v>
      </c>
      <c r="C12" s="75"/>
      <c r="D12" s="75">
        <v>75</v>
      </c>
      <c r="E12" s="75"/>
      <c r="F12" s="75">
        <v>167</v>
      </c>
      <c r="H12" s="92" t="s">
        <v>464</v>
      </c>
      <c r="I12" s="75">
        <v>200</v>
      </c>
      <c r="K12" s="95" t="s">
        <v>507</v>
      </c>
      <c r="L12" s="95">
        <v>154</v>
      </c>
      <c r="M12" s="95" t="s">
        <v>523</v>
      </c>
      <c r="N12" s="95"/>
      <c r="O12" s="97">
        <f t="shared" si="1"/>
        <v>6.6465256797583083E-2</v>
      </c>
      <c r="P12" s="97">
        <f t="shared" si="2"/>
        <v>0.50971083297367281</v>
      </c>
      <c r="Q12" s="4">
        <v>5</v>
      </c>
      <c r="S12" s="107" t="s">
        <v>395</v>
      </c>
      <c r="T12" s="108">
        <v>23</v>
      </c>
      <c r="V12" t="s">
        <v>612</v>
      </c>
      <c r="W12">
        <f t="shared" si="0"/>
        <v>23</v>
      </c>
    </row>
    <row r="13" spans="1:23" x14ac:dyDescent="0.2">
      <c r="A13" s="39" t="s">
        <v>513</v>
      </c>
      <c r="B13" s="75">
        <v>22</v>
      </c>
      <c r="C13" s="75"/>
      <c r="D13" s="75">
        <v>77</v>
      </c>
      <c r="E13" s="75">
        <v>1</v>
      </c>
      <c r="F13" s="75">
        <v>100</v>
      </c>
      <c r="H13" s="39" t="s">
        <v>506</v>
      </c>
      <c r="I13" s="75">
        <v>64</v>
      </c>
      <c r="K13" s="95" t="s">
        <v>503</v>
      </c>
      <c r="L13" s="95">
        <v>152</v>
      </c>
      <c r="M13" s="95" t="s">
        <v>523</v>
      </c>
      <c r="N13" s="95"/>
      <c r="O13" s="97">
        <f t="shared" si="1"/>
        <v>6.5602071644367724E-2</v>
      </c>
      <c r="P13" s="97">
        <f t="shared" si="2"/>
        <v>0.57531290461804052</v>
      </c>
      <c r="Q13" s="4">
        <v>6</v>
      </c>
      <c r="S13" s="107" t="s">
        <v>410</v>
      </c>
      <c r="T13" s="108">
        <v>2</v>
      </c>
      <c r="U13" t="str">
        <f>VLOOKUP(S13,'Combined Sales'!$A$2:$U$263,4)</f>
        <v>1244x1838</v>
      </c>
      <c r="V13" t="s">
        <v>612</v>
      </c>
      <c r="W13">
        <f t="shared" si="0"/>
        <v>2</v>
      </c>
    </row>
    <row r="14" spans="1:23" x14ac:dyDescent="0.2">
      <c r="A14" s="39" t="s">
        <v>510</v>
      </c>
      <c r="B14" s="75">
        <v>15</v>
      </c>
      <c r="C14" s="75">
        <v>4</v>
      </c>
      <c r="D14" s="75">
        <v>68</v>
      </c>
      <c r="E14" s="75">
        <v>2</v>
      </c>
      <c r="F14" s="75">
        <v>89</v>
      </c>
      <c r="H14" s="92" t="s">
        <v>465</v>
      </c>
      <c r="I14" s="75">
        <v>21</v>
      </c>
      <c r="K14" s="95" t="s">
        <v>514</v>
      </c>
      <c r="L14" s="95">
        <v>108</v>
      </c>
      <c r="M14" s="95" t="s">
        <v>523</v>
      </c>
      <c r="N14" s="95"/>
      <c r="O14" s="97">
        <f t="shared" si="1"/>
        <v>4.6611998273629697E-2</v>
      </c>
      <c r="P14" s="97">
        <f t="shared" si="2"/>
        <v>0.62192490289167024</v>
      </c>
      <c r="Q14" s="4">
        <v>7</v>
      </c>
      <c r="S14" s="107" t="s">
        <v>414</v>
      </c>
      <c r="T14" s="108">
        <v>1</v>
      </c>
      <c r="U14" t="str">
        <f>VLOOKUP(S14,'Combined Sales'!$A$2:$U$263,4)</f>
        <v>1244x1838</v>
      </c>
      <c r="V14" t="s">
        <v>612</v>
      </c>
      <c r="W14">
        <f t="shared" si="0"/>
        <v>1</v>
      </c>
    </row>
    <row r="15" spans="1:23" x14ac:dyDescent="0.2">
      <c r="A15" s="39" t="s">
        <v>509</v>
      </c>
      <c r="B15" s="75">
        <v>5</v>
      </c>
      <c r="C15" s="75"/>
      <c r="D15" s="75">
        <v>31</v>
      </c>
      <c r="E15" s="75">
        <v>33</v>
      </c>
      <c r="F15" s="75">
        <v>69</v>
      </c>
      <c r="H15" s="92" t="s">
        <v>464</v>
      </c>
      <c r="I15" s="75">
        <v>43</v>
      </c>
      <c r="K15" s="95" t="s">
        <v>516</v>
      </c>
      <c r="L15" s="95">
        <v>92</v>
      </c>
      <c r="M15" s="95" t="s">
        <v>467</v>
      </c>
      <c r="N15" s="95"/>
      <c r="O15" s="97">
        <f t="shared" si="1"/>
        <v>3.9706517047906779E-2</v>
      </c>
      <c r="P15" s="97">
        <f t="shared" si="2"/>
        <v>0.66163141993957697</v>
      </c>
      <c r="Q15" s="4">
        <v>8</v>
      </c>
      <c r="S15" s="107" t="s">
        <v>399</v>
      </c>
      <c r="T15" s="108">
        <v>1</v>
      </c>
      <c r="U15" t="str">
        <f>VLOOKUP(S15,'Combined Sales'!$A$2:$U$263,4)</f>
        <v>1549x1224</v>
      </c>
      <c r="V15" t="s">
        <v>613</v>
      </c>
      <c r="W15">
        <f t="shared" si="0"/>
        <v>0</v>
      </c>
    </row>
    <row r="16" spans="1:23" x14ac:dyDescent="0.2">
      <c r="A16" s="39" t="s">
        <v>506</v>
      </c>
      <c r="B16" s="75">
        <v>21</v>
      </c>
      <c r="C16" s="75"/>
      <c r="D16" s="75">
        <v>43</v>
      </c>
      <c r="E16" s="75"/>
      <c r="F16" s="75">
        <v>64</v>
      </c>
      <c r="H16" s="39" t="s">
        <v>507</v>
      </c>
      <c r="I16" s="75">
        <v>224</v>
      </c>
      <c r="K16" s="95" t="s">
        <v>503</v>
      </c>
      <c r="L16" s="95">
        <v>77</v>
      </c>
      <c r="M16" s="95" t="s">
        <v>467</v>
      </c>
      <c r="N16" s="95"/>
      <c r="O16" s="97">
        <f t="shared" si="1"/>
        <v>3.3232628398791542E-2</v>
      </c>
      <c r="P16" s="97">
        <f t="shared" si="2"/>
        <v>0.69486404833836857</v>
      </c>
      <c r="Q16" s="4">
        <v>9</v>
      </c>
      <c r="S16" s="107" t="s">
        <v>398</v>
      </c>
      <c r="T16" s="108">
        <v>2</v>
      </c>
      <c r="U16" t="str">
        <f>VLOOKUP(S16,'Combined Sales'!$A$2:$U$263,4)</f>
        <v>1549x1532</v>
      </c>
      <c r="V16" t="s">
        <v>613</v>
      </c>
      <c r="W16">
        <f t="shared" si="0"/>
        <v>0</v>
      </c>
    </row>
    <row r="17" spans="1:23" x14ac:dyDescent="0.2">
      <c r="A17" s="39" t="s">
        <v>517</v>
      </c>
      <c r="B17" s="75">
        <v>3</v>
      </c>
      <c r="C17" s="75"/>
      <c r="D17" s="75">
        <v>2</v>
      </c>
      <c r="E17" s="75"/>
      <c r="F17" s="75">
        <v>5</v>
      </c>
      <c r="H17" s="92" t="s">
        <v>465</v>
      </c>
      <c r="I17" s="75">
        <v>68</v>
      </c>
      <c r="K17" s="95" t="s">
        <v>513</v>
      </c>
      <c r="L17" s="95">
        <v>77</v>
      </c>
      <c r="M17" s="95" t="s">
        <v>523</v>
      </c>
      <c r="N17" s="95"/>
      <c r="O17" s="97">
        <f t="shared" si="1"/>
        <v>3.3232628398791542E-2</v>
      </c>
      <c r="P17" s="97">
        <f t="shared" si="2"/>
        <v>0.72809667673716016</v>
      </c>
      <c r="Q17" s="4">
        <v>10</v>
      </c>
      <c r="S17" s="107" t="s">
        <v>408</v>
      </c>
      <c r="T17" s="108">
        <v>3</v>
      </c>
      <c r="V17" t="s">
        <v>612</v>
      </c>
      <c r="W17">
        <f t="shared" si="0"/>
        <v>3</v>
      </c>
    </row>
    <row r="18" spans="1:23" x14ac:dyDescent="0.2">
      <c r="A18" s="39" t="s">
        <v>53</v>
      </c>
      <c r="B18" s="75">
        <v>719</v>
      </c>
      <c r="C18" s="75">
        <v>38</v>
      </c>
      <c r="D18" s="75">
        <v>1560</v>
      </c>
      <c r="E18" s="75">
        <v>121</v>
      </c>
      <c r="F18" s="75">
        <v>2438</v>
      </c>
      <c r="H18" s="92" t="s">
        <v>464</v>
      </c>
      <c r="I18" s="75">
        <v>154</v>
      </c>
      <c r="K18" s="95" t="s">
        <v>516</v>
      </c>
      <c r="L18" s="95">
        <v>75</v>
      </c>
      <c r="M18" s="95" t="s">
        <v>523</v>
      </c>
      <c r="N18" s="95"/>
      <c r="O18" s="97">
        <f t="shared" si="1"/>
        <v>3.2369443245576175E-2</v>
      </c>
      <c r="P18" s="97">
        <f t="shared" si="2"/>
        <v>0.76046611998273639</v>
      </c>
      <c r="Q18" s="4">
        <v>11</v>
      </c>
      <c r="S18" s="107" t="s">
        <v>415</v>
      </c>
      <c r="T18" s="108">
        <v>2</v>
      </c>
      <c r="V18" t="s">
        <v>612</v>
      </c>
      <c r="W18">
        <f t="shared" si="0"/>
        <v>2</v>
      </c>
    </row>
    <row r="19" spans="1:23" x14ac:dyDescent="0.2">
      <c r="H19" s="92" t="s">
        <v>466</v>
      </c>
      <c r="I19" s="75">
        <v>2</v>
      </c>
      <c r="K19" s="98" t="s">
        <v>507</v>
      </c>
      <c r="L19" s="98">
        <v>68</v>
      </c>
      <c r="M19" s="98" t="s">
        <v>467</v>
      </c>
      <c r="N19" s="98"/>
      <c r="O19" s="99">
        <f t="shared" si="1"/>
        <v>2.93482952093224E-2</v>
      </c>
      <c r="P19" s="99">
        <f t="shared" si="2"/>
        <v>0.78981441519205875</v>
      </c>
      <c r="Q19" s="98">
        <v>12</v>
      </c>
      <c r="S19" s="107" t="s">
        <v>404</v>
      </c>
      <c r="T19" s="108">
        <v>3</v>
      </c>
      <c r="U19" t="str">
        <f>VLOOKUP(S19,'Combined Sales'!$A$2:$U$263,4)</f>
        <v>1837x1532</v>
      </c>
      <c r="V19" t="s">
        <v>612</v>
      </c>
      <c r="W19">
        <f t="shared" si="0"/>
        <v>3</v>
      </c>
    </row>
    <row r="20" spans="1:23" x14ac:dyDescent="0.2">
      <c r="H20" s="39" t="s">
        <v>508</v>
      </c>
      <c r="I20" s="75">
        <v>640</v>
      </c>
      <c r="K20" s="95" t="s">
        <v>512</v>
      </c>
      <c r="L20" s="95">
        <v>68</v>
      </c>
      <c r="M20" s="95" t="s">
        <v>523</v>
      </c>
      <c r="N20" s="95"/>
      <c r="O20" s="97">
        <f t="shared" si="1"/>
        <v>2.93482952093224E-2</v>
      </c>
      <c r="P20" s="97">
        <f t="shared" si="2"/>
        <v>0.81916271040138111</v>
      </c>
      <c r="Q20" s="4">
        <v>13</v>
      </c>
      <c r="S20" s="107" t="s">
        <v>402</v>
      </c>
      <c r="T20" s="108">
        <v>1</v>
      </c>
      <c r="U20" t="str">
        <f>VLOOKUP(S20,'Combined Sales'!$A$2:$U$263,4)</f>
        <v>925x1838</v>
      </c>
      <c r="V20" t="s">
        <v>612</v>
      </c>
      <c r="W20">
        <f t="shared" si="0"/>
        <v>1</v>
      </c>
    </row>
    <row r="21" spans="1:23" x14ac:dyDescent="0.2">
      <c r="H21" s="92" t="s">
        <v>465</v>
      </c>
      <c r="I21" s="75">
        <v>245</v>
      </c>
      <c r="K21" s="95" t="s">
        <v>510</v>
      </c>
      <c r="L21" s="95">
        <v>68</v>
      </c>
      <c r="M21" s="95" t="s">
        <v>523</v>
      </c>
      <c r="N21" s="95"/>
      <c r="O21" s="97">
        <f t="shared" si="1"/>
        <v>2.93482952093224E-2</v>
      </c>
      <c r="P21" s="97">
        <f t="shared" si="2"/>
        <v>0.84851100561070347</v>
      </c>
      <c r="Q21" s="4">
        <v>14</v>
      </c>
      <c r="S21" s="107" t="s">
        <v>409</v>
      </c>
      <c r="T21" s="108">
        <v>18</v>
      </c>
      <c r="U21" t="str">
        <f>VLOOKUP(S21,'Combined Sales'!$A$2:$U$263,4)</f>
        <v>1549x1700</v>
      </c>
      <c r="V21" t="s">
        <v>612</v>
      </c>
      <c r="W21">
        <f t="shared" si="0"/>
        <v>18</v>
      </c>
    </row>
    <row r="22" spans="1:23" x14ac:dyDescent="0.2">
      <c r="H22" s="92" t="s">
        <v>463</v>
      </c>
      <c r="I22" s="75">
        <v>28</v>
      </c>
      <c r="K22" s="95" t="s">
        <v>512</v>
      </c>
      <c r="L22" s="95">
        <v>63</v>
      </c>
      <c r="M22" s="95" t="s">
        <v>467</v>
      </c>
      <c r="N22" s="95"/>
      <c r="O22" s="97">
        <f t="shared" si="1"/>
        <v>2.7190332326283987E-2</v>
      </c>
      <c r="P22" s="97">
        <f t="shared" si="2"/>
        <v>0.87570133793698746</v>
      </c>
      <c r="Q22" s="4">
        <v>15</v>
      </c>
      <c r="S22" s="107" t="s">
        <v>406</v>
      </c>
      <c r="T22" s="108">
        <v>2</v>
      </c>
      <c r="U22" t="str">
        <f>VLOOKUP(S22,'Combined Sales'!$A$2:$U$263,4)</f>
        <v>1244x1229</v>
      </c>
      <c r="V22" t="s">
        <v>612</v>
      </c>
      <c r="W22">
        <f t="shared" si="0"/>
        <v>2</v>
      </c>
    </row>
    <row r="23" spans="1:23" x14ac:dyDescent="0.2">
      <c r="H23" s="92" t="s">
        <v>464</v>
      </c>
      <c r="I23" s="75">
        <v>356</v>
      </c>
      <c r="K23" s="95" t="s">
        <v>514</v>
      </c>
      <c r="L23" s="95">
        <v>49</v>
      </c>
      <c r="M23" s="95" t="s">
        <v>467</v>
      </c>
      <c r="N23" s="95"/>
      <c r="O23" s="97">
        <f t="shared" si="1"/>
        <v>2.1148036253776436E-2</v>
      </c>
      <c r="P23" s="97">
        <f t="shared" si="2"/>
        <v>0.89684937419076394</v>
      </c>
      <c r="Q23" s="4">
        <v>16</v>
      </c>
      <c r="S23" s="107" t="s">
        <v>420</v>
      </c>
      <c r="T23" s="108">
        <v>3</v>
      </c>
      <c r="V23" t="s">
        <v>612</v>
      </c>
      <c r="W23">
        <f>IF(V23="y",T23,0)</f>
        <v>3</v>
      </c>
    </row>
    <row r="24" spans="1:23" x14ac:dyDescent="0.2">
      <c r="H24" s="92" t="s">
        <v>466</v>
      </c>
      <c r="I24" s="75">
        <v>11</v>
      </c>
      <c r="K24" s="95" t="s">
        <v>506</v>
      </c>
      <c r="L24" s="95">
        <v>43</v>
      </c>
      <c r="M24" s="95" t="s">
        <v>523</v>
      </c>
      <c r="N24" s="95"/>
      <c r="O24" s="97">
        <f t="shared" si="1"/>
        <v>1.855848079413034E-2</v>
      </c>
      <c r="P24" s="97">
        <f t="shared" si="2"/>
        <v>0.9154078549848943</v>
      </c>
      <c r="Q24" s="4">
        <v>17</v>
      </c>
    </row>
    <row r="25" spans="1:23" x14ac:dyDescent="0.2">
      <c r="B25" s="4"/>
      <c r="C25" s="4"/>
      <c r="D25" s="4"/>
      <c r="E25" s="4"/>
      <c r="F25" s="4"/>
      <c r="H25" s="39" t="s">
        <v>504</v>
      </c>
      <c r="I25" s="75">
        <v>267</v>
      </c>
      <c r="K25" s="95" t="s">
        <v>504</v>
      </c>
      <c r="L25" s="95">
        <v>39</v>
      </c>
      <c r="M25" s="95" t="s">
        <v>467</v>
      </c>
      <c r="N25" s="95"/>
      <c r="O25" s="97">
        <f t="shared" si="1"/>
        <v>1.6832110487699611E-2</v>
      </c>
      <c r="P25" s="97">
        <f t="shared" si="2"/>
        <v>0.93223996547259391</v>
      </c>
      <c r="Q25" s="4">
        <v>18</v>
      </c>
      <c r="T25">
        <f>SUM(T7:T23)</f>
        <v>74</v>
      </c>
      <c r="W25">
        <f>SUM(W7:W23)</f>
        <v>69</v>
      </c>
    </row>
    <row r="26" spans="1:23" ht="17.25" x14ac:dyDescent="0.2">
      <c r="A26" s="78"/>
      <c r="B26" s="135" t="s">
        <v>520</v>
      </c>
      <c r="C26" s="135"/>
      <c r="D26" s="135"/>
      <c r="E26" s="135"/>
      <c r="F26" s="135"/>
      <c r="H26" s="92" t="s">
        <v>465</v>
      </c>
      <c r="I26" s="75">
        <v>39</v>
      </c>
      <c r="J26" s="75"/>
      <c r="K26" s="95" t="s">
        <v>509</v>
      </c>
      <c r="L26" s="95">
        <v>31</v>
      </c>
      <c r="M26" s="95" t="s">
        <v>523</v>
      </c>
      <c r="N26" s="95"/>
      <c r="O26" s="97">
        <f t="shared" si="1"/>
        <v>1.3379369874838154E-2</v>
      </c>
      <c r="P26" s="97">
        <f t="shared" si="2"/>
        <v>0.94561933534743203</v>
      </c>
      <c r="Q26" s="4">
        <v>19</v>
      </c>
      <c r="U26" s="109" t="e">
        <f>SUM(IF(FREQUENCY(MATCH(U7:U23,U7:U23,0),MATCH(U7:U23,U7:U23,0))&gt;0,1))</f>
        <v>#N/A</v>
      </c>
      <c r="W26">
        <f>+W25/T25</f>
        <v>0.93243243243243246</v>
      </c>
    </row>
    <row r="27" spans="1:23" ht="25.5" x14ac:dyDescent="0.2">
      <c r="A27" s="78" t="s">
        <v>519</v>
      </c>
      <c r="B27" s="80" t="s">
        <v>467</v>
      </c>
      <c r="C27" s="80" t="s">
        <v>522</v>
      </c>
      <c r="D27" s="80" t="s">
        <v>466</v>
      </c>
      <c r="E27" s="80" t="s">
        <v>53</v>
      </c>
      <c r="F27" s="81" t="s">
        <v>521</v>
      </c>
      <c r="H27" s="92" t="s">
        <v>463</v>
      </c>
      <c r="I27" s="75">
        <v>2</v>
      </c>
      <c r="J27" s="75"/>
      <c r="K27" s="95" t="s">
        <v>513</v>
      </c>
      <c r="L27" s="95">
        <v>22</v>
      </c>
      <c r="M27" s="95" t="s">
        <v>467</v>
      </c>
      <c r="N27" s="95"/>
      <c r="O27" s="97">
        <f t="shared" si="1"/>
        <v>9.4950366853690116E-3</v>
      </c>
      <c r="P27" s="97">
        <f t="shared" si="2"/>
        <v>0.95511437203280103</v>
      </c>
      <c r="Q27" s="4">
        <v>20</v>
      </c>
    </row>
    <row r="28" spans="1:23" x14ac:dyDescent="0.2">
      <c r="A28" s="76" t="s">
        <v>508</v>
      </c>
      <c r="B28" s="90">
        <v>245</v>
      </c>
      <c r="C28" s="90">
        <v>356</v>
      </c>
      <c r="D28" s="90">
        <v>11</v>
      </c>
      <c r="E28" s="85">
        <f>SUM(B28:D28)</f>
        <v>612</v>
      </c>
      <c r="F28" s="82">
        <f t="shared" ref="F28:F40" si="3">+E28/$E$41</f>
        <v>0.26413465688390159</v>
      </c>
      <c r="H28" s="92" t="s">
        <v>464</v>
      </c>
      <c r="I28" s="75">
        <v>226</v>
      </c>
      <c r="K28" s="95" t="s">
        <v>506</v>
      </c>
      <c r="L28" s="95">
        <v>21</v>
      </c>
      <c r="M28" s="95" t="s">
        <v>467</v>
      </c>
      <c r="N28" s="95"/>
      <c r="O28" s="97">
        <f t="shared" si="1"/>
        <v>9.0634441087613302E-3</v>
      </c>
      <c r="P28" s="97">
        <f t="shared" si="2"/>
        <v>0.96417781614156239</v>
      </c>
      <c r="Q28" s="4">
        <v>21</v>
      </c>
    </row>
    <row r="29" spans="1:23" x14ac:dyDescent="0.2">
      <c r="A29" s="39" t="s">
        <v>504</v>
      </c>
      <c r="B29" s="91">
        <v>39</v>
      </c>
      <c r="C29" s="91">
        <v>226</v>
      </c>
      <c r="D29" s="91"/>
      <c r="E29" s="85">
        <f t="shared" ref="E29:E40" si="4">SUM(B29:D29)</f>
        <v>265</v>
      </c>
      <c r="F29" s="82">
        <f t="shared" si="3"/>
        <v>0.11437203280103582</v>
      </c>
      <c r="H29" s="39" t="s">
        <v>509</v>
      </c>
      <c r="I29" s="75">
        <v>69</v>
      </c>
      <c r="K29" s="95" t="s">
        <v>505</v>
      </c>
      <c r="L29" s="95">
        <v>20</v>
      </c>
      <c r="M29" s="95" t="s">
        <v>467</v>
      </c>
      <c r="N29" s="95"/>
      <c r="O29" s="97">
        <f t="shared" si="1"/>
        <v>8.6318515321536469E-3</v>
      </c>
      <c r="P29" s="97">
        <f t="shared" si="2"/>
        <v>0.97280966767371602</v>
      </c>
      <c r="Q29" s="4">
        <v>22</v>
      </c>
    </row>
    <row r="30" spans="1:23" x14ac:dyDescent="0.2">
      <c r="A30" s="39" t="s">
        <v>505</v>
      </c>
      <c r="B30" s="91">
        <v>20</v>
      </c>
      <c r="C30" s="91">
        <v>200</v>
      </c>
      <c r="D30" s="91"/>
      <c r="E30" s="85">
        <f t="shared" si="4"/>
        <v>220</v>
      </c>
      <c r="F30" s="82">
        <f t="shared" si="3"/>
        <v>9.4950366853690113E-2</v>
      </c>
      <c r="H30" s="92" t="s">
        <v>465</v>
      </c>
      <c r="I30" s="75">
        <v>5</v>
      </c>
      <c r="K30" s="95" t="s">
        <v>510</v>
      </c>
      <c r="L30" s="95">
        <v>15</v>
      </c>
      <c r="M30" s="95" t="s">
        <v>467</v>
      </c>
      <c r="N30" s="95"/>
      <c r="O30" s="97">
        <f t="shared" si="1"/>
        <v>6.4738886491152352E-3</v>
      </c>
      <c r="P30" s="97">
        <f t="shared" si="2"/>
        <v>0.97928355632283126</v>
      </c>
      <c r="Q30" s="4">
        <v>23</v>
      </c>
    </row>
    <row r="31" spans="1:23" x14ac:dyDescent="0.2">
      <c r="A31" s="39" t="s">
        <v>503</v>
      </c>
      <c r="B31" s="91">
        <v>77</v>
      </c>
      <c r="C31" s="91">
        <v>152</v>
      </c>
      <c r="D31" s="91"/>
      <c r="E31" s="85">
        <f t="shared" si="4"/>
        <v>229</v>
      </c>
      <c r="F31" s="83">
        <f t="shared" si="3"/>
        <v>9.8834700043159252E-2</v>
      </c>
      <c r="H31" s="92" t="s">
        <v>463</v>
      </c>
      <c r="I31" s="75">
        <v>33</v>
      </c>
      <c r="K31" s="95" t="s">
        <v>514</v>
      </c>
      <c r="L31" s="95">
        <v>15</v>
      </c>
      <c r="M31" s="96" t="s">
        <v>524</v>
      </c>
      <c r="N31" s="96"/>
      <c r="O31" s="97">
        <f t="shared" si="1"/>
        <v>6.4738886491152352E-3</v>
      </c>
      <c r="P31" s="97">
        <f t="shared" si="2"/>
        <v>0.98575744497194651</v>
      </c>
      <c r="Q31" s="4">
        <v>24</v>
      </c>
    </row>
    <row r="32" spans="1:23" x14ac:dyDescent="0.2">
      <c r="A32" s="39" t="s">
        <v>507</v>
      </c>
      <c r="B32" s="91">
        <v>68</v>
      </c>
      <c r="C32" s="91">
        <v>154</v>
      </c>
      <c r="D32" s="91">
        <v>2</v>
      </c>
      <c r="E32" s="85">
        <f t="shared" si="4"/>
        <v>224</v>
      </c>
      <c r="F32" s="83">
        <f t="shared" si="3"/>
        <v>9.6676737160120846E-2</v>
      </c>
      <c r="H32" s="92" t="s">
        <v>464</v>
      </c>
      <c r="I32" s="75">
        <v>31</v>
      </c>
      <c r="K32" s="95" t="s">
        <v>508</v>
      </c>
      <c r="L32" s="95">
        <v>11</v>
      </c>
      <c r="M32" s="96" t="s">
        <v>524</v>
      </c>
      <c r="N32" s="96"/>
      <c r="O32" s="97">
        <f t="shared" si="1"/>
        <v>4.7475183426845058E-3</v>
      </c>
      <c r="P32" s="97">
        <f t="shared" si="2"/>
        <v>0.990504963314631</v>
      </c>
      <c r="Q32" s="4">
        <v>25</v>
      </c>
    </row>
    <row r="33" spans="1:18" x14ac:dyDescent="0.2">
      <c r="A33" s="76" t="s">
        <v>514</v>
      </c>
      <c r="B33" s="90">
        <v>49</v>
      </c>
      <c r="C33" s="90">
        <v>108</v>
      </c>
      <c r="D33" s="90">
        <v>15</v>
      </c>
      <c r="E33" s="85">
        <f t="shared" si="4"/>
        <v>172</v>
      </c>
      <c r="F33" s="83">
        <f t="shared" si="3"/>
        <v>7.423392317652136E-2</v>
      </c>
      <c r="H33" s="39" t="s">
        <v>510</v>
      </c>
      <c r="I33" s="75">
        <v>89</v>
      </c>
      <c r="K33" s="95" t="s">
        <v>512</v>
      </c>
      <c r="L33" s="95">
        <v>6</v>
      </c>
      <c r="M33" s="96" t="s">
        <v>524</v>
      </c>
      <c r="N33" s="96"/>
      <c r="O33" s="97">
        <f t="shared" si="1"/>
        <v>2.5895554596460941E-3</v>
      </c>
      <c r="P33" s="97">
        <f t="shared" si="2"/>
        <v>0.99309451877427712</v>
      </c>
      <c r="Q33" s="4">
        <v>26</v>
      </c>
    </row>
    <row r="34" spans="1:18" x14ac:dyDescent="0.2">
      <c r="A34" s="76" t="s">
        <v>512</v>
      </c>
      <c r="B34" s="90">
        <v>63</v>
      </c>
      <c r="C34" s="90">
        <v>68</v>
      </c>
      <c r="D34" s="90">
        <v>6</v>
      </c>
      <c r="E34" s="85">
        <f t="shared" si="4"/>
        <v>137</v>
      </c>
      <c r="F34" s="83">
        <f t="shared" si="3"/>
        <v>5.9128182995252479E-2</v>
      </c>
      <c r="H34" s="92" t="s">
        <v>465</v>
      </c>
      <c r="I34" s="75">
        <v>15</v>
      </c>
      <c r="K34" s="95" t="s">
        <v>509</v>
      </c>
      <c r="L34" s="95">
        <v>5</v>
      </c>
      <c r="M34" s="95" t="s">
        <v>467</v>
      </c>
      <c r="N34" s="95"/>
      <c r="O34" s="97">
        <f t="shared" si="1"/>
        <v>2.1579628830384117E-3</v>
      </c>
      <c r="P34" s="97">
        <f t="shared" si="2"/>
        <v>0.9952524816573155</v>
      </c>
      <c r="Q34" s="4">
        <v>27</v>
      </c>
    </row>
    <row r="35" spans="1:18" x14ac:dyDescent="0.2">
      <c r="A35" s="39" t="s">
        <v>516</v>
      </c>
      <c r="B35" s="91">
        <v>92</v>
      </c>
      <c r="C35" s="91">
        <v>75</v>
      </c>
      <c r="D35" s="91"/>
      <c r="E35" s="85">
        <f t="shared" si="4"/>
        <v>167</v>
      </c>
      <c r="F35" s="83">
        <f t="shared" si="3"/>
        <v>7.2075960293482955E-2</v>
      </c>
      <c r="H35" s="92" t="s">
        <v>463</v>
      </c>
      <c r="I35" s="75">
        <v>2</v>
      </c>
      <c r="K35" s="95" t="s">
        <v>510</v>
      </c>
      <c r="L35" s="95">
        <v>4</v>
      </c>
      <c r="M35" s="96" t="s">
        <v>524</v>
      </c>
      <c r="N35" s="96"/>
      <c r="O35" s="97">
        <f t="shared" si="1"/>
        <v>1.7263703064307294E-3</v>
      </c>
      <c r="P35" s="97">
        <f t="shared" si="2"/>
        <v>0.99697885196374625</v>
      </c>
      <c r="Q35" s="4">
        <v>28</v>
      </c>
    </row>
    <row r="36" spans="1:18" x14ac:dyDescent="0.2">
      <c r="A36" s="39" t="s">
        <v>513</v>
      </c>
      <c r="B36" s="91">
        <v>22</v>
      </c>
      <c r="C36" s="91">
        <v>77</v>
      </c>
      <c r="D36" s="91"/>
      <c r="E36" s="85">
        <f t="shared" si="4"/>
        <v>99</v>
      </c>
      <c r="F36" s="83">
        <f t="shared" si="3"/>
        <v>4.2727665084160552E-2</v>
      </c>
      <c r="H36" s="92" t="s">
        <v>464</v>
      </c>
      <c r="I36" s="75">
        <v>68</v>
      </c>
      <c r="K36" s="95" t="s">
        <v>517</v>
      </c>
      <c r="L36" s="95">
        <v>3</v>
      </c>
      <c r="M36" s="95" t="s">
        <v>467</v>
      </c>
      <c r="N36" s="95"/>
      <c r="O36" s="97">
        <f t="shared" si="1"/>
        <v>1.294777729823047E-3</v>
      </c>
      <c r="P36" s="97">
        <f t="shared" si="2"/>
        <v>0.99827362969356925</v>
      </c>
      <c r="Q36" s="4">
        <v>29</v>
      </c>
    </row>
    <row r="37" spans="1:18" x14ac:dyDescent="0.2">
      <c r="A37" s="39" t="s">
        <v>510</v>
      </c>
      <c r="B37" s="91">
        <v>15</v>
      </c>
      <c r="C37" s="91">
        <v>68</v>
      </c>
      <c r="D37" s="91">
        <v>4</v>
      </c>
      <c r="E37" s="85">
        <f t="shared" si="4"/>
        <v>87</v>
      </c>
      <c r="F37" s="83">
        <f t="shared" si="3"/>
        <v>3.7548554164868367E-2</v>
      </c>
      <c r="H37" s="92" t="s">
        <v>466</v>
      </c>
      <c r="I37" s="75">
        <v>4</v>
      </c>
      <c r="K37" s="95" t="s">
        <v>517</v>
      </c>
      <c r="L37" s="95">
        <v>2</v>
      </c>
      <c r="M37" s="95" t="s">
        <v>523</v>
      </c>
      <c r="N37" s="95"/>
      <c r="O37" s="97">
        <f t="shared" si="1"/>
        <v>8.6318515321536469E-4</v>
      </c>
      <c r="P37" s="97">
        <f t="shared" si="2"/>
        <v>0.99913681484678463</v>
      </c>
      <c r="Q37" s="4">
        <v>30</v>
      </c>
    </row>
    <row r="38" spans="1:18" x14ac:dyDescent="0.2">
      <c r="A38" s="39" t="s">
        <v>509</v>
      </c>
      <c r="B38" s="91">
        <v>5</v>
      </c>
      <c r="C38" s="91">
        <v>31</v>
      </c>
      <c r="D38" s="91"/>
      <c r="E38" s="85">
        <f t="shared" si="4"/>
        <v>36</v>
      </c>
      <c r="F38" s="83">
        <f t="shared" si="3"/>
        <v>1.5537332757876565E-2</v>
      </c>
      <c r="H38" s="39" t="s">
        <v>512</v>
      </c>
      <c r="I38" s="75">
        <v>172</v>
      </c>
      <c r="K38" s="95" t="s">
        <v>507</v>
      </c>
      <c r="L38" s="95">
        <v>2</v>
      </c>
      <c r="M38" s="96" t="s">
        <v>524</v>
      </c>
      <c r="N38" s="96"/>
      <c r="O38" s="97">
        <f t="shared" si="1"/>
        <v>8.6318515321536469E-4</v>
      </c>
      <c r="P38" s="97">
        <f t="shared" si="2"/>
        <v>1</v>
      </c>
      <c r="Q38" s="4">
        <v>31</v>
      </c>
    </row>
    <row r="39" spans="1:18" x14ac:dyDescent="0.2">
      <c r="A39" s="39" t="s">
        <v>506</v>
      </c>
      <c r="B39" s="91">
        <v>21</v>
      </c>
      <c r="C39" s="91">
        <v>43</v>
      </c>
      <c r="D39" s="91"/>
      <c r="E39" s="85">
        <f t="shared" si="4"/>
        <v>64</v>
      </c>
      <c r="F39" s="83">
        <f t="shared" si="3"/>
        <v>2.762192490289167E-2</v>
      </c>
      <c r="H39" s="92" t="s">
        <v>465</v>
      </c>
      <c r="I39" s="75">
        <v>63</v>
      </c>
      <c r="K39" s="95" t="s">
        <v>504</v>
      </c>
      <c r="L39" s="95">
        <v>0</v>
      </c>
      <c r="M39" s="96" t="s">
        <v>524</v>
      </c>
      <c r="N39" s="96"/>
      <c r="O39" s="97">
        <f t="shared" si="1"/>
        <v>0</v>
      </c>
      <c r="P39" s="97">
        <f t="shared" si="2"/>
        <v>1</v>
      </c>
      <c r="Q39" s="4">
        <v>32</v>
      </c>
    </row>
    <row r="40" spans="1:18" x14ac:dyDescent="0.2">
      <c r="A40" s="39" t="s">
        <v>517</v>
      </c>
      <c r="B40" s="91">
        <v>3</v>
      </c>
      <c r="C40" s="91">
        <v>2</v>
      </c>
      <c r="D40" s="91"/>
      <c r="E40" s="85">
        <f t="shared" si="4"/>
        <v>5</v>
      </c>
      <c r="F40" s="83">
        <f t="shared" si="3"/>
        <v>2.1579628830384117E-3</v>
      </c>
      <c r="H40" s="92" t="s">
        <v>463</v>
      </c>
      <c r="I40" s="75">
        <v>35</v>
      </c>
      <c r="K40" s="95" t="s">
        <v>505</v>
      </c>
      <c r="L40" s="95">
        <v>0</v>
      </c>
      <c r="M40" s="96" t="s">
        <v>524</v>
      </c>
      <c r="N40" s="96"/>
      <c r="O40" s="97">
        <f t="shared" si="1"/>
        <v>0</v>
      </c>
      <c r="P40" s="97">
        <f t="shared" si="2"/>
        <v>1</v>
      </c>
      <c r="Q40" s="4">
        <v>33</v>
      </c>
    </row>
    <row r="41" spans="1:18" x14ac:dyDescent="0.2">
      <c r="A41" s="79" t="s">
        <v>53</v>
      </c>
      <c r="B41" s="89">
        <f>SUM(B28:B40)</f>
        <v>719</v>
      </c>
      <c r="C41" s="89">
        <f>SUM(C28:C40)</f>
        <v>1560</v>
      </c>
      <c r="D41" s="89">
        <f>SUM(D28:D40)</f>
        <v>38</v>
      </c>
      <c r="E41" s="89">
        <f>SUM(E28:E40)</f>
        <v>2317</v>
      </c>
      <c r="F41" s="84">
        <f>SUM(F28:F40)</f>
        <v>1</v>
      </c>
      <c r="H41" s="92" t="s">
        <v>464</v>
      </c>
      <c r="I41" s="75">
        <v>68</v>
      </c>
      <c r="K41" s="95" t="s">
        <v>503</v>
      </c>
      <c r="L41" s="95">
        <v>0</v>
      </c>
      <c r="M41" s="96" t="s">
        <v>524</v>
      </c>
      <c r="N41" s="96"/>
      <c r="O41" s="97">
        <f t="shared" si="1"/>
        <v>0</v>
      </c>
      <c r="P41" s="97">
        <f t="shared" si="2"/>
        <v>1</v>
      </c>
      <c r="Q41" s="4">
        <v>34</v>
      </c>
    </row>
    <row r="42" spans="1:18" x14ac:dyDescent="0.2">
      <c r="H42" s="92" t="s">
        <v>466</v>
      </c>
      <c r="I42" s="75">
        <v>6</v>
      </c>
      <c r="K42" s="95" t="s">
        <v>516</v>
      </c>
      <c r="L42" s="95">
        <v>0</v>
      </c>
      <c r="M42" s="96" t="s">
        <v>524</v>
      </c>
      <c r="N42" s="96"/>
      <c r="O42" s="97">
        <f t="shared" si="1"/>
        <v>0</v>
      </c>
      <c r="P42" s="97">
        <f t="shared" si="2"/>
        <v>1</v>
      </c>
      <c r="Q42" s="4">
        <v>35</v>
      </c>
    </row>
    <row r="43" spans="1:18" x14ac:dyDescent="0.2">
      <c r="H43" s="39" t="s">
        <v>513</v>
      </c>
      <c r="I43" s="75">
        <v>100</v>
      </c>
      <c r="K43" s="95" t="s">
        <v>513</v>
      </c>
      <c r="L43" s="95">
        <v>0</v>
      </c>
      <c r="M43" s="96" t="s">
        <v>524</v>
      </c>
      <c r="N43" s="96"/>
      <c r="O43" s="97">
        <f t="shared" si="1"/>
        <v>0</v>
      </c>
      <c r="P43" s="97">
        <f t="shared" si="2"/>
        <v>1</v>
      </c>
      <c r="Q43" s="4">
        <v>36</v>
      </c>
    </row>
    <row r="44" spans="1:18" x14ac:dyDescent="0.2">
      <c r="H44" s="92" t="s">
        <v>465</v>
      </c>
      <c r="I44" s="75">
        <v>22</v>
      </c>
      <c r="K44" s="95" t="s">
        <v>509</v>
      </c>
      <c r="L44" s="95">
        <v>0</v>
      </c>
      <c r="M44" s="96" t="s">
        <v>524</v>
      </c>
      <c r="N44" s="96"/>
      <c r="O44" s="97">
        <f t="shared" si="1"/>
        <v>0</v>
      </c>
      <c r="P44" s="97">
        <f t="shared" si="2"/>
        <v>1</v>
      </c>
      <c r="Q44" s="4">
        <v>37</v>
      </c>
    </row>
    <row r="45" spans="1:18" x14ac:dyDescent="0.2">
      <c r="H45" s="92" t="s">
        <v>463</v>
      </c>
      <c r="I45" s="75">
        <v>1</v>
      </c>
      <c r="K45" s="95" t="s">
        <v>506</v>
      </c>
      <c r="L45" s="95">
        <v>0</v>
      </c>
      <c r="M45" s="96" t="s">
        <v>524</v>
      </c>
      <c r="N45" s="96"/>
      <c r="O45" s="97">
        <f t="shared" si="1"/>
        <v>0</v>
      </c>
      <c r="P45" s="97">
        <f t="shared" si="2"/>
        <v>1</v>
      </c>
      <c r="Q45" s="4">
        <v>38</v>
      </c>
    </row>
    <row r="46" spans="1:18" x14ac:dyDescent="0.2">
      <c r="H46" s="92" t="s">
        <v>464</v>
      </c>
      <c r="I46" s="75">
        <v>77</v>
      </c>
      <c r="K46" s="95" t="s">
        <v>517</v>
      </c>
      <c r="L46" s="95">
        <v>0</v>
      </c>
      <c r="M46" s="96" t="s">
        <v>524</v>
      </c>
      <c r="N46" s="96"/>
      <c r="O46" s="97">
        <f t="shared" si="1"/>
        <v>0</v>
      </c>
      <c r="P46" s="97">
        <f t="shared" si="2"/>
        <v>1</v>
      </c>
      <c r="Q46" s="4">
        <v>39</v>
      </c>
    </row>
    <row r="47" spans="1:18" x14ac:dyDescent="0.2">
      <c r="H47" s="39" t="s">
        <v>514</v>
      </c>
      <c r="I47" s="75">
        <v>176</v>
      </c>
      <c r="K47" s="93"/>
      <c r="L47" s="93"/>
      <c r="M47" s="93"/>
      <c r="N47" s="93"/>
      <c r="O47" s="93"/>
      <c r="P47" s="93"/>
    </row>
    <row r="48" spans="1:18" x14ac:dyDescent="0.2">
      <c r="H48" s="92" t="s">
        <v>465</v>
      </c>
      <c r="I48" s="75">
        <v>49</v>
      </c>
      <c r="L48" s="4">
        <f>SUM(L8:L46)</f>
        <v>2317</v>
      </c>
      <c r="R48" s="87">
        <f>12/40</f>
        <v>0.3</v>
      </c>
    </row>
    <row r="49" spans="8:9" x14ac:dyDescent="0.2">
      <c r="H49" s="92" t="s">
        <v>463</v>
      </c>
      <c r="I49" s="75">
        <v>4</v>
      </c>
    </row>
    <row r="50" spans="8:9" x14ac:dyDescent="0.2">
      <c r="H50" s="92" t="s">
        <v>464</v>
      </c>
      <c r="I50" s="75">
        <v>108</v>
      </c>
    </row>
    <row r="51" spans="8:9" x14ac:dyDescent="0.2">
      <c r="H51" s="92" t="s">
        <v>466</v>
      </c>
      <c r="I51" s="75">
        <v>15</v>
      </c>
    </row>
    <row r="52" spans="8:9" x14ac:dyDescent="0.2">
      <c r="H52" s="39" t="s">
        <v>516</v>
      </c>
      <c r="I52" s="75">
        <v>167</v>
      </c>
    </row>
    <row r="53" spans="8:9" x14ac:dyDescent="0.2">
      <c r="H53" s="92" t="s">
        <v>465</v>
      </c>
      <c r="I53" s="75">
        <v>92</v>
      </c>
    </row>
    <row r="54" spans="8:9" x14ac:dyDescent="0.2">
      <c r="H54" s="92" t="s">
        <v>464</v>
      </c>
      <c r="I54" s="75">
        <v>75</v>
      </c>
    </row>
    <row r="55" spans="8:9" x14ac:dyDescent="0.2">
      <c r="H55" s="39" t="s">
        <v>517</v>
      </c>
      <c r="I55" s="75">
        <v>5</v>
      </c>
    </row>
    <row r="56" spans="8:9" x14ac:dyDescent="0.2">
      <c r="H56" s="92" t="s">
        <v>465</v>
      </c>
      <c r="I56" s="75">
        <v>3</v>
      </c>
    </row>
    <row r="57" spans="8:9" x14ac:dyDescent="0.2">
      <c r="H57" s="92" t="s">
        <v>464</v>
      </c>
      <c r="I57" s="75">
        <v>2</v>
      </c>
    </row>
    <row r="58" spans="8:9" x14ac:dyDescent="0.2">
      <c r="H58" s="39" t="s">
        <v>503</v>
      </c>
      <c r="I58" s="75">
        <v>232</v>
      </c>
    </row>
    <row r="59" spans="8:9" x14ac:dyDescent="0.2">
      <c r="H59" s="92" t="s">
        <v>465</v>
      </c>
      <c r="I59" s="75">
        <v>77</v>
      </c>
    </row>
    <row r="60" spans="8:9" x14ac:dyDescent="0.2">
      <c r="H60" s="92" t="s">
        <v>463</v>
      </c>
      <c r="I60" s="75">
        <v>3</v>
      </c>
    </row>
    <row r="61" spans="8:9" x14ac:dyDescent="0.2">
      <c r="H61" s="92" t="s">
        <v>464</v>
      </c>
      <c r="I61" s="75">
        <v>152</v>
      </c>
    </row>
    <row r="62" spans="8:9" x14ac:dyDescent="0.2">
      <c r="H62" s="39" t="s">
        <v>53</v>
      </c>
      <c r="I62" s="75">
        <v>2438</v>
      </c>
    </row>
  </sheetData>
  <sortState ref="K8:M46">
    <sortCondition descending="1" ref="L8:L46"/>
  </sortState>
  <mergeCells count="1">
    <mergeCell ref="B26:F26"/>
  </mergeCells>
  <pageMargins left="0.25" right="0.25" top="0.75" bottom="0.75" header="0.3" footer="0.3"/>
  <pageSetup scale="30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N256"/>
  <sheetViews>
    <sheetView showOutlineSymbols="0" workbookViewId="0">
      <selection activeCell="A3" sqref="A3:D261"/>
    </sheetView>
  </sheetViews>
  <sheetFormatPr defaultRowHeight="12.75" customHeight="1" x14ac:dyDescent="0.2"/>
  <cols>
    <col min="1" max="1" width="22.5703125" style="18" customWidth="1"/>
    <col min="2" max="2" width="11.7109375" style="18" customWidth="1"/>
    <col min="3" max="14" width="6.85546875" style="18" customWidth="1"/>
    <col min="15" max="16" width="9.140625" style="18"/>
    <col min="17" max="256" width="6.85546875" style="18" customWidth="1"/>
    <col min="257" max="16384" width="9.140625" style="18"/>
  </cols>
  <sheetData>
    <row r="1" spans="1:14" ht="12.75" customHeight="1" x14ac:dyDescent="0.2">
      <c r="A1" s="18" t="s">
        <v>144</v>
      </c>
    </row>
    <row r="3" spans="1:14" x14ac:dyDescent="0.2">
      <c r="A3" s="18" t="s">
        <v>79</v>
      </c>
      <c r="B3" s="18" t="s">
        <v>55</v>
      </c>
      <c r="C3" s="18" t="s">
        <v>56</v>
      </c>
      <c r="D3" s="22" t="s">
        <v>0</v>
      </c>
      <c r="E3" s="22" t="s">
        <v>1</v>
      </c>
      <c r="F3" s="22" t="s">
        <v>2</v>
      </c>
      <c r="G3" s="22" t="s">
        <v>3</v>
      </c>
      <c r="H3" s="22" t="s">
        <v>4</v>
      </c>
      <c r="I3" s="22" t="s">
        <v>5</v>
      </c>
      <c r="J3" s="22" t="s">
        <v>6</v>
      </c>
      <c r="K3" s="22" t="s">
        <v>7</v>
      </c>
      <c r="L3" s="22" t="s">
        <v>8</v>
      </c>
      <c r="M3" s="22" t="s">
        <v>9</v>
      </c>
      <c r="N3" s="18" t="s">
        <v>10</v>
      </c>
    </row>
    <row r="4" spans="1:14" x14ac:dyDescent="0.2">
      <c r="A4" s="22" t="s">
        <v>145</v>
      </c>
      <c r="B4" s="18" t="str">
        <f t="shared" ref="B4:B67" si="0">LEFT(A4,6)</f>
        <v>MG2207</v>
      </c>
      <c r="C4" s="18" t="str">
        <f t="shared" ref="C4:C67" si="1">RIGHT(A4,2)</f>
        <v>49</v>
      </c>
      <c r="D4" s="24">
        <v>0</v>
      </c>
      <c r="E4" s="24">
        <v>0</v>
      </c>
      <c r="F4" s="24">
        <v>0</v>
      </c>
      <c r="G4" s="24">
        <v>0</v>
      </c>
      <c r="H4" s="24">
        <v>18</v>
      </c>
      <c r="I4" s="24">
        <v>0</v>
      </c>
      <c r="J4" s="24">
        <v>44</v>
      </c>
      <c r="K4" s="24">
        <v>0</v>
      </c>
      <c r="L4" s="24">
        <v>0</v>
      </c>
      <c r="M4" s="24">
        <v>0</v>
      </c>
      <c r="N4" s="24">
        <f>SUM(D4:M4)</f>
        <v>62</v>
      </c>
    </row>
    <row r="5" spans="1:14" x14ac:dyDescent="0.2">
      <c r="A5" s="22" t="s">
        <v>146</v>
      </c>
      <c r="B5" s="18" t="str">
        <f t="shared" si="0"/>
        <v>MG2207</v>
      </c>
      <c r="C5" s="18" t="str">
        <f t="shared" si="1"/>
        <v>50</v>
      </c>
      <c r="D5" s="24">
        <v>1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2</v>
      </c>
      <c r="K5" s="24">
        <v>1</v>
      </c>
      <c r="L5" s="24">
        <v>1</v>
      </c>
      <c r="M5" s="24">
        <v>0</v>
      </c>
      <c r="N5" s="24">
        <f t="shared" ref="N5:N68" si="2">SUM(D5:M5)</f>
        <v>5</v>
      </c>
    </row>
    <row r="6" spans="1:14" x14ac:dyDescent="0.2">
      <c r="A6" s="22" t="s">
        <v>147</v>
      </c>
      <c r="B6" s="18" t="str">
        <f t="shared" si="0"/>
        <v>MG2207</v>
      </c>
      <c r="C6" s="18" t="str">
        <f t="shared" si="1"/>
        <v>51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2</v>
      </c>
      <c r="J6" s="24">
        <v>0</v>
      </c>
      <c r="K6" s="24">
        <v>1</v>
      </c>
      <c r="L6" s="24">
        <v>0</v>
      </c>
      <c r="M6" s="24">
        <v>1</v>
      </c>
      <c r="N6" s="24">
        <f t="shared" si="2"/>
        <v>4</v>
      </c>
    </row>
    <row r="7" spans="1:14" x14ac:dyDescent="0.2">
      <c r="A7" s="22" t="s">
        <v>148</v>
      </c>
      <c r="B7" s="18" t="str">
        <f t="shared" si="0"/>
        <v>MG2207</v>
      </c>
      <c r="C7" s="18" t="str">
        <f t="shared" si="1"/>
        <v>52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2</v>
      </c>
      <c r="J7" s="24">
        <v>0</v>
      </c>
      <c r="K7" s="24">
        <v>0</v>
      </c>
      <c r="L7" s="24">
        <v>0</v>
      </c>
      <c r="M7" s="24">
        <v>0</v>
      </c>
      <c r="N7" s="24">
        <f t="shared" si="2"/>
        <v>2</v>
      </c>
    </row>
    <row r="8" spans="1:14" x14ac:dyDescent="0.2">
      <c r="A8" s="22" t="s">
        <v>149</v>
      </c>
      <c r="B8" s="18" t="str">
        <f t="shared" si="0"/>
        <v>MG2207</v>
      </c>
      <c r="C8" s="18" t="str">
        <f t="shared" si="1"/>
        <v>53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1</v>
      </c>
      <c r="J8" s="24">
        <v>0</v>
      </c>
      <c r="K8" s="24">
        <v>1</v>
      </c>
      <c r="L8" s="24">
        <v>3</v>
      </c>
      <c r="M8" s="24">
        <v>0</v>
      </c>
      <c r="N8" s="24">
        <f t="shared" si="2"/>
        <v>5</v>
      </c>
    </row>
    <row r="9" spans="1:14" x14ac:dyDescent="0.2">
      <c r="A9" s="22" t="s">
        <v>150</v>
      </c>
      <c r="B9" s="18" t="str">
        <f t="shared" si="0"/>
        <v>MG2207</v>
      </c>
      <c r="C9" s="18" t="str">
        <f t="shared" si="1"/>
        <v>54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2</v>
      </c>
      <c r="J9" s="24">
        <v>0</v>
      </c>
      <c r="K9" s="24">
        <v>0</v>
      </c>
      <c r="L9" s="24">
        <v>0</v>
      </c>
      <c r="M9" s="24">
        <v>0</v>
      </c>
      <c r="N9" s="24">
        <f t="shared" si="2"/>
        <v>2</v>
      </c>
    </row>
    <row r="10" spans="1:14" x14ac:dyDescent="0.2">
      <c r="A10" s="22" t="s">
        <v>151</v>
      </c>
      <c r="B10" s="18" t="str">
        <f t="shared" si="0"/>
        <v>MG2207</v>
      </c>
      <c r="C10" s="18" t="str">
        <f t="shared" si="1"/>
        <v>55</v>
      </c>
      <c r="D10" s="24">
        <v>0</v>
      </c>
      <c r="E10" s="24">
        <v>0</v>
      </c>
      <c r="F10" s="24">
        <v>0</v>
      </c>
      <c r="G10" s="24">
        <v>2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2</v>
      </c>
    </row>
    <row r="11" spans="1:14" x14ac:dyDescent="0.2">
      <c r="A11" s="22" t="s">
        <v>152</v>
      </c>
      <c r="B11" s="18" t="str">
        <f t="shared" si="0"/>
        <v>MG2207</v>
      </c>
      <c r="C11" s="18" t="str">
        <f t="shared" si="1"/>
        <v>60</v>
      </c>
      <c r="D11" s="24">
        <v>0</v>
      </c>
      <c r="E11" s="24">
        <v>0</v>
      </c>
      <c r="F11" s="24">
        <v>2</v>
      </c>
      <c r="G11" s="24">
        <v>0</v>
      </c>
      <c r="H11" s="24">
        <v>0</v>
      </c>
      <c r="I11" s="24">
        <v>7</v>
      </c>
      <c r="J11" s="24">
        <v>7</v>
      </c>
      <c r="K11" s="24">
        <v>2</v>
      </c>
      <c r="L11" s="24">
        <v>2</v>
      </c>
      <c r="M11" s="24">
        <v>0</v>
      </c>
      <c r="N11" s="24">
        <f t="shared" si="2"/>
        <v>20</v>
      </c>
    </row>
    <row r="12" spans="1:14" x14ac:dyDescent="0.2">
      <c r="A12" s="22" t="s">
        <v>153</v>
      </c>
      <c r="B12" s="18" t="str">
        <f t="shared" si="0"/>
        <v>MG2208</v>
      </c>
      <c r="C12" s="18" t="str">
        <f t="shared" si="1"/>
        <v>18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6</v>
      </c>
      <c r="J12" s="24">
        <v>13</v>
      </c>
      <c r="K12" s="24">
        <v>3</v>
      </c>
      <c r="L12" s="24">
        <v>11</v>
      </c>
      <c r="M12" s="24">
        <v>0</v>
      </c>
      <c r="N12" s="24">
        <f t="shared" si="2"/>
        <v>33</v>
      </c>
    </row>
    <row r="13" spans="1:14" x14ac:dyDescent="0.2">
      <c r="A13" s="22" t="s">
        <v>154</v>
      </c>
      <c r="B13" s="18" t="str">
        <f t="shared" si="0"/>
        <v>MG2208</v>
      </c>
      <c r="C13" s="18" t="str">
        <f t="shared" si="1"/>
        <v>49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36</v>
      </c>
      <c r="K13" s="24">
        <v>1</v>
      </c>
      <c r="L13" s="24">
        <v>0</v>
      </c>
      <c r="M13" s="24">
        <v>0</v>
      </c>
      <c r="N13" s="24">
        <f t="shared" si="2"/>
        <v>37</v>
      </c>
    </row>
    <row r="14" spans="1:14" x14ac:dyDescent="0.2">
      <c r="A14" s="22" t="s">
        <v>155</v>
      </c>
      <c r="B14" s="18" t="str">
        <f t="shared" si="0"/>
        <v>MG2208</v>
      </c>
      <c r="C14" s="18" t="str">
        <f t="shared" si="1"/>
        <v>50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f t="shared" si="2"/>
        <v>1</v>
      </c>
    </row>
    <row r="15" spans="1:14" x14ac:dyDescent="0.2">
      <c r="A15" s="22" t="s">
        <v>156</v>
      </c>
      <c r="B15" s="18" t="str">
        <f t="shared" si="0"/>
        <v>MG2208</v>
      </c>
      <c r="C15" s="18" t="str">
        <f t="shared" si="1"/>
        <v>51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1</v>
      </c>
      <c r="L15" s="24">
        <v>7</v>
      </c>
      <c r="M15" s="24">
        <v>6</v>
      </c>
      <c r="N15" s="24">
        <f t="shared" si="2"/>
        <v>14</v>
      </c>
    </row>
    <row r="16" spans="1:14" x14ac:dyDescent="0.2">
      <c r="A16" s="22" t="s">
        <v>157</v>
      </c>
      <c r="B16" s="18" t="str">
        <f t="shared" si="0"/>
        <v>MG2208</v>
      </c>
      <c r="C16" s="18" t="str">
        <f t="shared" si="1"/>
        <v>52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2</v>
      </c>
      <c r="M16" s="24">
        <v>0</v>
      </c>
      <c r="N16" s="24">
        <f t="shared" si="2"/>
        <v>2</v>
      </c>
    </row>
    <row r="17" spans="1:14" x14ac:dyDescent="0.2">
      <c r="A17" s="22" t="s">
        <v>158</v>
      </c>
      <c r="B17" s="18" t="str">
        <f t="shared" si="0"/>
        <v>MG2208</v>
      </c>
      <c r="C17" s="18" t="str">
        <f t="shared" si="1"/>
        <v>53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2</v>
      </c>
      <c r="M17" s="24">
        <v>1</v>
      </c>
      <c r="N17" s="24">
        <f t="shared" si="2"/>
        <v>3</v>
      </c>
    </row>
    <row r="18" spans="1:14" x14ac:dyDescent="0.2">
      <c r="A18" s="22" t="s">
        <v>159</v>
      </c>
      <c r="B18" s="18" t="str">
        <f t="shared" si="0"/>
        <v>MG2208</v>
      </c>
      <c r="C18" s="18" t="str">
        <f t="shared" si="1"/>
        <v>54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2</v>
      </c>
      <c r="M18" s="24">
        <v>0</v>
      </c>
      <c r="N18" s="24">
        <f t="shared" si="2"/>
        <v>2</v>
      </c>
    </row>
    <row r="19" spans="1:14" x14ac:dyDescent="0.2">
      <c r="A19" s="22" t="s">
        <v>160</v>
      </c>
      <c r="B19" s="18" t="str">
        <f t="shared" si="0"/>
        <v>MG2208</v>
      </c>
      <c r="C19" s="18" t="str">
        <f t="shared" si="1"/>
        <v>55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1</v>
      </c>
      <c r="J19" s="24">
        <v>6</v>
      </c>
      <c r="K19" s="24">
        <v>35</v>
      </c>
      <c r="L19" s="24">
        <v>9</v>
      </c>
      <c r="M19" s="24">
        <v>1</v>
      </c>
      <c r="N19" s="24">
        <f t="shared" si="2"/>
        <v>52</v>
      </c>
    </row>
    <row r="20" spans="1:14" x14ac:dyDescent="0.2">
      <c r="A20" s="22" t="s">
        <v>161</v>
      </c>
      <c r="B20" s="18" t="str">
        <f t="shared" si="0"/>
        <v>MG2208</v>
      </c>
      <c r="C20" s="18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9</v>
      </c>
      <c r="J20" s="24">
        <v>0</v>
      </c>
      <c r="K20" s="24">
        <v>16</v>
      </c>
      <c r="L20" s="24">
        <v>0</v>
      </c>
      <c r="M20" s="24">
        <v>0</v>
      </c>
      <c r="N20" s="24">
        <f t="shared" si="2"/>
        <v>25</v>
      </c>
    </row>
    <row r="21" spans="1:14" x14ac:dyDescent="0.2">
      <c r="A21" s="22" t="s">
        <v>162</v>
      </c>
      <c r="B21" s="18" t="str">
        <f t="shared" si="0"/>
        <v>MG2208</v>
      </c>
      <c r="C21" s="18" t="str">
        <f t="shared" si="1"/>
        <v>82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5</v>
      </c>
      <c r="M21" s="24">
        <v>0</v>
      </c>
      <c r="N21" s="24">
        <f t="shared" si="2"/>
        <v>5</v>
      </c>
    </row>
    <row r="22" spans="1:14" x14ac:dyDescent="0.2">
      <c r="A22" s="22" t="s">
        <v>163</v>
      </c>
      <c r="B22" s="18" t="str">
        <f t="shared" si="0"/>
        <v>MG2212</v>
      </c>
      <c r="C22" s="18" t="str">
        <f t="shared" si="1"/>
        <v>18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2</v>
      </c>
      <c r="L22" s="24">
        <v>0</v>
      </c>
      <c r="M22" s="24">
        <v>0</v>
      </c>
      <c r="N22" s="24">
        <f t="shared" si="2"/>
        <v>2</v>
      </c>
    </row>
    <row r="23" spans="1:14" x14ac:dyDescent="0.2">
      <c r="A23" s="22" t="s">
        <v>164</v>
      </c>
      <c r="B23" s="18" t="str">
        <f t="shared" si="0"/>
        <v>MG2212</v>
      </c>
      <c r="C23" s="18" t="str">
        <f t="shared" si="1"/>
        <v>49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12</v>
      </c>
      <c r="K23" s="24">
        <v>4</v>
      </c>
      <c r="L23" s="24">
        <v>1</v>
      </c>
      <c r="M23" s="24">
        <v>0</v>
      </c>
      <c r="N23" s="24">
        <f t="shared" si="2"/>
        <v>17</v>
      </c>
    </row>
    <row r="24" spans="1:14" x14ac:dyDescent="0.2">
      <c r="A24" s="22" t="s">
        <v>165</v>
      </c>
      <c r="B24" s="18" t="str">
        <f t="shared" si="0"/>
        <v>MG2212</v>
      </c>
      <c r="C24" s="18" t="str">
        <f t="shared" si="1"/>
        <v>50</v>
      </c>
      <c r="D24" s="24">
        <v>0</v>
      </c>
      <c r="E24" s="24">
        <v>0</v>
      </c>
      <c r="F24" s="24">
        <v>0</v>
      </c>
      <c r="G24" s="24">
        <v>0</v>
      </c>
      <c r="H24" s="24">
        <v>3</v>
      </c>
      <c r="I24" s="24">
        <v>1</v>
      </c>
      <c r="J24" s="24">
        <v>8</v>
      </c>
      <c r="K24" s="24">
        <v>16</v>
      </c>
      <c r="L24" s="24">
        <v>9</v>
      </c>
      <c r="M24" s="24">
        <v>1</v>
      </c>
      <c r="N24" s="24">
        <f t="shared" si="2"/>
        <v>38</v>
      </c>
    </row>
    <row r="25" spans="1:14" x14ac:dyDescent="0.2">
      <c r="A25" s="22" t="s">
        <v>166</v>
      </c>
      <c r="B25" s="18" t="str">
        <f t="shared" si="0"/>
        <v>MG2212</v>
      </c>
      <c r="C25" s="18" t="str">
        <f t="shared" si="1"/>
        <v>51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1</v>
      </c>
      <c r="J25" s="24">
        <v>2</v>
      </c>
      <c r="K25" s="24">
        <v>0</v>
      </c>
      <c r="L25" s="24">
        <v>1</v>
      </c>
      <c r="M25" s="24">
        <v>0</v>
      </c>
      <c r="N25" s="24">
        <f t="shared" si="2"/>
        <v>4</v>
      </c>
    </row>
    <row r="26" spans="1:14" x14ac:dyDescent="0.2">
      <c r="A26" s="22" t="s">
        <v>167</v>
      </c>
      <c r="B26" s="18" t="str">
        <f t="shared" si="0"/>
        <v>MG2212</v>
      </c>
      <c r="C26" s="18" t="str">
        <f t="shared" si="1"/>
        <v>52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1</v>
      </c>
      <c r="M26" s="24">
        <v>0</v>
      </c>
      <c r="N26" s="24">
        <f t="shared" si="2"/>
        <v>1</v>
      </c>
    </row>
    <row r="27" spans="1:14" x14ac:dyDescent="0.2">
      <c r="A27" s="22" t="s">
        <v>168</v>
      </c>
      <c r="B27" s="18" t="str">
        <f t="shared" si="0"/>
        <v>MG2212</v>
      </c>
      <c r="C27" s="18" t="str">
        <f t="shared" si="1"/>
        <v>53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169</v>
      </c>
      <c r="B28" s="18" t="str">
        <f t="shared" si="0"/>
        <v>MG2212</v>
      </c>
      <c r="C28" s="18" t="str">
        <f t="shared" si="1"/>
        <v>55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1</v>
      </c>
      <c r="M28" s="24">
        <v>4</v>
      </c>
      <c r="N28" s="24">
        <f t="shared" si="2"/>
        <v>5</v>
      </c>
    </row>
    <row r="29" spans="1:14" x14ac:dyDescent="0.2">
      <c r="A29" s="22" t="s">
        <v>170</v>
      </c>
      <c r="B29" s="18" t="str">
        <f t="shared" si="0"/>
        <v>MG2212</v>
      </c>
      <c r="C29" s="18" t="str">
        <f t="shared" si="1"/>
        <v>60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2</v>
      </c>
      <c r="M29" s="24">
        <v>0</v>
      </c>
      <c r="N29" s="24">
        <f t="shared" si="2"/>
        <v>3</v>
      </c>
    </row>
    <row r="30" spans="1:14" x14ac:dyDescent="0.2">
      <c r="A30" s="22" t="s">
        <v>171</v>
      </c>
      <c r="B30" s="18" t="str">
        <f t="shared" si="0"/>
        <v>MG2212</v>
      </c>
      <c r="C30" s="18" t="str">
        <f t="shared" si="1"/>
        <v>77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6</v>
      </c>
      <c r="K30" s="24">
        <v>0</v>
      </c>
      <c r="L30" s="24">
        <v>0</v>
      </c>
      <c r="M30" s="24">
        <v>0</v>
      </c>
      <c r="N30" s="24">
        <f t="shared" si="2"/>
        <v>6</v>
      </c>
    </row>
    <row r="31" spans="1:14" x14ac:dyDescent="0.2">
      <c r="A31" s="22" t="s">
        <v>172</v>
      </c>
      <c r="B31" s="18" t="str">
        <f t="shared" si="0"/>
        <v>MG2214</v>
      </c>
      <c r="C31" s="18" t="str">
        <f t="shared" si="1"/>
        <v>18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16</v>
      </c>
      <c r="K31" s="24">
        <v>0</v>
      </c>
      <c r="L31" s="24">
        <v>0</v>
      </c>
      <c r="M31" s="24">
        <v>0</v>
      </c>
      <c r="N31" s="24">
        <f t="shared" si="2"/>
        <v>16</v>
      </c>
    </row>
    <row r="32" spans="1:14" x14ac:dyDescent="0.2">
      <c r="A32" s="22" t="s">
        <v>173</v>
      </c>
      <c r="B32" s="18" t="str">
        <f t="shared" si="0"/>
        <v>MG2214</v>
      </c>
      <c r="C32" s="18" t="str">
        <f t="shared" si="1"/>
        <v>49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7</v>
      </c>
      <c r="L32" s="24">
        <v>0</v>
      </c>
      <c r="M32" s="24">
        <v>0</v>
      </c>
      <c r="N32" s="24">
        <f t="shared" si="2"/>
        <v>7</v>
      </c>
    </row>
    <row r="33" spans="1:14" x14ac:dyDescent="0.2">
      <c r="A33" s="22" t="s">
        <v>174</v>
      </c>
      <c r="B33" s="18" t="str">
        <f t="shared" si="0"/>
        <v>MG2214</v>
      </c>
      <c r="C33" s="18" t="str">
        <f t="shared" si="1"/>
        <v>50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7</v>
      </c>
      <c r="L33" s="24">
        <v>1</v>
      </c>
      <c r="M33" s="24">
        <v>0</v>
      </c>
      <c r="N33" s="24">
        <f t="shared" si="2"/>
        <v>8</v>
      </c>
    </row>
    <row r="34" spans="1:14" x14ac:dyDescent="0.2">
      <c r="A34" s="22" t="s">
        <v>175</v>
      </c>
      <c r="B34" s="18" t="str">
        <f t="shared" si="0"/>
        <v>MG2214</v>
      </c>
      <c r="C34" s="18" t="str">
        <f t="shared" si="1"/>
        <v>51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5</v>
      </c>
      <c r="J34" s="24">
        <v>1</v>
      </c>
      <c r="K34" s="24">
        <v>3</v>
      </c>
      <c r="L34" s="24">
        <v>1</v>
      </c>
      <c r="M34" s="24">
        <v>0</v>
      </c>
      <c r="N34" s="24">
        <f t="shared" si="2"/>
        <v>10</v>
      </c>
    </row>
    <row r="35" spans="1:14" x14ac:dyDescent="0.2">
      <c r="A35" s="22" t="s">
        <v>176</v>
      </c>
      <c r="B35" s="18" t="str">
        <f t="shared" si="0"/>
        <v>MG2214</v>
      </c>
      <c r="C35" s="18" t="str">
        <f t="shared" si="1"/>
        <v>52</v>
      </c>
      <c r="D35" s="24">
        <v>0</v>
      </c>
      <c r="E35" s="24">
        <v>0</v>
      </c>
      <c r="F35" s="24">
        <v>0</v>
      </c>
      <c r="G35" s="24">
        <v>0</v>
      </c>
      <c r="H35" s="24">
        <v>2</v>
      </c>
      <c r="I35" s="24">
        <v>3</v>
      </c>
      <c r="J35" s="24">
        <v>0</v>
      </c>
      <c r="K35" s="24">
        <v>1</v>
      </c>
      <c r="L35" s="24">
        <v>0</v>
      </c>
      <c r="M35" s="24">
        <v>0</v>
      </c>
      <c r="N35" s="24">
        <f t="shared" si="2"/>
        <v>6</v>
      </c>
    </row>
    <row r="36" spans="1:14" x14ac:dyDescent="0.2">
      <c r="A36" s="22" t="s">
        <v>177</v>
      </c>
      <c r="B36" s="18" t="str">
        <f t="shared" si="0"/>
        <v>MG2214</v>
      </c>
      <c r="C36" s="18" t="str">
        <f t="shared" si="1"/>
        <v>53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14</v>
      </c>
      <c r="J36" s="24">
        <v>0</v>
      </c>
      <c r="K36" s="24">
        <v>1</v>
      </c>
      <c r="L36" s="24">
        <v>2</v>
      </c>
      <c r="M36" s="24">
        <v>0</v>
      </c>
      <c r="N36" s="24">
        <f t="shared" si="2"/>
        <v>17</v>
      </c>
    </row>
    <row r="37" spans="1:14" x14ac:dyDescent="0.2">
      <c r="A37" s="22" t="s">
        <v>178</v>
      </c>
      <c r="B37" s="18" t="str">
        <f t="shared" si="0"/>
        <v>MG2214</v>
      </c>
      <c r="C37" s="18" t="str">
        <f t="shared" si="1"/>
        <v>54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2</v>
      </c>
      <c r="J37" s="24">
        <v>0</v>
      </c>
      <c r="K37" s="24">
        <v>6</v>
      </c>
      <c r="L37" s="24">
        <v>0</v>
      </c>
      <c r="M37" s="24">
        <v>0</v>
      </c>
      <c r="N37" s="24">
        <f t="shared" si="2"/>
        <v>8</v>
      </c>
    </row>
    <row r="38" spans="1:14" x14ac:dyDescent="0.2">
      <c r="A38" s="22" t="s">
        <v>179</v>
      </c>
      <c r="B38" s="18" t="str">
        <f t="shared" si="0"/>
        <v>MG2214</v>
      </c>
      <c r="C38" s="18" t="str">
        <f t="shared" si="1"/>
        <v>55</v>
      </c>
      <c r="D38" s="24">
        <v>0</v>
      </c>
      <c r="E38" s="24">
        <v>0</v>
      </c>
      <c r="F38" s="24">
        <v>0</v>
      </c>
      <c r="G38" s="24">
        <v>0</v>
      </c>
      <c r="H38" s="24">
        <v>1</v>
      </c>
      <c r="I38" s="24">
        <v>4</v>
      </c>
      <c r="J38" s="24">
        <v>11</v>
      </c>
      <c r="K38" s="24">
        <v>4</v>
      </c>
      <c r="L38" s="24">
        <v>0</v>
      </c>
      <c r="M38" s="24">
        <v>0</v>
      </c>
      <c r="N38" s="24">
        <f t="shared" si="2"/>
        <v>20</v>
      </c>
    </row>
    <row r="39" spans="1:14" x14ac:dyDescent="0.2">
      <c r="A39" s="22" t="s">
        <v>180</v>
      </c>
      <c r="B39" s="18" t="str">
        <f t="shared" si="0"/>
        <v>MG2214</v>
      </c>
      <c r="C39" s="18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4</v>
      </c>
      <c r="I39" s="24">
        <v>0</v>
      </c>
      <c r="J39" s="24">
        <v>8</v>
      </c>
      <c r="K39" s="24">
        <v>0</v>
      </c>
      <c r="L39" s="24">
        <v>2</v>
      </c>
      <c r="M39" s="24">
        <v>1</v>
      </c>
      <c r="N39" s="24">
        <f t="shared" si="2"/>
        <v>15</v>
      </c>
    </row>
    <row r="40" spans="1:14" x14ac:dyDescent="0.2">
      <c r="A40" s="22" t="s">
        <v>181</v>
      </c>
      <c r="B40" s="18" t="str">
        <f t="shared" si="0"/>
        <v>MG2216</v>
      </c>
      <c r="C40" s="18" t="str">
        <f t="shared" si="1"/>
        <v>49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1</v>
      </c>
      <c r="J40" s="24">
        <v>2</v>
      </c>
      <c r="K40" s="24">
        <v>40</v>
      </c>
      <c r="L40" s="24">
        <v>18</v>
      </c>
      <c r="M40" s="24">
        <v>2</v>
      </c>
      <c r="N40" s="24">
        <f t="shared" si="2"/>
        <v>63</v>
      </c>
    </row>
    <row r="41" spans="1:14" x14ac:dyDescent="0.2">
      <c r="A41" s="22" t="s">
        <v>182</v>
      </c>
      <c r="B41" s="18" t="str">
        <f t="shared" si="0"/>
        <v>MG2216</v>
      </c>
      <c r="C41" s="18" t="str">
        <f t="shared" si="1"/>
        <v>51</v>
      </c>
      <c r="D41" s="24">
        <v>2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2</v>
      </c>
    </row>
    <row r="42" spans="1:14" x14ac:dyDescent="0.2">
      <c r="A42" s="22" t="s">
        <v>183</v>
      </c>
      <c r="B42" s="18" t="str">
        <f t="shared" si="0"/>
        <v>MG2216</v>
      </c>
      <c r="C42" s="18" t="str">
        <f t="shared" si="1"/>
        <v>52</v>
      </c>
      <c r="D42" s="24">
        <v>1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1</v>
      </c>
    </row>
    <row r="43" spans="1:14" x14ac:dyDescent="0.2">
      <c r="A43" s="22" t="s">
        <v>184</v>
      </c>
      <c r="B43" s="18" t="str">
        <f t="shared" si="0"/>
        <v>MG2216</v>
      </c>
      <c r="C43" s="18" t="str">
        <f t="shared" si="1"/>
        <v>53</v>
      </c>
      <c r="D43" s="24">
        <v>1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1</v>
      </c>
    </row>
    <row r="44" spans="1:14" x14ac:dyDescent="0.2">
      <c r="A44" s="22" t="s">
        <v>185</v>
      </c>
      <c r="B44" s="18" t="str">
        <f t="shared" si="0"/>
        <v>MG2216</v>
      </c>
      <c r="C44" s="18" t="str">
        <f t="shared" si="1"/>
        <v>55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1</v>
      </c>
      <c r="K44" s="24">
        <v>6</v>
      </c>
      <c r="L44" s="24">
        <v>0</v>
      </c>
      <c r="M44" s="24">
        <v>0</v>
      </c>
      <c r="N44" s="24">
        <f t="shared" si="2"/>
        <v>7</v>
      </c>
    </row>
    <row r="45" spans="1:14" x14ac:dyDescent="0.2">
      <c r="A45" s="22" t="s">
        <v>186</v>
      </c>
      <c r="B45" s="18" t="str">
        <f t="shared" si="0"/>
        <v>MG2216</v>
      </c>
      <c r="C45" s="18" t="str">
        <f t="shared" si="1"/>
        <v>60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5</v>
      </c>
      <c r="K45" s="24">
        <v>0</v>
      </c>
      <c r="L45" s="24">
        <v>1</v>
      </c>
      <c r="M45" s="24">
        <v>0</v>
      </c>
      <c r="N45" s="24">
        <f t="shared" si="2"/>
        <v>6</v>
      </c>
    </row>
    <row r="46" spans="1:14" x14ac:dyDescent="0.2">
      <c r="A46" s="22" t="s">
        <v>187</v>
      </c>
      <c r="B46" s="18" t="str">
        <f t="shared" si="0"/>
        <v>MG2221</v>
      </c>
      <c r="C46" s="18" t="str">
        <f t="shared" si="1"/>
        <v>50</v>
      </c>
      <c r="D46" s="24">
        <v>0</v>
      </c>
      <c r="E46" s="24">
        <v>0</v>
      </c>
      <c r="F46" s="24">
        <v>0</v>
      </c>
      <c r="G46" s="24">
        <v>0</v>
      </c>
      <c r="H46" s="24">
        <v>58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58</v>
      </c>
    </row>
    <row r="47" spans="1:14" x14ac:dyDescent="0.2">
      <c r="A47" s="22" t="s">
        <v>188</v>
      </c>
      <c r="B47" s="18" t="str">
        <f t="shared" si="0"/>
        <v>MG2224</v>
      </c>
      <c r="C47" s="18" t="str">
        <f t="shared" si="1"/>
        <v>18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5</v>
      </c>
      <c r="J47" s="24">
        <v>2</v>
      </c>
      <c r="K47" s="24">
        <v>6</v>
      </c>
      <c r="L47" s="24">
        <v>0</v>
      </c>
      <c r="M47" s="24">
        <v>0</v>
      </c>
      <c r="N47" s="24">
        <f t="shared" si="2"/>
        <v>13</v>
      </c>
    </row>
    <row r="48" spans="1:14" x14ac:dyDescent="0.2">
      <c r="A48" s="22" t="s">
        <v>189</v>
      </c>
      <c r="B48" s="18" t="str">
        <f t="shared" si="0"/>
        <v>MG2224</v>
      </c>
      <c r="C48" s="18" t="str">
        <f t="shared" si="1"/>
        <v>49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3</v>
      </c>
      <c r="J48" s="24">
        <v>1</v>
      </c>
      <c r="K48" s="24">
        <v>5</v>
      </c>
      <c r="L48" s="24">
        <v>0</v>
      </c>
      <c r="M48" s="24">
        <v>1</v>
      </c>
      <c r="N48" s="24">
        <f t="shared" si="2"/>
        <v>10</v>
      </c>
    </row>
    <row r="49" spans="1:14" x14ac:dyDescent="0.2">
      <c r="A49" s="22" t="s">
        <v>190</v>
      </c>
      <c r="B49" s="18" t="str">
        <f t="shared" si="0"/>
        <v>MG2224</v>
      </c>
      <c r="C49" s="18" t="str">
        <f t="shared" si="1"/>
        <v>50</v>
      </c>
      <c r="D49" s="24">
        <v>0</v>
      </c>
      <c r="E49" s="24">
        <v>0</v>
      </c>
      <c r="F49" s="24">
        <v>0</v>
      </c>
      <c r="G49" s="24">
        <v>3</v>
      </c>
      <c r="H49" s="24">
        <v>4</v>
      </c>
      <c r="I49" s="24">
        <v>9</v>
      </c>
      <c r="J49" s="24">
        <v>11</v>
      </c>
      <c r="K49" s="24">
        <v>13</v>
      </c>
      <c r="L49" s="24">
        <v>23</v>
      </c>
      <c r="M49" s="24">
        <v>6</v>
      </c>
      <c r="N49" s="24">
        <f t="shared" si="2"/>
        <v>69</v>
      </c>
    </row>
    <row r="50" spans="1:14" x14ac:dyDescent="0.2">
      <c r="A50" s="22" t="s">
        <v>191</v>
      </c>
      <c r="B50" s="18" t="str">
        <f t="shared" si="0"/>
        <v>MG2224</v>
      </c>
      <c r="C50" s="18" t="str">
        <f t="shared" si="1"/>
        <v>51</v>
      </c>
      <c r="D50" s="24">
        <v>7</v>
      </c>
      <c r="E50" s="24">
        <v>1</v>
      </c>
      <c r="F50" s="24">
        <v>1</v>
      </c>
      <c r="G50" s="24">
        <v>3</v>
      </c>
      <c r="H50" s="24">
        <v>8</v>
      </c>
      <c r="I50" s="24">
        <v>16</v>
      </c>
      <c r="J50" s="24">
        <v>2</v>
      </c>
      <c r="K50" s="24">
        <v>1</v>
      </c>
      <c r="L50" s="24">
        <v>13</v>
      </c>
      <c r="M50" s="24">
        <v>4</v>
      </c>
      <c r="N50" s="24">
        <f t="shared" si="2"/>
        <v>56</v>
      </c>
    </row>
    <row r="51" spans="1:14" x14ac:dyDescent="0.2">
      <c r="A51" s="22" t="s">
        <v>192</v>
      </c>
      <c r="B51" s="18" t="str">
        <f t="shared" si="0"/>
        <v>MG2224</v>
      </c>
      <c r="C51" s="18" t="str">
        <f t="shared" si="1"/>
        <v>52</v>
      </c>
      <c r="D51" s="24">
        <v>0</v>
      </c>
      <c r="E51" s="24">
        <v>0</v>
      </c>
      <c r="F51" s="24">
        <v>0</v>
      </c>
      <c r="G51" s="24">
        <v>0</v>
      </c>
      <c r="H51" s="24">
        <v>7</v>
      </c>
      <c r="I51" s="24">
        <v>3</v>
      </c>
      <c r="J51" s="24">
        <v>3</v>
      </c>
      <c r="K51" s="24">
        <v>2</v>
      </c>
      <c r="L51" s="24">
        <v>7</v>
      </c>
      <c r="M51" s="24">
        <v>3</v>
      </c>
      <c r="N51" s="24">
        <f t="shared" si="2"/>
        <v>25</v>
      </c>
    </row>
    <row r="52" spans="1:14" x14ac:dyDescent="0.2">
      <c r="A52" s="22" t="s">
        <v>193</v>
      </c>
      <c r="B52" s="18" t="str">
        <f t="shared" si="0"/>
        <v>MG2224</v>
      </c>
      <c r="C52" s="18" t="str">
        <f t="shared" si="1"/>
        <v>53</v>
      </c>
      <c r="D52" s="24">
        <v>0</v>
      </c>
      <c r="E52" s="24">
        <v>0</v>
      </c>
      <c r="F52" s="24">
        <v>1</v>
      </c>
      <c r="G52" s="24">
        <v>0</v>
      </c>
      <c r="H52" s="24">
        <v>7</v>
      </c>
      <c r="I52" s="24">
        <v>10</v>
      </c>
      <c r="J52" s="24">
        <v>1</v>
      </c>
      <c r="K52" s="24">
        <v>0</v>
      </c>
      <c r="L52" s="24">
        <v>1</v>
      </c>
      <c r="M52" s="24">
        <v>1</v>
      </c>
      <c r="N52" s="24">
        <f t="shared" si="2"/>
        <v>21</v>
      </c>
    </row>
    <row r="53" spans="1:14" x14ac:dyDescent="0.2">
      <c r="A53" s="22" t="s">
        <v>194</v>
      </c>
      <c r="B53" s="18" t="str">
        <f t="shared" si="0"/>
        <v>MG2224</v>
      </c>
      <c r="C53" s="18" t="str">
        <f t="shared" si="1"/>
        <v>54</v>
      </c>
      <c r="D53" s="24">
        <v>0</v>
      </c>
      <c r="E53" s="24">
        <v>0</v>
      </c>
      <c r="F53" s="24">
        <v>5</v>
      </c>
      <c r="G53" s="24">
        <v>0</v>
      </c>
      <c r="H53" s="24">
        <v>6</v>
      </c>
      <c r="I53" s="24">
        <v>7</v>
      </c>
      <c r="J53" s="24">
        <v>0</v>
      </c>
      <c r="K53" s="24">
        <v>0</v>
      </c>
      <c r="L53" s="24">
        <v>0</v>
      </c>
      <c r="M53" s="24">
        <v>1</v>
      </c>
      <c r="N53" s="24">
        <f t="shared" si="2"/>
        <v>19</v>
      </c>
    </row>
    <row r="54" spans="1:14" x14ac:dyDescent="0.2">
      <c r="A54" s="22" t="s">
        <v>195</v>
      </c>
      <c r="B54" s="18" t="str">
        <f t="shared" si="0"/>
        <v>MG2224</v>
      </c>
      <c r="C54" s="18" t="str">
        <f t="shared" si="1"/>
        <v>55</v>
      </c>
      <c r="D54" s="24">
        <v>0</v>
      </c>
      <c r="E54" s="24">
        <v>0</v>
      </c>
      <c r="F54" s="24">
        <v>0</v>
      </c>
      <c r="G54" s="24">
        <v>1</v>
      </c>
      <c r="H54" s="24">
        <v>0</v>
      </c>
      <c r="I54" s="24">
        <v>6</v>
      </c>
      <c r="J54" s="24">
        <v>8</v>
      </c>
      <c r="K54" s="24">
        <v>20</v>
      </c>
      <c r="L54" s="24">
        <v>5</v>
      </c>
      <c r="M54" s="24">
        <v>9</v>
      </c>
      <c r="N54" s="24">
        <f t="shared" si="2"/>
        <v>49</v>
      </c>
    </row>
    <row r="55" spans="1:14" x14ac:dyDescent="0.2">
      <c r="A55" s="22" t="s">
        <v>196</v>
      </c>
      <c r="B55" s="18" t="str">
        <f t="shared" si="0"/>
        <v>MG2224</v>
      </c>
      <c r="C55" s="18" t="str">
        <f t="shared" si="1"/>
        <v>56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1</v>
      </c>
      <c r="J55" s="24">
        <v>0</v>
      </c>
      <c r="K55" s="24">
        <v>0</v>
      </c>
      <c r="L55" s="24">
        <v>0</v>
      </c>
      <c r="M55" s="24">
        <v>0</v>
      </c>
      <c r="N55" s="24">
        <f t="shared" si="2"/>
        <v>1</v>
      </c>
    </row>
    <row r="56" spans="1:14" x14ac:dyDescent="0.2">
      <c r="A56" s="22" t="s">
        <v>197</v>
      </c>
      <c r="B56" s="18" t="str">
        <f t="shared" si="0"/>
        <v>MG2224</v>
      </c>
      <c r="C56" s="18" t="str">
        <f t="shared" si="1"/>
        <v>60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34</v>
      </c>
      <c r="J56" s="24">
        <v>7</v>
      </c>
      <c r="K56" s="24">
        <v>17</v>
      </c>
      <c r="L56" s="24">
        <v>7</v>
      </c>
      <c r="M56" s="24">
        <v>8</v>
      </c>
      <c r="N56" s="24">
        <f t="shared" si="2"/>
        <v>73</v>
      </c>
    </row>
    <row r="57" spans="1:14" x14ac:dyDescent="0.2">
      <c r="A57" s="22" t="s">
        <v>198</v>
      </c>
      <c r="B57" s="18" t="str">
        <f t="shared" si="0"/>
        <v>MG2224</v>
      </c>
      <c r="C57" s="18" t="str">
        <f t="shared" si="1"/>
        <v>62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8</v>
      </c>
      <c r="L57" s="24">
        <v>0</v>
      </c>
      <c r="M57" s="24">
        <v>0</v>
      </c>
      <c r="N57" s="24">
        <f t="shared" si="2"/>
        <v>8</v>
      </c>
    </row>
    <row r="58" spans="1:14" x14ac:dyDescent="0.2">
      <c r="A58" s="22" t="s">
        <v>199</v>
      </c>
      <c r="B58" s="18" t="str">
        <f t="shared" si="0"/>
        <v>MG2224</v>
      </c>
      <c r="C58" s="18" t="str">
        <f t="shared" si="1"/>
        <v>63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5</v>
      </c>
      <c r="L58" s="24">
        <v>0</v>
      </c>
      <c r="M58" s="24">
        <v>0</v>
      </c>
      <c r="N58" s="24">
        <f t="shared" si="2"/>
        <v>5</v>
      </c>
    </row>
    <row r="59" spans="1:14" x14ac:dyDescent="0.2">
      <c r="A59" s="22" t="s">
        <v>200</v>
      </c>
      <c r="B59" s="18" t="str">
        <f t="shared" si="0"/>
        <v>MG2224</v>
      </c>
      <c r="C59" s="18" t="str">
        <f t="shared" si="1"/>
        <v>64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1</v>
      </c>
      <c r="K59" s="24">
        <v>4</v>
      </c>
      <c r="L59" s="24">
        <v>0</v>
      </c>
      <c r="M59" s="24">
        <v>0</v>
      </c>
      <c r="N59" s="24">
        <f t="shared" si="2"/>
        <v>5</v>
      </c>
    </row>
    <row r="60" spans="1:14" x14ac:dyDescent="0.2">
      <c r="A60" s="22" t="s">
        <v>201</v>
      </c>
      <c r="B60" s="18" t="str">
        <f t="shared" si="0"/>
        <v>MG2224</v>
      </c>
      <c r="C60" s="18" t="str">
        <f t="shared" si="1"/>
        <v>65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f t="shared" si="2"/>
        <v>1</v>
      </c>
    </row>
    <row r="61" spans="1:14" x14ac:dyDescent="0.2">
      <c r="A61" s="22" t="s">
        <v>202</v>
      </c>
      <c r="B61" s="18" t="str">
        <f t="shared" si="0"/>
        <v>MG2226</v>
      </c>
      <c r="C61" s="18" t="str">
        <f t="shared" si="1"/>
        <v>18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4</v>
      </c>
      <c r="K61" s="24">
        <v>5</v>
      </c>
      <c r="L61" s="24">
        <v>0</v>
      </c>
      <c r="M61" s="24">
        <v>0</v>
      </c>
      <c r="N61" s="24">
        <f t="shared" si="2"/>
        <v>9</v>
      </c>
    </row>
    <row r="62" spans="1:14" x14ac:dyDescent="0.2">
      <c r="A62" s="22" t="s">
        <v>203</v>
      </c>
      <c r="B62" s="18" t="str">
        <f t="shared" si="0"/>
        <v>MG2226</v>
      </c>
      <c r="C62" s="18" t="str">
        <f t="shared" si="1"/>
        <v>49</v>
      </c>
      <c r="D62" s="24">
        <v>1</v>
      </c>
      <c r="E62" s="24">
        <v>0</v>
      </c>
      <c r="F62" s="24">
        <v>0</v>
      </c>
      <c r="G62" s="24">
        <v>1</v>
      </c>
      <c r="H62" s="24">
        <v>1</v>
      </c>
      <c r="I62" s="24">
        <v>43</v>
      </c>
      <c r="J62" s="24">
        <v>44</v>
      </c>
      <c r="K62" s="24">
        <v>11</v>
      </c>
      <c r="L62" s="24">
        <v>64</v>
      </c>
      <c r="M62" s="24">
        <v>3</v>
      </c>
      <c r="N62" s="24">
        <f t="shared" si="2"/>
        <v>168</v>
      </c>
    </row>
    <row r="63" spans="1:14" x14ac:dyDescent="0.2">
      <c r="A63" s="22" t="s">
        <v>204</v>
      </c>
      <c r="B63" s="18" t="str">
        <f t="shared" si="0"/>
        <v>MG2226</v>
      </c>
      <c r="C63" s="18" t="str">
        <f t="shared" si="1"/>
        <v>50</v>
      </c>
      <c r="D63" s="24">
        <v>0</v>
      </c>
      <c r="E63" s="24">
        <v>0</v>
      </c>
      <c r="F63" s="24">
        <v>8</v>
      </c>
      <c r="G63" s="24">
        <v>0</v>
      </c>
      <c r="H63" s="24">
        <v>11</v>
      </c>
      <c r="I63" s="24">
        <v>1</v>
      </c>
      <c r="J63" s="24">
        <v>4</v>
      </c>
      <c r="K63" s="24">
        <v>16</v>
      </c>
      <c r="L63" s="24">
        <v>12</v>
      </c>
      <c r="M63" s="24">
        <v>6</v>
      </c>
      <c r="N63" s="24">
        <f t="shared" si="2"/>
        <v>58</v>
      </c>
    </row>
    <row r="64" spans="1:14" x14ac:dyDescent="0.2">
      <c r="A64" s="22" t="s">
        <v>205</v>
      </c>
      <c r="B64" s="18" t="str">
        <f t="shared" si="0"/>
        <v>MG2226</v>
      </c>
      <c r="C64" s="18" t="str">
        <f t="shared" si="1"/>
        <v>51</v>
      </c>
      <c r="D64" s="24">
        <v>23</v>
      </c>
      <c r="E64" s="24">
        <v>22</v>
      </c>
      <c r="F64" s="24">
        <v>13</v>
      </c>
      <c r="G64" s="24">
        <v>60</v>
      </c>
      <c r="H64" s="24">
        <v>11</v>
      </c>
      <c r="I64" s="24">
        <v>16</v>
      </c>
      <c r="J64" s="24">
        <v>30</v>
      </c>
      <c r="K64" s="24">
        <v>29</v>
      </c>
      <c r="L64" s="24">
        <v>24</v>
      </c>
      <c r="M64" s="24">
        <v>13</v>
      </c>
      <c r="N64" s="24">
        <f t="shared" si="2"/>
        <v>241</v>
      </c>
    </row>
    <row r="65" spans="1:14" x14ac:dyDescent="0.2">
      <c r="A65" s="22" t="s">
        <v>206</v>
      </c>
      <c r="B65" s="18" t="str">
        <f t="shared" si="0"/>
        <v>MG2226</v>
      </c>
      <c r="C65" s="18" t="str">
        <f t="shared" si="1"/>
        <v>52</v>
      </c>
      <c r="D65" s="24">
        <v>2</v>
      </c>
      <c r="E65" s="24">
        <v>17</v>
      </c>
      <c r="F65" s="24">
        <v>2</v>
      </c>
      <c r="G65" s="24">
        <v>1</v>
      </c>
      <c r="H65" s="24">
        <v>1</v>
      </c>
      <c r="I65" s="24">
        <v>9</v>
      </c>
      <c r="J65" s="24">
        <v>5</v>
      </c>
      <c r="K65" s="24">
        <v>10</v>
      </c>
      <c r="L65" s="24">
        <v>4</v>
      </c>
      <c r="M65" s="24">
        <v>0</v>
      </c>
      <c r="N65" s="24">
        <f t="shared" si="2"/>
        <v>51</v>
      </c>
    </row>
    <row r="66" spans="1:14" x14ac:dyDescent="0.2">
      <c r="A66" s="22" t="s">
        <v>207</v>
      </c>
      <c r="B66" s="18" t="str">
        <f t="shared" si="0"/>
        <v>MG2226</v>
      </c>
      <c r="C66" s="18" t="str">
        <f t="shared" si="1"/>
        <v>53</v>
      </c>
      <c r="D66" s="24">
        <v>0</v>
      </c>
      <c r="E66" s="24">
        <v>12</v>
      </c>
      <c r="F66" s="24">
        <v>0</v>
      </c>
      <c r="G66" s="24">
        <v>12</v>
      </c>
      <c r="H66" s="24">
        <v>0</v>
      </c>
      <c r="I66" s="24">
        <v>35</v>
      </c>
      <c r="J66" s="24">
        <v>3</v>
      </c>
      <c r="K66" s="24">
        <v>15</v>
      </c>
      <c r="L66" s="24">
        <v>5</v>
      </c>
      <c r="M66" s="24">
        <v>0</v>
      </c>
      <c r="N66" s="24">
        <f t="shared" si="2"/>
        <v>82</v>
      </c>
    </row>
    <row r="67" spans="1:14" x14ac:dyDescent="0.2">
      <c r="A67" s="22" t="s">
        <v>208</v>
      </c>
      <c r="B67" s="18" t="str">
        <f t="shared" si="0"/>
        <v>MG2226</v>
      </c>
      <c r="C67" s="18" t="str">
        <f t="shared" si="1"/>
        <v>54</v>
      </c>
      <c r="D67" s="24">
        <v>0</v>
      </c>
      <c r="E67" s="24">
        <v>2</v>
      </c>
      <c r="F67" s="24">
        <v>4</v>
      </c>
      <c r="G67" s="24">
        <v>0</v>
      </c>
      <c r="H67" s="24">
        <v>0</v>
      </c>
      <c r="I67" s="24">
        <v>6</v>
      </c>
      <c r="J67" s="24">
        <v>2</v>
      </c>
      <c r="K67" s="24">
        <v>1</v>
      </c>
      <c r="L67" s="24">
        <v>1</v>
      </c>
      <c r="M67" s="24">
        <v>0</v>
      </c>
      <c r="N67" s="24">
        <f t="shared" si="2"/>
        <v>16</v>
      </c>
    </row>
    <row r="68" spans="1:14" x14ac:dyDescent="0.2">
      <c r="A68" s="22" t="s">
        <v>209</v>
      </c>
      <c r="B68" s="18" t="str">
        <f t="shared" ref="B68:B131" si="3">LEFT(A68,6)</f>
        <v>MG2226</v>
      </c>
      <c r="C68" s="18" t="str">
        <f t="shared" ref="C68:C131" si="4">RIGHT(A68,2)</f>
        <v>55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9</v>
      </c>
      <c r="L68" s="24">
        <v>11</v>
      </c>
      <c r="M68" s="24">
        <v>6</v>
      </c>
      <c r="N68" s="24">
        <f t="shared" si="2"/>
        <v>26</v>
      </c>
    </row>
    <row r="69" spans="1:14" x14ac:dyDescent="0.2">
      <c r="A69" s="22" t="s">
        <v>210</v>
      </c>
      <c r="B69" s="18" t="str">
        <f t="shared" si="3"/>
        <v>MG2226</v>
      </c>
      <c r="C69" s="18" t="str">
        <f t="shared" si="4"/>
        <v>57</v>
      </c>
      <c r="D69" s="24">
        <v>0</v>
      </c>
      <c r="E69" s="24">
        <v>0</v>
      </c>
      <c r="F69" s="24">
        <v>5</v>
      </c>
      <c r="G69" s="24">
        <v>33</v>
      </c>
      <c r="H69" s="24">
        <v>34</v>
      </c>
      <c r="I69" s="24">
        <v>69</v>
      </c>
      <c r="J69" s="24">
        <v>95</v>
      </c>
      <c r="K69" s="24">
        <v>161</v>
      </c>
      <c r="L69" s="24">
        <v>121</v>
      </c>
      <c r="M69" s="24">
        <v>62</v>
      </c>
      <c r="N69" s="24">
        <f t="shared" ref="N69:N132" si="5">SUM(D69:M69)</f>
        <v>580</v>
      </c>
    </row>
    <row r="70" spans="1:14" x14ac:dyDescent="0.2">
      <c r="A70" s="22" t="s">
        <v>211</v>
      </c>
      <c r="B70" s="18" t="str">
        <f t="shared" si="3"/>
        <v>MG2226</v>
      </c>
      <c r="C70" s="18" t="str">
        <f t="shared" si="4"/>
        <v>60</v>
      </c>
      <c r="D70" s="24">
        <v>1</v>
      </c>
      <c r="E70" s="24">
        <v>1</v>
      </c>
      <c r="F70" s="24">
        <v>8</v>
      </c>
      <c r="G70" s="24">
        <v>2</v>
      </c>
      <c r="H70" s="24">
        <v>7</v>
      </c>
      <c r="I70" s="24">
        <v>31</v>
      </c>
      <c r="J70" s="24">
        <v>23</v>
      </c>
      <c r="K70" s="24">
        <v>14</v>
      </c>
      <c r="L70" s="24">
        <v>10</v>
      </c>
      <c r="M70" s="24">
        <v>5</v>
      </c>
      <c r="N70" s="24">
        <f t="shared" si="5"/>
        <v>102</v>
      </c>
    </row>
    <row r="71" spans="1:14" x14ac:dyDescent="0.2">
      <c r="A71" s="22" t="s">
        <v>212</v>
      </c>
      <c r="B71" s="18" t="str">
        <f t="shared" si="3"/>
        <v>MG2226</v>
      </c>
      <c r="C71" s="18" t="str">
        <f t="shared" si="4"/>
        <v>62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40</v>
      </c>
      <c r="L71" s="24">
        <v>0</v>
      </c>
      <c r="M71" s="24">
        <v>0</v>
      </c>
      <c r="N71" s="24">
        <f t="shared" si="5"/>
        <v>40</v>
      </c>
    </row>
    <row r="72" spans="1:14" x14ac:dyDescent="0.2">
      <c r="A72" s="22" t="s">
        <v>213</v>
      </c>
      <c r="B72" s="18" t="str">
        <f t="shared" si="3"/>
        <v>MG2226</v>
      </c>
      <c r="C72" s="18" t="str">
        <f t="shared" si="4"/>
        <v>63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12</v>
      </c>
      <c r="L72" s="24">
        <v>0</v>
      </c>
      <c r="M72" s="24">
        <v>0</v>
      </c>
      <c r="N72" s="24">
        <f t="shared" si="5"/>
        <v>12</v>
      </c>
    </row>
    <row r="73" spans="1:14" x14ac:dyDescent="0.2">
      <c r="A73" s="22" t="s">
        <v>214</v>
      </c>
      <c r="B73" s="18" t="str">
        <f t="shared" si="3"/>
        <v>MG2226</v>
      </c>
      <c r="C73" s="18" t="str">
        <f t="shared" si="4"/>
        <v>64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15</v>
      </c>
      <c r="L73" s="24">
        <v>0</v>
      </c>
      <c r="M73" s="24">
        <v>0</v>
      </c>
      <c r="N73" s="24">
        <f t="shared" si="5"/>
        <v>15</v>
      </c>
    </row>
    <row r="74" spans="1:14" x14ac:dyDescent="0.2">
      <c r="A74" s="22" t="s">
        <v>215</v>
      </c>
      <c r="B74" s="18" t="str">
        <f t="shared" si="3"/>
        <v>MG2226</v>
      </c>
      <c r="C74" s="18" t="str">
        <f t="shared" si="4"/>
        <v>65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2</v>
      </c>
      <c r="L74" s="24">
        <v>0</v>
      </c>
      <c r="M74" s="24">
        <v>0</v>
      </c>
      <c r="N74" s="24">
        <f t="shared" si="5"/>
        <v>2</v>
      </c>
    </row>
    <row r="75" spans="1:14" x14ac:dyDescent="0.2">
      <c r="A75" s="22" t="s">
        <v>216</v>
      </c>
      <c r="B75" s="18" t="str">
        <f t="shared" si="3"/>
        <v>MG2226</v>
      </c>
      <c r="C75" s="18" t="str">
        <f t="shared" si="4"/>
        <v>69</v>
      </c>
      <c r="D75" s="24">
        <v>0</v>
      </c>
      <c r="E75" s="24">
        <v>0</v>
      </c>
      <c r="F75" s="24">
        <v>82</v>
      </c>
      <c r="G75" s="24">
        <v>0</v>
      </c>
      <c r="H75" s="24">
        <v>70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f t="shared" si="5"/>
        <v>152</v>
      </c>
    </row>
    <row r="76" spans="1:14" x14ac:dyDescent="0.2">
      <c r="A76" s="22" t="s">
        <v>217</v>
      </c>
      <c r="B76" s="18" t="str">
        <f t="shared" si="3"/>
        <v>MG2227</v>
      </c>
      <c r="C76" s="18" t="str">
        <f t="shared" si="4"/>
        <v>49</v>
      </c>
      <c r="D76" s="24">
        <v>0</v>
      </c>
      <c r="E76" s="24">
        <v>0</v>
      </c>
      <c r="F76" s="24">
        <v>0</v>
      </c>
      <c r="G76" s="24">
        <v>0</v>
      </c>
      <c r="H76" s="24">
        <v>3</v>
      </c>
      <c r="I76" s="24">
        <v>0</v>
      </c>
      <c r="J76" s="24">
        <v>21</v>
      </c>
      <c r="K76" s="24">
        <v>5</v>
      </c>
      <c r="L76" s="24">
        <v>9</v>
      </c>
      <c r="M76" s="24">
        <v>2</v>
      </c>
      <c r="N76" s="24">
        <f t="shared" si="5"/>
        <v>40</v>
      </c>
    </row>
    <row r="77" spans="1:14" x14ac:dyDescent="0.2">
      <c r="A77" s="22" t="s">
        <v>218</v>
      </c>
      <c r="B77" s="18" t="str">
        <f t="shared" si="3"/>
        <v>MG2227</v>
      </c>
      <c r="C77" s="18" t="str">
        <f t="shared" si="4"/>
        <v>50</v>
      </c>
      <c r="D77" s="24">
        <v>0</v>
      </c>
      <c r="E77" s="24">
        <v>0</v>
      </c>
      <c r="F77" s="24">
        <v>0</v>
      </c>
      <c r="G77" s="24">
        <v>0</v>
      </c>
      <c r="H77" s="24">
        <v>1</v>
      </c>
      <c r="I77" s="24">
        <v>12</v>
      </c>
      <c r="J77" s="24">
        <v>15</v>
      </c>
      <c r="K77" s="24">
        <v>30</v>
      </c>
      <c r="L77" s="24">
        <v>4</v>
      </c>
      <c r="M77" s="24">
        <v>0</v>
      </c>
      <c r="N77" s="24">
        <f t="shared" si="5"/>
        <v>62</v>
      </c>
    </row>
    <row r="78" spans="1:14" x14ac:dyDescent="0.2">
      <c r="A78" s="22" t="s">
        <v>219</v>
      </c>
      <c r="B78" s="18" t="str">
        <f t="shared" si="3"/>
        <v>MG2227</v>
      </c>
      <c r="C78" s="18" t="str">
        <f t="shared" si="4"/>
        <v>51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1</v>
      </c>
      <c r="J78" s="24">
        <v>3</v>
      </c>
      <c r="K78" s="24">
        <v>18</v>
      </c>
      <c r="L78" s="24">
        <v>8</v>
      </c>
      <c r="M78" s="24">
        <v>5</v>
      </c>
      <c r="N78" s="24">
        <f t="shared" si="5"/>
        <v>35</v>
      </c>
    </row>
    <row r="79" spans="1:14" x14ac:dyDescent="0.2">
      <c r="A79" s="22" t="s">
        <v>220</v>
      </c>
      <c r="B79" s="18" t="str">
        <f t="shared" si="3"/>
        <v>MG2227</v>
      </c>
      <c r="C79" s="18" t="str">
        <f t="shared" si="4"/>
        <v>53</v>
      </c>
      <c r="D79" s="24">
        <v>0</v>
      </c>
      <c r="E79" s="24">
        <v>0</v>
      </c>
      <c r="F79" s="24">
        <v>0</v>
      </c>
      <c r="G79" s="24">
        <v>0</v>
      </c>
      <c r="H79" s="24">
        <v>1</v>
      </c>
      <c r="I79" s="24">
        <v>0</v>
      </c>
      <c r="J79" s="24">
        <v>0</v>
      </c>
      <c r="K79" s="24">
        <v>0</v>
      </c>
      <c r="L79" s="24">
        <v>1</v>
      </c>
      <c r="M79" s="24">
        <v>0</v>
      </c>
      <c r="N79" s="24">
        <f t="shared" si="5"/>
        <v>2</v>
      </c>
    </row>
    <row r="80" spans="1:14" x14ac:dyDescent="0.2">
      <c r="A80" s="22" t="s">
        <v>221</v>
      </c>
      <c r="B80" s="18" t="str">
        <f t="shared" si="3"/>
        <v>MG2227</v>
      </c>
      <c r="C80" s="18" t="str">
        <f t="shared" si="4"/>
        <v>54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1</v>
      </c>
      <c r="L80" s="24">
        <v>0</v>
      </c>
      <c r="M80" s="24">
        <v>0</v>
      </c>
      <c r="N80" s="24">
        <f t="shared" si="5"/>
        <v>1</v>
      </c>
    </row>
    <row r="81" spans="1:14" x14ac:dyDescent="0.2">
      <c r="A81" s="22" t="s">
        <v>222</v>
      </c>
      <c r="B81" s="18" t="str">
        <f t="shared" si="3"/>
        <v>MG2227</v>
      </c>
      <c r="C81" s="18" t="str">
        <f t="shared" si="4"/>
        <v>55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4</v>
      </c>
      <c r="M81" s="24">
        <v>0</v>
      </c>
      <c r="N81" s="24">
        <f t="shared" si="5"/>
        <v>4</v>
      </c>
    </row>
    <row r="82" spans="1:14" x14ac:dyDescent="0.2">
      <c r="A82" s="22" t="s">
        <v>223</v>
      </c>
      <c r="B82" s="18" t="str">
        <f t="shared" si="3"/>
        <v>MG2228</v>
      </c>
      <c r="C82" s="18" t="str">
        <f t="shared" si="4"/>
        <v>49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43</v>
      </c>
      <c r="K82" s="24">
        <v>0</v>
      </c>
      <c r="L82" s="24">
        <v>1</v>
      </c>
      <c r="M82" s="24">
        <v>0</v>
      </c>
      <c r="N82" s="24">
        <f t="shared" si="5"/>
        <v>44</v>
      </c>
    </row>
    <row r="83" spans="1:14" x14ac:dyDescent="0.2">
      <c r="A83" s="22" t="s">
        <v>224</v>
      </c>
      <c r="B83" s="18" t="str">
        <f t="shared" si="3"/>
        <v>MG2228</v>
      </c>
      <c r="C83" s="18" t="str">
        <f t="shared" si="4"/>
        <v>50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2</v>
      </c>
      <c r="J83" s="24">
        <v>0</v>
      </c>
      <c r="K83" s="24">
        <v>3</v>
      </c>
      <c r="L83" s="24">
        <v>4</v>
      </c>
      <c r="M83" s="24">
        <v>3</v>
      </c>
      <c r="N83" s="24">
        <f t="shared" si="5"/>
        <v>12</v>
      </c>
    </row>
    <row r="84" spans="1:14" x14ac:dyDescent="0.2">
      <c r="A84" s="22" t="s">
        <v>225</v>
      </c>
      <c r="B84" s="18" t="str">
        <f t="shared" si="3"/>
        <v>MG2228</v>
      </c>
      <c r="C84" s="18" t="str">
        <f t="shared" si="4"/>
        <v>51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44</v>
      </c>
      <c r="J84" s="24">
        <v>2</v>
      </c>
      <c r="K84" s="24">
        <v>1</v>
      </c>
      <c r="L84" s="24">
        <v>1</v>
      </c>
      <c r="M84" s="24">
        <v>4</v>
      </c>
      <c r="N84" s="24">
        <f t="shared" si="5"/>
        <v>52</v>
      </c>
    </row>
    <row r="85" spans="1:14" x14ac:dyDescent="0.2">
      <c r="A85" s="22" t="s">
        <v>226</v>
      </c>
      <c r="B85" s="18" t="str">
        <f t="shared" si="3"/>
        <v>MG2228</v>
      </c>
      <c r="C85" s="18" t="str">
        <f t="shared" si="4"/>
        <v>53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7</v>
      </c>
      <c r="L85" s="24">
        <v>0</v>
      </c>
      <c r="M85" s="24">
        <v>0</v>
      </c>
      <c r="N85" s="24">
        <f t="shared" si="5"/>
        <v>7</v>
      </c>
    </row>
    <row r="86" spans="1:14" x14ac:dyDescent="0.2">
      <c r="A86" s="22" t="s">
        <v>227</v>
      </c>
      <c r="B86" s="18" t="str">
        <f t="shared" si="3"/>
        <v>MG2228</v>
      </c>
      <c r="C86" s="18" t="str">
        <f t="shared" si="4"/>
        <v>54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1</v>
      </c>
      <c r="N86" s="24">
        <f t="shared" si="5"/>
        <v>1</v>
      </c>
    </row>
    <row r="87" spans="1:14" x14ac:dyDescent="0.2">
      <c r="A87" s="22" t="s">
        <v>228</v>
      </c>
      <c r="B87" s="18" t="str">
        <f t="shared" si="3"/>
        <v>MG2228</v>
      </c>
      <c r="C87" s="18" t="str">
        <f t="shared" si="4"/>
        <v>55</v>
      </c>
      <c r="D87" s="24">
        <v>0</v>
      </c>
      <c r="E87" s="24">
        <v>0</v>
      </c>
      <c r="F87" s="24">
        <v>5</v>
      </c>
      <c r="G87" s="24">
        <v>2</v>
      </c>
      <c r="H87" s="24">
        <v>0</v>
      </c>
      <c r="I87" s="24">
        <v>1</v>
      </c>
      <c r="J87" s="24">
        <v>12</v>
      </c>
      <c r="K87" s="24">
        <v>82</v>
      </c>
      <c r="L87" s="24">
        <v>2</v>
      </c>
      <c r="M87" s="24">
        <v>2</v>
      </c>
      <c r="N87" s="24">
        <f t="shared" si="5"/>
        <v>106</v>
      </c>
    </row>
    <row r="88" spans="1:14" x14ac:dyDescent="0.2">
      <c r="A88" s="22" t="s">
        <v>229</v>
      </c>
      <c r="B88" s="18" t="str">
        <f t="shared" si="3"/>
        <v>MG2228</v>
      </c>
      <c r="C88" s="18" t="str">
        <f t="shared" si="4"/>
        <v>60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1</v>
      </c>
      <c r="J88" s="24">
        <v>16</v>
      </c>
      <c r="K88" s="24">
        <v>0</v>
      </c>
      <c r="L88" s="24">
        <v>2</v>
      </c>
      <c r="M88" s="24">
        <v>0</v>
      </c>
      <c r="N88" s="24">
        <f t="shared" si="5"/>
        <v>19</v>
      </c>
    </row>
    <row r="89" spans="1:14" x14ac:dyDescent="0.2">
      <c r="A89" s="22" t="s">
        <v>230</v>
      </c>
      <c r="B89" s="18" t="str">
        <f t="shared" si="3"/>
        <v>MG2228</v>
      </c>
      <c r="C89" s="18" t="str">
        <f t="shared" si="4"/>
        <v>62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4</v>
      </c>
      <c r="L89" s="24">
        <v>0</v>
      </c>
      <c r="M89" s="24">
        <v>0</v>
      </c>
      <c r="N89" s="24">
        <f t="shared" si="5"/>
        <v>4</v>
      </c>
    </row>
    <row r="90" spans="1:14" x14ac:dyDescent="0.2">
      <c r="A90" s="22" t="s">
        <v>231</v>
      </c>
      <c r="B90" s="18" t="str">
        <f t="shared" si="3"/>
        <v>MG2228</v>
      </c>
      <c r="C90" s="18" t="str">
        <f t="shared" si="4"/>
        <v>63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9</v>
      </c>
      <c r="L90" s="24">
        <v>0</v>
      </c>
      <c r="M90" s="24">
        <v>0</v>
      </c>
      <c r="N90" s="24">
        <f t="shared" si="5"/>
        <v>9</v>
      </c>
    </row>
    <row r="91" spans="1:14" x14ac:dyDescent="0.2">
      <c r="A91" s="22" t="s">
        <v>232</v>
      </c>
      <c r="B91" s="18" t="str">
        <f t="shared" si="3"/>
        <v>MG2228</v>
      </c>
      <c r="C91" s="18" t="str">
        <f t="shared" si="4"/>
        <v>64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6</v>
      </c>
      <c r="L91" s="24">
        <v>0</v>
      </c>
      <c r="M91" s="24">
        <v>0</v>
      </c>
      <c r="N91" s="24">
        <f t="shared" si="5"/>
        <v>6</v>
      </c>
    </row>
    <row r="92" spans="1:14" x14ac:dyDescent="0.2">
      <c r="A92" s="22" t="s">
        <v>233</v>
      </c>
      <c r="B92" s="18" t="str">
        <f t="shared" si="3"/>
        <v>MG2228</v>
      </c>
      <c r="C92" s="18" t="str">
        <f t="shared" si="4"/>
        <v>65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1</v>
      </c>
      <c r="L92" s="24">
        <v>0</v>
      </c>
      <c r="M92" s="24">
        <v>0</v>
      </c>
      <c r="N92" s="24">
        <f t="shared" si="5"/>
        <v>1</v>
      </c>
    </row>
    <row r="93" spans="1:14" x14ac:dyDescent="0.2">
      <c r="A93" s="22" t="s">
        <v>234</v>
      </c>
      <c r="B93" s="18" t="str">
        <f t="shared" si="3"/>
        <v>MG2228</v>
      </c>
      <c r="C93" s="18" t="str">
        <f t="shared" si="4"/>
        <v>82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12</v>
      </c>
      <c r="L93" s="24">
        <v>0</v>
      </c>
      <c r="M93" s="24">
        <v>0</v>
      </c>
      <c r="N93" s="24">
        <f t="shared" si="5"/>
        <v>12</v>
      </c>
    </row>
    <row r="94" spans="1:14" x14ac:dyDescent="0.2">
      <c r="A94" s="22" t="s">
        <v>235</v>
      </c>
      <c r="B94" s="18" t="str">
        <f t="shared" si="3"/>
        <v>MG2230</v>
      </c>
      <c r="C94" s="18" t="str">
        <f t="shared" si="4"/>
        <v>49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1</v>
      </c>
      <c r="J94" s="24">
        <v>15</v>
      </c>
      <c r="K94" s="24">
        <v>6</v>
      </c>
      <c r="L94" s="24">
        <v>1</v>
      </c>
      <c r="M94" s="24">
        <v>0</v>
      </c>
      <c r="N94" s="24">
        <f t="shared" si="5"/>
        <v>23</v>
      </c>
    </row>
    <row r="95" spans="1:14" x14ac:dyDescent="0.2">
      <c r="A95" s="22" t="s">
        <v>236</v>
      </c>
      <c r="B95" s="18" t="str">
        <f t="shared" si="3"/>
        <v>MG2230</v>
      </c>
      <c r="C95" s="18" t="str">
        <f t="shared" si="4"/>
        <v>50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2</v>
      </c>
      <c r="J95" s="24">
        <v>4</v>
      </c>
      <c r="K95" s="24">
        <v>7</v>
      </c>
      <c r="L95" s="24">
        <v>3</v>
      </c>
      <c r="M95" s="24">
        <v>5</v>
      </c>
      <c r="N95" s="24">
        <f t="shared" si="5"/>
        <v>21</v>
      </c>
    </row>
    <row r="96" spans="1:14" x14ac:dyDescent="0.2">
      <c r="A96" s="22" t="s">
        <v>237</v>
      </c>
      <c r="B96" s="18" t="str">
        <f t="shared" si="3"/>
        <v>MG2230</v>
      </c>
      <c r="C96" s="18" t="str">
        <f t="shared" si="4"/>
        <v>51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2</v>
      </c>
      <c r="K96" s="24">
        <v>0</v>
      </c>
      <c r="L96" s="24">
        <v>0</v>
      </c>
      <c r="M96" s="24">
        <v>1</v>
      </c>
      <c r="N96" s="24">
        <f t="shared" si="5"/>
        <v>3</v>
      </c>
    </row>
    <row r="97" spans="1:14" x14ac:dyDescent="0.2">
      <c r="A97" s="22" t="s">
        <v>238</v>
      </c>
      <c r="B97" s="18" t="str">
        <f t="shared" si="3"/>
        <v>MG2230</v>
      </c>
      <c r="C97" s="18" t="str">
        <f t="shared" si="4"/>
        <v>53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6</v>
      </c>
      <c r="L97" s="24">
        <v>0</v>
      </c>
      <c r="M97" s="24">
        <v>0</v>
      </c>
      <c r="N97" s="24">
        <f t="shared" si="5"/>
        <v>6</v>
      </c>
    </row>
    <row r="98" spans="1:14" x14ac:dyDescent="0.2">
      <c r="A98" s="22" t="s">
        <v>239</v>
      </c>
      <c r="B98" s="18" t="str">
        <f t="shared" si="3"/>
        <v>MG2230</v>
      </c>
      <c r="C98" s="18" t="str">
        <f t="shared" si="4"/>
        <v>54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v>1</v>
      </c>
      <c r="M98" s="24">
        <v>0</v>
      </c>
      <c r="N98" s="24">
        <f t="shared" si="5"/>
        <v>1</v>
      </c>
    </row>
    <row r="99" spans="1:14" x14ac:dyDescent="0.2">
      <c r="A99" s="22" t="s">
        <v>240</v>
      </c>
      <c r="B99" s="18" t="str">
        <f t="shared" si="3"/>
        <v>MG2230</v>
      </c>
      <c r="C99" s="18" t="str">
        <f t="shared" si="4"/>
        <v>55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16</v>
      </c>
      <c r="J99" s="24">
        <v>2</v>
      </c>
      <c r="K99" s="24">
        <v>2</v>
      </c>
      <c r="L99" s="24">
        <v>0</v>
      </c>
      <c r="M99" s="24">
        <v>0</v>
      </c>
      <c r="N99" s="24">
        <f t="shared" si="5"/>
        <v>20</v>
      </c>
    </row>
    <row r="100" spans="1:14" x14ac:dyDescent="0.2">
      <c r="A100" s="22" t="s">
        <v>241</v>
      </c>
      <c r="B100" s="18" t="str">
        <f t="shared" si="3"/>
        <v>MG2230</v>
      </c>
      <c r="C100" s="18" t="str">
        <f t="shared" si="4"/>
        <v>60</v>
      </c>
      <c r="D100" s="24">
        <v>0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4">
        <v>1</v>
      </c>
      <c r="L100" s="24">
        <v>14</v>
      </c>
      <c r="M100" s="24">
        <v>0</v>
      </c>
      <c r="N100" s="24">
        <f t="shared" si="5"/>
        <v>15</v>
      </c>
    </row>
    <row r="101" spans="1:14" x14ac:dyDescent="0.2">
      <c r="A101" s="22" t="s">
        <v>242</v>
      </c>
      <c r="B101" s="18" t="str">
        <f t="shared" si="3"/>
        <v>MG2236</v>
      </c>
      <c r="C101" s="18" t="str">
        <f t="shared" si="4"/>
        <v>18</v>
      </c>
      <c r="D101" s="24">
        <v>0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1</v>
      </c>
      <c r="K101" s="24">
        <v>3</v>
      </c>
      <c r="L101" s="24">
        <v>0</v>
      </c>
      <c r="M101" s="24">
        <v>0</v>
      </c>
      <c r="N101" s="24">
        <f t="shared" si="5"/>
        <v>4</v>
      </c>
    </row>
    <row r="102" spans="1:14" x14ac:dyDescent="0.2">
      <c r="A102" s="22" t="s">
        <v>243</v>
      </c>
      <c r="B102" s="18" t="str">
        <f t="shared" si="3"/>
        <v>MG2236</v>
      </c>
      <c r="C102" s="18" t="str">
        <f t="shared" si="4"/>
        <v>49</v>
      </c>
      <c r="D102" s="24">
        <v>1</v>
      </c>
      <c r="E102" s="24">
        <v>1</v>
      </c>
      <c r="F102" s="24">
        <v>0</v>
      </c>
      <c r="G102" s="24">
        <v>6</v>
      </c>
      <c r="H102" s="24">
        <v>2</v>
      </c>
      <c r="I102" s="24">
        <v>0</v>
      </c>
      <c r="J102" s="24">
        <v>6</v>
      </c>
      <c r="K102" s="24">
        <v>12</v>
      </c>
      <c r="L102" s="24">
        <v>3</v>
      </c>
      <c r="M102" s="24">
        <v>0</v>
      </c>
      <c r="N102" s="24">
        <f t="shared" si="5"/>
        <v>31</v>
      </c>
    </row>
    <row r="103" spans="1:14" x14ac:dyDescent="0.2">
      <c r="A103" s="22" t="s">
        <v>244</v>
      </c>
      <c r="B103" s="18" t="str">
        <f t="shared" si="3"/>
        <v>MG2236</v>
      </c>
      <c r="C103" s="18" t="str">
        <f t="shared" si="4"/>
        <v>50</v>
      </c>
      <c r="D103" s="24">
        <v>0</v>
      </c>
      <c r="E103" s="24">
        <v>2</v>
      </c>
      <c r="F103" s="24">
        <v>3</v>
      </c>
      <c r="G103" s="24">
        <v>0</v>
      </c>
      <c r="H103" s="24">
        <v>0</v>
      </c>
      <c r="I103" s="24">
        <v>0</v>
      </c>
      <c r="J103" s="24">
        <v>130</v>
      </c>
      <c r="K103" s="24">
        <v>16</v>
      </c>
      <c r="L103" s="24">
        <v>7</v>
      </c>
      <c r="M103" s="24">
        <v>0</v>
      </c>
      <c r="N103" s="24">
        <f t="shared" si="5"/>
        <v>158</v>
      </c>
    </row>
    <row r="104" spans="1:14" x14ac:dyDescent="0.2">
      <c r="A104" s="22" t="s">
        <v>245</v>
      </c>
      <c r="B104" s="18" t="str">
        <f t="shared" si="3"/>
        <v>MG2236</v>
      </c>
      <c r="C104" s="18" t="str">
        <f t="shared" si="4"/>
        <v>51</v>
      </c>
      <c r="D104" s="24">
        <v>14</v>
      </c>
      <c r="E104" s="24">
        <v>1</v>
      </c>
      <c r="F104" s="24">
        <v>9</v>
      </c>
      <c r="G104" s="24">
        <v>9</v>
      </c>
      <c r="H104" s="24">
        <v>10</v>
      </c>
      <c r="I104" s="24">
        <v>23</v>
      </c>
      <c r="J104" s="24">
        <v>42</v>
      </c>
      <c r="K104" s="24">
        <v>39</v>
      </c>
      <c r="L104" s="24">
        <v>29</v>
      </c>
      <c r="M104" s="24">
        <v>10</v>
      </c>
      <c r="N104" s="24">
        <f t="shared" si="5"/>
        <v>186</v>
      </c>
    </row>
    <row r="105" spans="1:14" x14ac:dyDescent="0.2">
      <c r="A105" s="22" t="s">
        <v>246</v>
      </c>
      <c r="B105" s="18" t="str">
        <f t="shared" si="3"/>
        <v>MG2236</v>
      </c>
      <c r="C105" s="18" t="str">
        <f t="shared" si="4"/>
        <v>52</v>
      </c>
      <c r="D105" s="24">
        <v>1</v>
      </c>
      <c r="E105" s="24">
        <v>0</v>
      </c>
      <c r="F105" s="24">
        <v>13</v>
      </c>
      <c r="G105" s="24">
        <v>10</v>
      </c>
      <c r="H105" s="24">
        <v>2</v>
      </c>
      <c r="I105" s="24">
        <v>9</v>
      </c>
      <c r="J105" s="24">
        <v>4</v>
      </c>
      <c r="K105" s="24">
        <v>7</v>
      </c>
      <c r="L105" s="24">
        <v>9</v>
      </c>
      <c r="M105" s="24">
        <v>1</v>
      </c>
      <c r="N105" s="24">
        <f t="shared" si="5"/>
        <v>56</v>
      </c>
    </row>
    <row r="106" spans="1:14" x14ac:dyDescent="0.2">
      <c r="A106" s="22" t="s">
        <v>247</v>
      </c>
      <c r="B106" s="18" t="str">
        <f t="shared" si="3"/>
        <v>MG2236</v>
      </c>
      <c r="C106" s="18" t="str">
        <f t="shared" si="4"/>
        <v>53</v>
      </c>
      <c r="D106" s="24">
        <v>0</v>
      </c>
      <c r="E106" s="24">
        <v>0</v>
      </c>
      <c r="F106" s="24">
        <v>8</v>
      </c>
      <c r="G106" s="24">
        <v>8</v>
      </c>
      <c r="H106" s="24">
        <v>2</v>
      </c>
      <c r="I106" s="24">
        <v>13</v>
      </c>
      <c r="J106" s="24">
        <v>30</v>
      </c>
      <c r="K106" s="24">
        <v>10</v>
      </c>
      <c r="L106" s="24">
        <v>24</v>
      </c>
      <c r="M106" s="24">
        <v>5</v>
      </c>
      <c r="N106" s="24">
        <f t="shared" si="5"/>
        <v>100</v>
      </c>
    </row>
    <row r="107" spans="1:14" x14ac:dyDescent="0.2">
      <c r="A107" s="22" t="s">
        <v>248</v>
      </c>
      <c r="B107" s="18" t="str">
        <f t="shared" si="3"/>
        <v>MG2236</v>
      </c>
      <c r="C107" s="18" t="str">
        <f t="shared" si="4"/>
        <v>54</v>
      </c>
      <c r="D107" s="24">
        <v>3</v>
      </c>
      <c r="E107" s="24">
        <v>0</v>
      </c>
      <c r="F107" s="24">
        <v>13</v>
      </c>
      <c r="G107" s="24">
        <v>11</v>
      </c>
      <c r="H107" s="24">
        <v>2</v>
      </c>
      <c r="I107" s="24">
        <v>20</v>
      </c>
      <c r="J107" s="24">
        <v>8</v>
      </c>
      <c r="K107" s="24">
        <v>7</v>
      </c>
      <c r="L107" s="24">
        <v>3</v>
      </c>
      <c r="M107" s="24">
        <v>3</v>
      </c>
      <c r="N107" s="24">
        <f t="shared" si="5"/>
        <v>70</v>
      </c>
    </row>
    <row r="108" spans="1:14" x14ac:dyDescent="0.2">
      <c r="A108" s="22" t="s">
        <v>249</v>
      </c>
      <c r="B108" s="18" t="str">
        <f t="shared" si="3"/>
        <v>MG2236</v>
      </c>
      <c r="C108" s="18" t="str">
        <f t="shared" si="4"/>
        <v>55</v>
      </c>
      <c r="D108" s="24">
        <v>0</v>
      </c>
      <c r="E108" s="24">
        <v>0</v>
      </c>
      <c r="F108" s="24">
        <v>0</v>
      </c>
      <c r="G108" s="24">
        <v>2</v>
      </c>
      <c r="H108" s="24">
        <v>3</v>
      </c>
      <c r="I108" s="24">
        <v>1</v>
      </c>
      <c r="J108" s="24">
        <v>17</v>
      </c>
      <c r="K108" s="24">
        <v>34</v>
      </c>
      <c r="L108" s="24">
        <v>0</v>
      </c>
      <c r="M108" s="24">
        <v>1</v>
      </c>
      <c r="N108" s="24">
        <f t="shared" si="5"/>
        <v>58</v>
      </c>
    </row>
    <row r="109" spans="1:14" x14ac:dyDescent="0.2">
      <c r="A109" s="22" t="s">
        <v>250</v>
      </c>
      <c r="B109" s="18" t="str">
        <f t="shared" si="3"/>
        <v>MG2236</v>
      </c>
      <c r="C109" s="18" t="str">
        <f t="shared" si="4"/>
        <v>56</v>
      </c>
      <c r="D109" s="24">
        <v>0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10</v>
      </c>
      <c r="K109" s="24">
        <v>0</v>
      </c>
      <c r="L109" s="24">
        <v>0</v>
      </c>
      <c r="M109" s="24">
        <v>0</v>
      </c>
      <c r="N109" s="24">
        <f t="shared" si="5"/>
        <v>10</v>
      </c>
    </row>
    <row r="110" spans="1:14" x14ac:dyDescent="0.2">
      <c r="A110" s="22" t="s">
        <v>251</v>
      </c>
      <c r="B110" s="18" t="str">
        <f t="shared" si="3"/>
        <v>MG2236</v>
      </c>
      <c r="C110" s="18" t="str">
        <f t="shared" si="4"/>
        <v>60</v>
      </c>
      <c r="D110" s="24">
        <v>0</v>
      </c>
      <c r="E110" s="24">
        <v>0</v>
      </c>
      <c r="F110" s="24">
        <v>0</v>
      </c>
      <c r="G110" s="24">
        <v>0</v>
      </c>
      <c r="H110" s="24">
        <v>1</v>
      </c>
      <c r="I110" s="24">
        <v>2</v>
      </c>
      <c r="J110" s="24">
        <v>13</v>
      </c>
      <c r="K110" s="24">
        <v>18</v>
      </c>
      <c r="L110" s="24">
        <v>0</v>
      </c>
      <c r="M110" s="24">
        <v>0</v>
      </c>
      <c r="N110" s="24">
        <f t="shared" si="5"/>
        <v>34</v>
      </c>
    </row>
    <row r="111" spans="1:14" x14ac:dyDescent="0.2">
      <c r="A111" s="22" t="s">
        <v>252</v>
      </c>
      <c r="B111" s="18" t="str">
        <f t="shared" si="3"/>
        <v>MG2236</v>
      </c>
      <c r="C111" s="18" t="str">
        <f t="shared" si="4"/>
        <v>62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6</v>
      </c>
      <c r="L111" s="24">
        <v>0</v>
      </c>
      <c r="M111" s="24">
        <v>0</v>
      </c>
      <c r="N111" s="24">
        <f t="shared" si="5"/>
        <v>6</v>
      </c>
    </row>
    <row r="112" spans="1:14" x14ac:dyDescent="0.2">
      <c r="A112" s="22" t="s">
        <v>253</v>
      </c>
      <c r="B112" s="18" t="str">
        <f t="shared" si="3"/>
        <v>MG2236</v>
      </c>
      <c r="C112" s="18" t="str">
        <f t="shared" si="4"/>
        <v>82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14</v>
      </c>
      <c r="L112" s="24">
        <v>1</v>
      </c>
      <c r="M112" s="24">
        <v>0</v>
      </c>
      <c r="N112" s="24">
        <f t="shared" si="5"/>
        <v>15</v>
      </c>
    </row>
    <row r="113" spans="1:14" x14ac:dyDescent="0.2">
      <c r="A113" s="22" t="s">
        <v>254</v>
      </c>
      <c r="B113" s="18" t="str">
        <f t="shared" si="3"/>
        <v>MG2237</v>
      </c>
      <c r="C113" s="18" t="str">
        <f t="shared" si="4"/>
        <v>18</v>
      </c>
      <c r="D113" s="24">
        <v>0</v>
      </c>
      <c r="E113" s="24">
        <v>0</v>
      </c>
      <c r="F113" s="24">
        <v>5</v>
      </c>
      <c r="G113" s="24">
        <v>1</v>
      </c>
      <c r="H113" s="24">
        <v>8</v>
      </c>
      <c r="I113" s="24">
        <v>10</v>
      </c>
      <c r="J113" s="24">
        <v>10</v>
      </c>
      <c r="K113" s="24">
        <v>14</v>
      </c>
      <c r="L113" s="24">
        <v>5</v>
      </c>
      <c r="M113" s="24">
        <v>0</v>
      </c>
      <c r="N113" s="24">
        <f t="shared" si="5"/>
        <v>53</v>
      </c>
    </row>
    <row r="114" spans="1:14" x14ac:dyDescent="0.2">
      <c r="A114" s="22" t="s">
        <v>255</v>
      </c>
      <c r="B114" s="18" t="str">
        <f t="shared" si="3"/>
        <v>MG2237</v>
      </c>
      <c r="C114" s="18" t="str">
        <f t="shared" si="4"/>
        <v>49</v>
      </c>
      <c r="D114" s="24">
        <v>9</v>
      </c>
      <c r="E114" s="24">
        <v>4</v>
      </c>
      <c r="F114" s="24">
        <v>12</v>
      </c>
      <c r="G114" s="24">
        <v>5</v>
      </c>
      <c r="H114" s="24">
        <v>7</v>
      </c>
      <c r="I114" s="24">
        <v>4</v>
      </c>
      <c r="J114" s="24">
        <v>0</v>
      </c>
      <c r="K114" s="24">
        <v>50</v>
      </c>
      <c r="L114" s="24">
        <v>20</v>
      </c>
      <c r="M114" s="24">
        <v>0</v>
      </c>
      <c r="N114" s="24">
        <f t="shared" si="5"/>
        <v>111</v>
      </c>
    </row>
    <row r="115" spans="1:14" x14ac:dyDescent="0.2">
      <c r="A115" s="22" t="s">
        <v>256</v>
      </c>
      <c r="B115" s="18" t="str">
        <f t="shared" si="3"/>
        <v>MG2237</v>
      </c>
      <c r="C115" s="18" t="str">
        <f t="shared" si="4"/>
        <v>50</v>
      </c>
      <c r="D115" s="24">
        <v>3</v>
      </c>
      <c r="E115" s="24">
        <v>0</v>
      </c>
      <c r="F115" s="24">
        <v>3</v>
      </c>
      <c r="G115" s="24">
        <v>6</v>
      </c>
      <c r="H115" s="24">
        <v>1</v>
      </c>
      <c r="I115" s="24">
        <v>1</v>
      </c>
      <c r="J115" s="24">
        <v>12</v>
      </c>
      <c r="K115" s="24">
        <v>49</v>
      </c>
      <c r="L115" s="24">
        <v>8</v>
      </c>
      <c r="M115" s="24">
        <v>0</v>
      </c>
      <c r="N115" s="24">
        <f t="shared" si="5"/>
        <v>83</v>
      </c>
    </row>
    <row r="116" spans="1:14" x14ac:dyDescent="0.2">
      <c r="A116" s="22" t="s">
        <v>257</v>
      </c>
      <c r="B116" s="18" t="str">
        <f t="shared" si="3"/>
        <v>MG2237</v>
      </c>
      <c r="C116" s="18" t="str">
        <f t="shared" si="4"/>
        <v>51</v>
      </c>
      <c r="D116" s="24">
        <v>0</v>
      </c>
      <c r="E116" s="24">
        <v>0</v>
      </c>
      <c r="F116" s="24">
        <v>11</v>
      </c>
      <c r="G116" s="24">
        <v>98</v>
      </c>
      <c r="H116" s="24">
        <v>8</v>
      </c>
      <c r="I116" s="24">
        <v>1</v>
      </c>
      <c r="J116" s="24">
        <v>30</v>
      </c>
      <c r="K116" s="24">
        <v>31</v>
      </c>
      <c r="L116" s="24">
        <v>32</v>
      </c>
      <c r="M116" s="24">
        <v>3</v>
      </c>
      <c r="N116" s="24">
        <f t="shared" si="5"/>
        <v>214</v>
      </c>
    </row>
    <row r="117" spans="1:14" x14ac:dyDescent="0.2">
      <c r="A117" s="22" t="s">
        <v>258</v>
      </c>
      <c r="B117" s="18" t="str">
        <f t="shared" si="3"/>
        <v>MG2237</v>
      </c>
      <c r="C117" s="18" t="str">
        <f t="shared" si="4"/>
        <v>52</v>
      </c>
      <c r="D117" s="24">
        <v>0</v>
      </c>
      <c r="E117" s="24">
        <v>3</v>
      </c>
      <c r="F117" s="24">
        <v>0</v>
      </c>
      <c r="G117" s="24">
        <v>0</v>
      </c>
      <c r="H117" s="24">
        <v>0</v>
      </c>
      <c r="I117" s="24">
        <v>5</v>
      </c>
      <c r="J117" s="24">
        <v>1</v>
      </c>
      <c r="K117" s="24">
        <v>6</v>
      </c>
      <c r="L117" s="24">
        <v>0</v>
      </c>
      <c r="M117" s="24">
        <v>3</v>
      </c>
      <c r="N117" s="24">
        <f t="shared" si="5"/>
        <v>18</v>
      </c>
    </row>
    <row r="118" spans="1:14" x14ac:dyDescent="0.2">
      <c r="A118" s="22" t="s">
        <v>259</v>
      </c>
      <c r="B118" s="18" t="str">
        <f t="shared" si="3"/>
        <v>MG2237</v>
      </c>
      <c r="C118" s="18" t="str">
        <f t="shared" si="4"/>
        <v>53</v>
      </c>
      <c r="D118" s="24">
        <v>2</v>
      </c>
      <c r="E118" s="24">
        <v>1</v>
      </c>
      <c r="F118" s="24">
        <v>2</v>
      </c>
      <c r="G118" s="24">
        <v>38</v>
      </c>
      <c r="H118" s="24">
        <v>4</v>
      </c>
      <c r="I118" s="24">
        <v>37</v>
      </c>
      <c r="J118" s="24">
        <v>3</v>
      </c>
      <c r="K118" s="24">
        <v>16</v>
      </c>
      <c r="L118" s="24">
        <v>5</v>
      </c>
      <c r="M118" s="24">
        <v>2</v>
      </c>
      <c r="N118" s="24">
        <f t="shared" si="5"/>
        <v>110</v>
      </c>
    </row>
    <row r="119" spans="1:14" x14ac:dyDescent="0.2">
      <c r="A119" s="22" t="s">
        <v>260</v>
      </c>
      <c r="B119" s="18" t="str">
        <f t="shared" si="3"/>
        <v>MG2237</v>
      </c>
      <c r="C119" s="18" t="str">
        <f t="shared" si="4"/>
        <v>54</v>
      </c>
      <c r="D119" s="24">
        <v>0</v>
      </c>
      <c r="E119" s="24">
        <v>1</v>
      </c>
      <c r="F119" s="24">
        <v>0</v>
      </c>
      <c r="G119" s="24">
        <v>0</v>
      </c>
      <c r="H119" s="24">
        <v>0</v>
      </c>
      <c r="I119" s="24">
        <v>5</v>
      </c>
      <c r="J119" s="24">
        <v>0</v>
      </c>
      <c r="K119" s="24">
        <v>7</v>
      </c>
      <c r="L119" s="24">
        <v>0</v>
      </c>
      <c r="M119" s="24">
        <v>0</v>
      </c>
      <c r="N119" s="24">
        <f t="shared" si="5"/>
        <v>13</v>
      </c>
    </row>
    <row r="120" spans="1:14" x14ac:dyDescent="0.2">
      <c r="A120" s="22" t="s">
        <v>261</v>
      </c>
      <c r="B120" s="18" t="str">
        <f t="shared" si="3"/>
        <v>MG2237</v>
      </c>
      <c r="C120" s="18" t="str">
        <f t="shared" si="4"/>
        <v>55</v>
      </c>
      <c r="D120" s="24">
        <v>0</v>
      </c>
      <c r="E120" s="24">
        <v>0</v>
      </c>
      <c r="F120" s="24">
        <v>0</v>
      </c>
      <c r="G120" s="24">
        <v>2</v>
      </c>
      <c r="H120" s="24">
        <v>3</v>
      </c>
      <c r="I120" s="24">
        <v>1</v>
      </c>
      <c r="J120" s="24">
        <v>19</v>
      </c>
      <c r="K120" s="24">
        <v>13</v>
      </c>
      <c r="L120" s="24">
        <v>5</v>
      </c>
      <c r="M120" s="24">
        <v>2</v>
      </c>
      <c r="N120" s="24">
        <f t="shared" si="5"/>
        <v>45</v>
      </c>
    </row>
    <row r="121" spans="1:14" x14ac:dyDescent="0.2">
      <c r="A121" s="22" t="s">
        <v>262</v>
      </c>
      <c r="B121" s="18" t="str">
        <f t="shared" si="3"/>
        <v>MG2237</v>
      </c>
      <c r="C121" s="18" t="str">
        <f t="shared" si="4"/>
        <v>56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3</v>
      </c>
      <c r="J121" s="24">
        <v>0</v>
      </c>
      <c r="K121" s="24">
        <v>0</v>
      </c>
      <c r="L121" s="24">
        <v>0</v>
      </c>
      <c r="M121" s="24">
        <v>0</v>
      </c>
      <c r="N121" s="24">
        <f t="shared" si="5"/>
        <v>3</v>
      </c>
    </row>
    <row r="122" spans="1:14" x14ac:dyDescent="0.2">
      <c r="A122" s="22" t="s">
        <v>263</v>
      </c>
      <c r="B122" s="18" t="str">
        <f t="shared" si="3"/>
        <v>MG2237</v>
      </c>
      <c r="C122" s="18" t="str">
        <f t="shared" si="4"/>
        <v>60</v>
      </c>
      <c r="D122" s="24">
        <v>0</v>
      </c>
      <c r="E122" s="24">
        <v>0</v>
      </c>
      <c r="F122" s="24">
        <v>0</v>
      </c>
      <c r="G122" s="24">
        <v>0</v>
      </c>
      <c r="H122" s="24">
        <v>25</v>
      </c>
      <c r="I122" s="24">
        <v>10</v>
      </c>
      <c r="J122" s="24">
        <v>10</v>
      </c>
      <c r="K122" s="24">
        <v>22</v>
      </c>
      <c r="L122" s="24">
        <v>22</v>
      </c>
      <c r="M122" s="24">
        <v>0</v>
      </c>
      <c r="N122" s="24">
        <f t="shared" si="5"/>
        <v>89</v>
      </c>
    </row>
    <row r="123" spans="1:14" x14ac:dyDescent="0.2">
      <c r="A123" s="22" t="s">
        <v>264</v>
      </c>
      <c r="B123" s="18" t="str">
        <f t="shared" si="3"/>
        <v>MG2237</v>
      </c>
      <c r="C123" s="18" t="str">
        <f t="shared" si="4"/>
        <v>62</v>
      </c>
      <c r="D123" s="24">
        <v>0</v>
      </c>
      <c r="E123" s="24">
        <v>0</v>
      </c>
      <c r="F123" s="24">
        <v>0</v>
      </c>
      <c r="G123" s="24">
        <v>0</v>
      </c>
      <c r="H123" s="24">
        <v>0</v>
      </c>
      <c r="I123" s="24">
        <v>0</v>
      </c>
      <c r="J123" s="24">
        <v>2</v>
      </c>
      <c r="K123" s="24">
        <v>0</v>
      </c>
      <c r="L123" s="24">
        <v>0</v>
      </c>
      <c r="M123" s="24">
        <v>0</v>
      </c>
      <c r="N123" s="24">
        <f t="shared" si="5"/>
        <v>2</v>
      </c>
    </row>
    <row r="124" spans="1:14" x14ac:dyDescent="0.2">
      <c r="A124" s="22" t="s">
        <v>265</v>
      </c>
      <c r="B124" s="18" t="str">
        <f t="shared" si="3"/>
        <v>MG2237</v>
      </c>
      <c r="C124" s="18" t="str">
        <f t="shared" si="4"/>
        <v>63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2</v>
      </c>
      <c r="K124" s="24">
        <v>1</v>
      </c>
      <c r="L124" s="24">
        <v>0</v>
      </c>
      <c r="M124" s="24">
        <v>0</v>
      </c>
      <c r="N124" s="24">
        <f t="shared" si="5"/>
        <v>3</v>
      </c>
    </row>
    <row r="125" spans="1:14" x14ac:dyDescent="0.2">
      <c r="A125" s="22" t="s">
        <v>266</v>
      </c>
      <c r="B125" s="18" t="str">
        <f t="shared" si="3"/>
        <v>MG2237</v>
      </c>
      <c r="C125" s="18" t="str">
        <f t="shared" si="4"/>
        <v>64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1</v>
      </c>
      <c r="K125" s="24">
        <v>1</v>
      </c>
      <c r="L125" s="24">
        <v>0</v>
      </c>
      <c r="M125" s="24">
        <v>0</v>
      </c>
      <c r="N125" s="24">
        <f t="shared" si="5"/>
        <v>2</v>
      </c>
    </row>
    <row r="126" spans="1:14" x14ac:dyDescent="0.2">
      <c r="A126" s="22" t="s">
        <v>267</v>
      </c>
      <c r="B126" s="18" t="str">
        <f t="shared" si="3"/>
        <v>MG2237</v>
      </c>
      <c r="C126" s="18" t="str">
        <f t="shared" si="4"/>
        <v>65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1</v>
      </c>
      <c r="K126" s="24">
        <v>1</v>
      </c>
      <c r="L126" s="24">
        <v>0</v>
      </c>
      <c r="M126" s="24">
        <v>0</v>
      </c>
      <c r="N126" s="24">
        <f t="shared" si="5"/>
        <v>2</v>
      </c>
    </row>
    <row r="127" spans="1:14" x14ac:dyDescent="0.2">
      <c r="A127" s="22" t="s">
        <v>268</v>
      </c>
      <c r="B127" s="18" t="str">
        <f t="shared" si="3"/>
        <v>MG2237</v>
      </c>
      <c r="C127" s="18" t="str">
        <f t="shared" si="4"/>
        <v>69</v>
      </c>
      <c r="D127" s="24">
        <v>0</v>
      </c>
      <c r="E127" s="24">
        <v>36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10</v>
      </c>
      <c r="L127" s="24">
        <v>10</v>
      </c>
      <c r="M127" s="24">
        <v>10</v>
      </c>
      <c r="N127" s="24">
        <f t="shared" si="5"/>
        <v>66</v>
      </c>
    </row>
    <row r="128" spans="1:14" x14ac:dyDescent="0.2">
      <c r="A128" s="22" t="s">
        <v>269</v>
      </c>
      <c r="B128" s="18" t="str">
        <f t="shared" si="3"/>
        <v>MG2237</v>
      </c>
      <c r="C128" s="18" t="str">
        <f t="shared" si="4"/>
        <v>82</v>
      </c>
      <c r="D128" s="24">
        <v>0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v>5</v>
      </c>
      <c r="M128" s="24">
        <v>0</v>
      </c>
      <c r="N128" s="24">
        <f t="shared" si="5"/>
        <v>5</v>
      </c>
    </row>
    <row r="129" spans="1:14" x14ac:dyDescent="0.2">
      <c r="A129" s="22" t="s">
        <v>270</v>
      </c>
      <c r="B129" s="18" t="str">
        <f t="shared" si="3"/>
        <v>MG2238</v>
      </c>
      <c r="C129" s="18" t="str">
        <f t="shared" si="4"/>
        <v>18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3</v>
      </c>
      <c r="K129" s="24">
        <v>1</v>
      </c>
      <c r="L129" s="24">
        <v>7</v>
      </c>
      <c r="M129" s="24">
        <v>0</v>
      </c>
      <c r="N129" s="24">
        <f t="shared" si="5"/>
        <v>11</v>
      </c>
    </row>
    <row r="130" spans="1:14" x14ac:dyDescent="0.2">
      <c r="A130" s="22" t="s">
        <v>271</v>
      </c>
      <c r="B130" s="18" t="str">
        <f t="shared" si="3"/>
        <v>MG2238</v>
      </c>
      <c r="C130" s="18" t="str">
        <f t="shared" si="4"/>
        <v>48</v>
      </c>
      <c r="D130" s="24">
        <v>0</v>
      </c>
      <c r="E130" s="24">
        <v>0</v>
      </c>
      <c r="F130" s="24">
        <v>1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f t="shared" si="5"/>
        <v>1</v>
      </c>
    </row>
    <row r="131" spans="1:14" x14ac:dyDescent="0.2">
      <c r="A131" s="22" t="s">
        <v>272</v>
      </c>
      <c r="B131" s="18" t="str">
        <f t="shared" si="3"/>
        <v>MG2238</v>
      </c>
      <c r="C131" s="18" t="str">
        <f t="shared" si="4"/>
        <v>49</v>
      </c>
      <c r="D131" s="24">
        <v>18</v>
      </c>
      <c r="E131" s="24">
        <v>7</v>
      </c>
      <c r="F131" s="24">
        <v>2</v>
      </c>
      <c r="G131" s="24">
        <v>1</v>
      </c>
      <c r="H131" s="24">
        <v>4</v>
      </c>
      <c r="I131" s="24">
        <v>7</v>
      </c>
      <c r="J131" s="24">
        <v>31</v>
      </c>
      <c r="K131" s="24">
        <v>63</v>
      </c>
      <c r="L131" s="24">
        <v>2</v>
      </c>
      <c r="M131" s="24">
        <v>6</v>
      </c>
      <c r="N131" s="24">
        <f t="shared" si="5"/>
        <v>141</v>
      </c>
    </row>
    <row r="132" spans="1:14" x14ac:dyDescent="0.2">
      <c r="A132" s="22" t="s">
        <v>273</v>
      </c>
      <c r="B132" s="18" t="str">
        <f t="shared" ref="B132:B195" si="6">LEFT(A132,6)</f>
        <v>MG2238</v>
      </c>
      <c r="C132" s="18" t="str">
        <f t="shared" ref="C132:C195" si="7">RIGHT(A132,2)</f>
        <v>50</v>
      </c>
      <c r="D132" s="24">
        <v>3</v>
      </c>
      <c r="E132" s="24">
        <v>101</v>
      </c>
      <c r="F132" s="24">
        <v>257</v>
      </c>
      <c r="G132" s="24">
        <v>3</v>
      </c>
      <c r="H132" s="24">
        <v>3</v>
      </c>
      <c r="I132" s="24">
        <v>210</v>
      </c>
      <c r="J132" s="24">
        <v>12</v>
      </c>
      <c r="K132" s="24">
        <v>36</v>
      </c>
      <c r="L132" s="24">
        <v>54</v>
      </c>
      <c r="M132" s="24">
        <v>1</v>
      </c>
      <c r="N132" s="24">
        <f t="shared" si="5"/>
        <v>680</v>
      </c>
    </row>
    <row r="133" spans="1:14" x14ac:dyDescent="0.2">
      <c r="A133" s="22" t="s">
        <v>274</v>
      </c>
      <c r="B133" s="18" t="str">
        <f t="shared" si="6"/>
        <v>MG2238</v>
      </c>
      <c r="C133" s="18" t="str">
        <f t="shared" si="7"/>
        <v>51</v>
      </c>
      <c r="D133" s="24">
        <v>13</v>
      </c>
      <c r="E133" s="24">
        <v>5</v>
      </c>
      <c r="F133" s="24">
        <v>5</v>
      </c>
      <c r="G133" s="24">
        <v>2</v>
      </c>
      <c r="H133" s="24">
        <v>4</v>
      </c>
      <c r="I133" s="24">
        <v>12</v>
      </c>
      <c r="J133" s="24">
        <v>63</v>
      </c>
      <c r="K133" s="24">
        <v>50</v>
      </c>
      <c r="L133" s="24">
        <v>5</v>
      </c>
      <c r="M133" s="24">
        <v>1</v>
      </c>
      <c r="N133" s="24">
        <f t="shared" ref="N133:N196" si="8">SUM(D133:M133)</f>
        <v>160</v>
      </c>
    </row>
    <row r="134" spans="1:14" x14ac:dyDescent="0.2">
      <c r="A134" s="22" t="s">
        <v>275</v>
      </c>
      <c r="B134" s="18" t="str">
        <f t="shared" si="6"/>
        <v>MG2238</v>
      </c>
      <c r="C134" s="18" t="str">
        <f t="shared" si="7"/>
        <v>52</v>
      </c>
      <c r="D134" s="24">
        <v>3</v>
      </c>
      <c r="E134" s="24">
        <v>2</v>
      </c>
      <c r="F134" s="24">
        <v>0</v>
      </c>
      <c r="G134" s="24">
        <v>1</v>
      </c>
      <c r="H134" s="24">
        <v>0</v>
      </c>
      <c r="I134" s="24">
        <v>1</v>
      </c>
      <c r="J134" s="24">
        <v>8</v>
      </c>
      <c r="K134" s="24">
        <v>6</v>
      </c>
      <c r="L134" s="24">
        <v>2</v>
      </c>
      <c r="M134" s="24">
        <v>0</v>
      </c>
      <c r="N134" s="24">
        <f t="shared" si="8"/>
        <v>23</v>
      </c>
    </row>
    <row r="135" spans="1:14" x14ac:dyDescent="0.2">
      <c r="A135" s="22" t="s">
        <v>276</v>
      </c>
      <c r="B135" s="18" t="str">
        <f t="shared" si="6"/>
        <v>MG2238</v>
      </c>
      <c r="C135" s="18" t="str">
        <f t="shared" si="7"/>
        <v>53</v>
      </c>
      <c r="D135" s="24">
        <v>4</v>
      </c>
      <c r="E135" s="24">
        <v>1</v>
      </c>
      <c r="F135" s="24">
        <v>1</v>
      </c>
      <c r="G135" s="24">
        <v>4</v>
      </c>
      <c r="H135" s="24">
        <v>0</v>
      </c>
      <c r="I135" s="24">
        <v>4</v>
      </c>
      <c r="J135" s="24">
        <v>16</v>
      </c>
      <c r="K135" s="24">
        <v>19</v>
      </c>
      <c r="L135" s="24">
        <v>0</v>
      </c>
      <c r="M135" s="24">
        <v>0</v>
      </c>
      <c r="N135" s="24">
        <f t="shared" si="8"/>
        <v>49</v>
      </c>
    </row>
    <row r="136" spans="1:14" x14ac:dyDescent="0.2">
      <c r="A136" s="22" t="s">
        <v>277</v>
      </c>
      <c r="B136" s="18" t="str">
        <f t="shared" si="6"/>
        <v>MG2238</v>
      </c>
      <c r="C136" s="18" t="str">
        <f t="shared" si="7"/>
        <v>54</v>
      </c>
      <c r="D136" s="24">
        <v>0</v>
      </c>
      <c r="E136" s="24">
        <v>0</v>
      </c>
      <c r="F136" s="24">
        <v>3</v>
      </c>
      <c r="G136" s="24">
        <v>1</v>
      </c>
      <c r="H136" s="24">
        <v>0</v>
      </c>
      <c r="I136" s="24">
        <v>1</v>
      </c>
      <c r="J136" s="24">
        <v>6</v>
      </c>
      <c r="K136" s="24">
        <v>9</v>
      </c>
      <c r="L136" s="24">
        <v>0</v>
      </c>
      <c r="M136" s="24">
        <v>0</v>
      </c>
      <c r="N136" s="24">
        <f t="shared" si="8"/>
        <v>20</v>
      </c>
    </row>
    <row r="137" spans="1:14" x14ac:dyDescent="0.2">
      <c r="A137" s="22" t="s">
        <v>278</v>
      </c>
      <c r="B137" s="18" t="str">
        <f t="shared" si="6"/>
        <v>MG2238</v>
      </c>
      <c r="C137" s="18" t="str">
        <f t="shared" si="7"/>
        <v>55</v>
      </c>
      <c r="D137" s="24">
        <v>0</v>
      </c>
      <c r="E137" s="24">
        <v>9</v>
      </c>
      <c r="F137" s="24">
        <v>0</v>
      </c>
      <c r="G137" s="24">
        <v>6</v>
      </c>
      <c r="H137" s="24">
        <v>1</v>
      </c>
      <c r="I137" s="24">
        <v>5</v>
      </c>
      <c r="J137" s="24">
        <v>5</v>
      </c>
      <c r="K137" s="24">
        <v>36</v>
      </c>
      <c r="L137" s="24">
        <v>21</v>
      </c>
      <c r="M137" s="24">
        <v>0</v>
      </c>
      <c r="N137" s="24">
        <f t="shared" si="8"/>
        <v>83</v>
      </c>
    </row>
    <row r="138" spans="1:14" x14ac:dyDescent="0.2">
      <c r="A138" s="22" t="s">
        <v>279</v>
      </c>
      <c r="B138" s="18" t="str">
        <f t="shared" si="6"/>
        <v>MG2238</v>
      </c>
      <c r="C138" s="18" t="str">
        <f t="shared" si="7"/>
        <v>56</v>
      </c>
      <c r="D138" s="24">
        <v>0</v>
      </c>
      <c r="E138" s="24">
        <v>0</v>
      </c>
      <c r="F138" s="24">
        <v>0</v>
      </c>
      <c r="G138" s="24">
        <v>0</v>
      </c>
      <c r="H138" s="24">
        <v>0</v>
      </c>
      <c r="I138" s="24">
        <v>5</v>
      </c>
      <c r="J138" s="24">
        <v>4</v>
      </c>
      <c r="K138" s="24">
        <v>0</v>
      </c>
      <c r="L138" s="24">
        <v>0</v>
      </c>
      <c r="M138" s="24">
        <v>0</v>
      </c>
      <c r="N138" s="24">
        <f t="shared" si="8"/>
        <v>9</v>
      </c>
    </row>
    <row r="139" spans="1:14" x14ac:dyDescent="0.2">
      <c r="A139" s="22" t="s">
        <v>280</v>
      </c>
      <c r="B139" s="18" t="str">
        <f t="shared" si="6"/>
        <v>MG2238</v>
      </c>
      <c r="C139" s="18" t="str">
        <f t="shared" si="7"/>
        <v>60</v>
      </c>
      <c r="D139" s="24">
        <v>0</v>
      </c>
      <c r="E139" s="24">
        <v>0</v>
      </c>
      <c r="F139" s="24">
        <v>1</v>
      </c>
      <c r="G139" s="24">
        <v>0</v>
      </c>
      <c r="H139" s="24">
        <v>12</v>
      </c>
      <c r="I139" s="24">
        <v>34</v>
      </c>
      <c r="J139" s="24">
        <v>4</v>
      </c>
      <c r="K139" s="24">
        <v>18</v>
      </c>
      <c r="L139" s="24">
        <v>13</v>
      </c>
      <c r="M139" s="24">
        <v>8</v>
      </c>
      <c r="N139" s="24">
        <f t="shared" si="8"/>
        <v>90</v>
      </c>
    </row>
    <row r="140" spans="1:14" x14ac:dyDescent="0.2">
      <c r="A140" s="22" t="s">
        <v>281</v>
      </c>
      <c r="B140" s="18" t="str">
        <f t="shared" si="6"/>
        <v>MG2238</v>
      </c>
      <c r="C140" s="18" t="str">
        <f t="shared" si="7"/>
        <v>69</v>
      </c>
      <c r="D140" s="24">
        <v>10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15</v>
      </c>
      <c r="L140" s="24">
        <v>0</v>
      </c>
      <c r="M140" s="24">
        <v>6</v>
      </c>
      <c r="N140" s="24">
        <f t="shared" si="8"/>
        <v>31</v>
      </c>
    </row>
    <row r="141" spans="1:14" x14ac:dyDescent="0.2">
      <c r="A141" s="22" t="s">
        <v>282</v>
      </c>
      <c r="B141" s="18" t="str">
        <f t="shared" si="6"/>
        <v>MG2238</v>
      </c>
      <c r="C141" s="18" t="str">
        <f t="shared" si="7"/>
        <v>82</v>
      </c>
      <c r="D141" s="24">
        <v>0</v>
      </c>
      <c r="E141" s="24">
        <v>0</v>
      </c>
      <c r="F141" s="24">
        <v>0</v>
      </c>
      <c r="G141" s="24">
        <v>0</v>
      </c>
      <c r="H141" s="24">
        <v>0</v>
      </c>
      <c r="I141" s="24">
        <v>0</v>
      </c>
      <c r="J141" s="24">
        <v>0</v>
      </c>
      <c r="K141" s="24">
        <v>4</v>
      </c>
      <c r="L141" s="24">
        <v>0</v>
      </c>
      <c r="M141" s="24">
        <v>0</v>
      </c>
      <c r="N141" s="24">
        <f t="shared" si="8"/>
        <v>4</v>
      </c>
    </row>
    <row r="142" spans="1:14" x14ac:dyDescent="0.2">
      <c r="A142" s="22" t="s">
        <v>283</v>
      </c>
      <c r="B142" s="18" t="str">
        <f t="shared" si="6"/>
        <v>MG2244</v>
      </c>
      <c r="C142" s="18" t="str">
        <f t="shared" si="7"/>
        <v>18</v>
      </c>
      <c r="D142" s="24">
        <v>0</v>
      </c>
      <c r="E142" s="24">
        <v>0</v>
      </c>
      <c r="F142" s="24">
        <v>0</v>
      </c>
      <c r="G142" s="24">
        <v>0</v>
      </c>
      <c r="H142" s="24">
        <v>1</v>
      </c>
      <c r="I142" s="24">
        <v>1</v>
      </c>
      <c r="J142" s="24">
        <v>0</v>
      </c>
      <c r="K142" s="24">
        <v>0</v>
      </c>
      <c r="L142" s="24">
        <v>4</v>
      </c>
      <c r="M142" s="24">
        <v>0</v>
      </c>
      <c r="N142" s="24">
        <f t="shared" si="8"/>
        <v>6</v>
      </c>
    </row>
    <row r="143" spans="1:14" x14ac:dyDescent="0.2">
      <c r="A143" s="22" t="s">
        <v>284</v>
      </c>
      <c r="B143" s="18" t="str">
        <f t="shared" si="6"/>
        <v>MG2244</v>
      </c>
      <c r="C143" s="18" t="str">
        <f t="shared" si="7"/>
        <v>49</v>
      </c>
      <c r="D143" s="24">
        <v>0</v>
      </c>
      <c r="E143" s="24">
        <v>0</v>
      </c>
      <c r="F143" s="24">
        <v>0</v>
      </c>
      <c r="G143" s="24">
        <v>0</v>
      </c>
      <c r="H143" s="24">
        <v>2</v>
      </c>
      <c r="I143" s="24">
        <v>0</v>
      </c>
      <c r="J143" s="24">
        <v>5</v>
      </c>
      <c r="K143" s="24">
        <v>4</v>
      </c>
      <c r="L143" s="24">
        <v>0</v>
      </c>
      <c r="M143" s="24">
        <v>0</v>
      </c>
      <c r="N143" s="24">
        <f t="shared" si="8"/>
        <v>11</v>
      </c>
    </row>
    <row r="144" spans="1:14" x14ac:dyDescent="0.2">
      <c r="A144" s="22" t="s">
        <v>285</v>
      </c>
      <c r="B144" s="18" t="str">
        <f t="shared" si="6"/>
        <v>MG2244</v>
      </c>
      <c r="C144" s="18" t="str">
        <f t="shared" si="7"/>
        <v>50</v>
      </c>
      <c r="D144" s="24">
        <v>0</v>
      </c>
      <c r="E144" s="24">
        <v>0</v>
      </c>
      <c r="F144" s="24">
        <v>0</v>
      </c>
      <c r="G144" s="24">
        <v>0</v>
      </c>
      <c r="H144" s="24">
        <v>6</v>
      </c>
      <c r="I144" s="24">
        <v>1</v>
      </c>
      <c r="J144" s="24">
        <v>1</v>
      </c>
      <c r="K144" s="24">
        <v>8</v>
      </c>
      <c r="L144" s="24">
        <v>3</v>
      </c>
      <c r="M144" s="24">
        <v>0</v>
      </c>
      <c r="N144" s="24">
        <f t="shared" si="8"/>
        <v>19</v>
      </c>
    </row>
    <row r="145" spans="1:14" x14ac:dyDescent="0.2">
      <c r="A145" s="22" t="s">
        <v>286</v>
      </c>
      <c r="B145" s="18" t="str">
        <f t="shared" si="6"/>
        <v>MG2244</v>
      </c>
      <c r="C145" s="18" t="str">
        <f t="shared" si="7"/>
        <v>51</v>
      </c>
      <c r="D145" s="24">
        <v>0</v>
      </c>
      <c r="E145" s="24">
        <v>0</v>
      </c>
      <c r="F145" s="24">
        <v>0</v>
      </c>
      <c r="G145" s="24">
        <v>0</v>
      </c>
      <c r="H145" s="24">
        <v>4</v>
      </c>
      <c r="I145" s="24">
        <v>4</v>
      </c>
      <c r="J145" s="24">
        <v>9</v>
      </c>
      <c r="K145" s="24">
        <v>7</v>
      </c>
      <c r="L145" s="24">
        <v>1</v>
      </c>
      <c r="M145" s="24">
        <v>4</v>
      </c>
      <c r="N145" s="24">
        <f t="shared" si="8"/>
        <v>29</v>
      </c>
    </row>
    <row r="146" spans="1:14" x14ac:dyDescent="0.2">
      <c r="A146" s="22" t="s">
        <v>287</v>
      </c>
      <c r="B146" s="18" t="str">
        <f t="shared" si="6"/>
        <v>MG2244</v>
      </c>
      <c r="C146" s="18" t="str">
        <f t="shared" si="7"/>
        <v>52</v>
      </c>
      <c r="D146" s="24">
        <v>0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5</v>
      </c>
      <c r="L146" s="24">
        <v>0</v>
      </c>
      <c r="M146" s="24">
        <v>0</v>
      </c>
      <c r="N146" s="24">
        <f t="shared" si="8"/>
        <v>5</v>
      </c>
    </row>
    <row r="147" spans="1:14" x14ac:dyDescent="0.2">
      <c r="A147" s="22" t="s">
        <v>288</v>
      </c>
      <c r="B147" s="18" t="str">
        <f t="shared" si="6"/>
        <v>MG2244</v>
      </c>
      <c r="C147" s="18" t="str">
        <f t="shared" si="7"/>
        <v>53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9</v>
      </c>
      <c r="L147" s="24">
        <v>0</v>
      </c>
      <c r="M147" s="24">
        <v>1</v>
      </c>
      <c r="N147" s="24">
        <f t="shared" si="8"/>
        <v>10</v>
      </c>
    </row>
    <row r="148" spans="1:14" x14ac:dyDescent="0.2">
      <c r="A148" s="22" t="s">
        <v>289</v>
      </c>
      <c r="B148" s="18" t="str">
        <f t="shared" si="6"/>
        <v>MG2244</v>
      </c>
      <c r="C148" s="18" t="str">
        <f t="shared" si="7"/>
        <v>54</v>
      </c>
      <c r="D148" s="24">
        <v>0</v>
      </c>
      <c r="E148" s="24">
        <v>0</v>
      </c>
      <c r="F148" s="24">
        <v>0</v>
      </c>
      <c r="G148" s="24">
        <v>0</v>
      </c>
      <c r="H148" s="24">
        <v>0</v>
      </c>
      <c r="I148" s="24">
        <v>2</v>
      </c>
      <c r="J148" s="24">
        <v>0</v>
      </c>
      <c r="K148" s="24">
        <v>5</v>
      </c>
      <c r="L148" s="24">
        <v>0</v>
      </c>
      <c r="M148" s="24">
        <v>1</v>
      </c>
      <c r="N148" s="24">
        <f t="shared" si="8"/>
        <v>8</v>
      </c>
    </row>
    <row r="149" spans="1:14" x14ac:dyDescent="0.2">
      <c r="A149" s="22" t="s">
        <v>290</v>
      </c>
      <c r="B149" s="18" t="str">
        <f t="shared" si="6"/>
        <v>MG2244</v>
      </c>
      <c r="C149" s="18" t="str">
        <f t="shared" si="7"/>
        <v>55</v>
      </c>
      <c r="D149" s="24">
        <v>0</v>
      </c>
      <c r="E149" s="24">
        <v>0</v>
      </c>
      <c r="F149" s="24">
        <v>0</v>
      </c>
      <c r="G149" s="24">
        <v>0</v>
      </c>
      <c r="H149" s="24">
        <v>1</v>
      </c>
      <c r="I149" s="24">
        <v>0</v>
      </c>
      <c r="J149" s="24">
        <v>2</v>
      </c>
      <c r="K149" s="24">
        <v>0</v>
      </c>
      <c r="L149" s="24">
        <v>0</v>
      </c>
      <c r="M149" s="24">
        <v>0</v>
      </c>
      <c r="N149" s="24">
        <f t="shared" si="8"/>
        <v>3</v>
      </c>
    </row>
    <row r="150" spans="1:14" x14ac:dyDescent="0.2">
      <c r="A150" s="22" t="s">
        <v>291</v>
      </c>
      <c r="B150" s="18" t="str">
        <f t="shared" si="6"/>
        <v>MG2244</v>
      </c>
      <c r="C150" s="18" t="str">
        <f t="shared" si="7"/>
        <v>60</v>
      </c>
      <c r="D150" s="24">
        <v>0</v>
      </c>
      <c r="E150" s="24">
        <v>1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4</v>
      </c>
      <c r="L150" s="24">
        <v>0</v>
      </c>
      <c r="M150" s="24">
        <v>0</v>
      </c>
      <c r="N150" s="24">
        <f t="shared" si="8"/>
        <v>5</v>
      </c>
    </row>
    <row r="151" spans="1:14" x14ac:dyDescent="0.2">
      <c r="A151" s="22" t="s">
        <v>292</v>
      </c>
      <c r="B151" s="18" t="str">
        <f t="shared" si="6"/>
        <v>MG2244</v>
      </c>
      <c r="C151" s="18" t="str">
        <f t="shared" si="7"/>
        <v>63</v>
      </c>
      <c r="D151" s="24">
        <v>0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1</v>
      </c>
      <c r="L151" s="24">
        <v>0</v>
      </c>
      <c r="M151" s="24">
        <v>0</v>
      </c>
      <c r="N151" s="24">
        <f t="shared" si="8"/>
        <v>1</v>
      </c>
    </row>
    <row r="152" spans="1:14" x14ac:dyDescent="0.2">
      <c r="A152" s="22" t="s">
        <v>293</v>
      </c>
      <c r="B152" s="18" t="str">
        <f t="shared" si="6"/>
        <v>MG2244</v>
      </c>
      <c r="C152" s="18" t="str">
        <f t="shared" si="7"/>
        <v>69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10</v>
      </c>
      <c r="L152" s="24">
        <v>0</v>
      </c>
      <c r="M152" s="24">
        <v>0</v>
      </c>
      <c r="N152" s="24">
        <f t="shared" si="8"/>
        <v>10</v>
      </c>
    </row>
    <row r="153" spans="1:14" x14ac:dyDescent="0.2">
      <c r="A153" s="22" t="s">
        <v>294</v>
      </c>
      <c r="B153" s="18" t="str">
        <f t="shared" si="6"/>
        <v>MG2244</v>
      </c>
      <c r="C153" s="18" t="str">
        <f t="shared" si="7"/>
        <v>82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2</v>
      </c>
      <c r="L153" s="24">
        <v>0</v>
      </c>
      <c r="M153" s="24">
        <v>0</v>
      </c>
      <c r="N153" s="24">
        <f t="shared" si="8"/>
        <v>2</v>
      </c>
    </row>
    <row r="154" spans="1:14" x14ac:dyDescent="0.2">
      <c r="A154" s="22" t="s">
        <v>295</v>
      </c>
      <c r="B154" s="18" t="str">
        <f t="shared" si="6"/>
        <v>MG2245</v>
      </c>
      <c r="C154" s="18" t="str">
        <f t="shared" si="7"/>
        <v>18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4</v>
      </c>
      <c r="J154" s="24">
        <v>0</v>
      </c>
      <c r="K154" s="24">
        <v>4</v>
      </c>
      <c r="L154" s="24">
        <v>0</v>
      </c>
      <c r="M154" s="24">
        <v>0</v>
      </c>
      <c r="N154" s="24">
        <f t="shared" si="8"/>
        <v>8</v>
      </c>
    </row>
    <row r="155" spans="1:14" x14ac:dyDescent="0.2">
      <c r="A155" s="22" t="s">
        <v>296</v>
      </c>
      <c r="B155" s="18" t="str">
        <f t="shared" si="6"/>
        <v>MG2245</v>
      </c>
      <c r="C155" s="18" t="str">
        <f t="shared" si="7"/>
        <v>49</v>
      </c>
      <c r="D155" s="24">
        <v>0</v>
      </c>
      <c r="E155" s="24">
        <v>0</v>
      </c>
      <c r="F155" s="24">
        <v>0</v>
      </c>
      <c r="G155" s="24">
        <v>1</v>
      </c>
      <c r="H155" s="24">
        <v>0</v>
      </c>
      <c r="I155" s="24">
        <v>0</v>
      </c>
      <c r="J155" s="24">
        <v>0</v>
      </c>
      <c r="K155" s="24">
        <v>3</v>
      </c>
      <c r="L155" s="24">
        <v>2</v>
      </c>
      <c r="M155" s="24">
        <v>0</v>
      </c>
      <c r="N155" s="24">
        <f t="shared" si="8"/>
        <v>6</v>
      </c>
    </row>
    <row r="156" spans="1:14" x14ac:dyDescent="0.2">
      <c r="A156" s="22" t="s">
        <v>297</v>
      </c>
      <c r="B156" s="18" t="str">
        <f t="shared" si="6"/>
        <v>MG2245</v>
      </c>
      <c r="C156" s="18" t="str">
        <f t="shared" si="7"/>
        <v>50</v>
      </c>
      <c r="D156" s="24">
        <v>0</v>
      </c>
      <c r="E156" s="24">
        <v>0</v>
      </c>
      <c r="F156" s="24">
        <v>0</v>
      </c>
      <c r="G156" s="24">
        <v>0</v>
      </c>
      <c r="H156" s="24">
        <v>1</v>
      </c>
      <c r="I156" s="24">
        <v>7</v>
      </c>
      <c r="J156" s="24">
        <v>0</v>
      </c>
      <c r="K156" s="24">
        <v>15</v>
      </c>
      <c r="L156" s="24">
        <v>3</v>
      </c>
      <c r="M156" s="24">
        <v>0</v>
      </c>
      <c r="N156" s="24">
        <f t="shared" si="8"/>
        <v>26</v>
      </c>
    </row>
    <row r="157" spans="1:14" x14ac:dyDescent="0.2">
      <c r="A157" s="22" t="s">
        <v>298</v>
      </c>
      <c r="B157" s="18" t="str">
        <f t="shared" si="6"/>
        <v>MG2245</v>
      </c>
      <c r="C157" s="18" t="str">
        <f t="shared" si="7"/>
        <v>51</v>
      </c>
      <c r="D157" s="24">
        <v>0</v>
      </c>
      <c r="E157" s="24">
        <v>0</v>
      </c>
      <c r="F157" s="24">
        <v>0</v>
      </c>
      <c r="G157" s="24">
        <v>10</v>
      </c>
      <c r="H157" s="24">
        <v>1</v>
      </c>
      <c r="I157" s="24">
        <v>4</v>
      </c>
      <c r="J157" s="24">
        <v>9</v>
      </c>
      <c r="K157" s="24">
        <v>7</v>
      </c>
      <c r="L157" s="24">
        <v>26</v>
      </c>
      <c r="M157" s="24">
        <v>12</v>
      </c>
      <c r="N157" s="24">
        <f t="shared" si="8"/>
        <v>69</v>
      </c>
    </row>
    <row r="158" spans="1:14" x14ac:dyDescent="0.2">
      <c r="A158" s="22" t="s">
        <v>299</v>
      </c>
      <c r="B158" s="18" t="str">
        <f t="shared" si="6"/>
        <v>MG2245</v>
      </c>
      <c r="C158" s="18" t="str">
        <f t="shared" si="7"/>
        <v>52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1</v>
      </c>
      <c r="J158" s="24">
        <v>0</v>
      </c>
      <c r="K158" s="24">
        <v>0</v>
      </c>
      <c r="L158" s="24">
        <v>1</v>
      </c>
      <c r="M158" s="24">
        <v>0</v>
      </c>
      <c r="N158" s="24">
        <f t="shared" si="8"/>
        <v>2</v>
      </c>
    </row>
    <row r="159" spans="1:14" x14ac:dyDescent="0.2">
      <c r="A159" s="22" t="s">
        <v>300</v>
      </c>
      <c r="B159" s="18" t="str">
        <f t="shared" si="6"/>
        <v>MG2245</v>
      </c>
      <c r="C159" s="18" t="str">
        <f t="shared" si="7"/>
        <v>53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0</v>
      </c>
      <c r="L159" s="24">
        <v>1</v>
      </c>
      <c r="M159" s="24">
        <v>10</v>
      </c>
      <c r="N159" s="24">
        <f t="shared" si="8"/>
        <v>11</v>
      </c>
    </row>
    <row r="160" spans="1:14" x14ac:dyDescent="0.2">
      <c r="A160" s="22" t="s">
        <v>301</v>
      </c>
      <c r="B160" s="18" t="str">
        <f t="shared" si="6"/>
        <v>MG2245</v>
      </c>
      <c r="C160" s="18" t="str">
        <f t="shared" si="7"/>
        <v>54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0</v>
      </c>
      <c r="L160" s="24">
        <v>1</v>
      </c>
      <c r="M160" s="24">
        <v>0</v>
      </c>
      <c r="N160" s="24">
        <f t="shared" si="8"/>
        <v>2</v>
      </c>
    </row>
    <row r="161" spans="1:14" x14ac:dyDescent="0.2">
      <c r="A161" s="22" t="s">
        <v>302</v>
      </c>
      <c r="B161" s="18" t="str">
        <f t="shared" si="6"/>
        <v>MG2245</v>
      </c>
      <c r="C161" s="18" t="str">
        <f t="shared" si="7"/>
        <v>55</v>
      </c>
      <c r="D161" s="24">
        <v>0</v>
      </c>
      <c r="E161" s="24">
        <v>0</v>
      </c>
      <c r="F161" s="24">
        <v>0</v>
      </c>
      <c r="G161" s="24">
        <v>0</v>
      </c>
      <c r="H161" s="24">
        <v>0</v>
      </c>
      <c r="I161" s="24">
        <v>0</v>
      </c>
      <c r="J161" s="24">
        <v>15</v>
      </c>
      <c r="K161" s="24">
        <v>3</v>
      </c>
      <c r="L161" s="24">
        <v>0</v>
      </c>
      <c r="M161" s="24">
        <v>0</v>
      </c>
      <c r="N161" s="24">
        <f t="shared" si="8"/>
        <v>18</v>
      </c>
    </row>
    <row r="162" spans="1:14" x14ac:dyDescent="0.2">
      <c r="A162" s="22" t="s">
        <v>303</v>
      </c>
      <c r="B162" s="18" t="str">
        <f t="shared" si="6"/>
        <v>MG2245</v>
      </c>
      <c r="C162" s="18" t="str">
        <f t="shared" si="7"/>
        <v>60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6</v>
      </c>
      <c r="K162" s="24">
        <v>0</v>
      </c>
      <c r="L162" s="24">
        <v>0</v>
      </c>
      <c r="M162" s="24">
        <v>0</v>
      </c>
      <c r="N162" s="24">
        <f t="shared" si="8"/>
        <v>6</v>
      </c>
    </row>
    <row r="163" spans="1:14" x14ac:dyDescent="0.2">
      <c r="A163" s="22" t="s">
        <v>304</v>
      </c>
      <c r="B163" s="18" t="str">
        <f t="shared" si="6"/>
        <v>MG2246</v>
      </c>
      <c r="C163" s="18" t="str">
        <f t="shared" si="7"/>
        <v>18</v>
      </c>
      <c r="D163" s="24">
        <v>0</v>
      </c>
      <c r="E163" s="24">
        <v>0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3</v>
      </c>
      <c r="L163" s="24">
        <v>0</v>
      </c>
      <c r="M163" s="24">
        <v>0</v>
      </c>
      <c r="N163" s="24">
        <f t="shared" si="8"/>
        <v>3</v>
      </c>
    </row>
    <row r="164" spans="1:14" x14ac:dyDescent="0.2">
      <c r="A164" s="22" t="s">
        <v>305</v>
      </c>
      <c r="B164" s="18" t="str">
        <f t="shared" si="6"/>
        <v>MG2246</v>
      </c>
      <c r="C164" s="18" t="str">
        <f t="shared" si="7"/>
        <v>49</v>
      </c>
      <c r="D164" s="24">
        <v>0</v>
      </c>
      <c r="E164" s="24">
        <v>0</v>
      </c>
      <c r="F164" s="24">
        <v>0</v>
      </c>
      <c r="G164" s="24">
        <v>0</v>
      </c>
      <c r="H164" s="24">
        <v>1</v>
      </c>
      <c r="I164" s="24">
        <v>0</v>
      </c>
      <c r="J164" s="24">
        <v>8</v>
      </c>
      <c r="K164" s="24">
        <v>1</v>
      </c>
      <c r="L164" s="24">
        <v>5</v>
      </c>
      <c r="M164" s="24">
        <v>2</v>
      </c>
      <c r="N164" s="24">
        <f t="shared" si="8"/>
        <v>17</v>
      </c>
    </row>
    <row r="165" spans="1:14" x14ac:dyDescent="0.2">
      <c r="A165" s="22" t="s">
        <v>306</v>
      </c>
      <c r="B165" s="18" t="str">
        <f t="shared" si="6"/>
        <v>MG2246</v>
      </c>
      <c r="C165" s="18" t="str">
        <f t="shared" si="7"/>
        <v>50</v>
      </c>
      <c r="D165" s="24">
        <v>0</v>
      </c>
      <c r="E165" s="24">
        <v>0</v>
      </c>
      <c r="F165" s="24">
        <v>0</v>
      </c>
      <c r="G165" s="24">
        <v>0</v>
      </c>
      <c r="H165" s="24">
        <v>0</v>
      </c>
      <c r="I165" s="24">
        <v>2</v>
      </c>
      <c r="J165" s="24">
        <v>0</v>
      </c>
      <c r="K165" s="24">
        <v>5</v>
      </c>
      <c r="L165" s="24">
        <v>0</v>
      </c>
      <c r="M165" s="24">
        <v>0</v>
      </c>
      <c r="N165" s="24">
        <f t="shared" si="8"/>
        <v>7</v>
      </c>
    </row>
    <row r="166" spans="1:14" x14ac:dyDescent="0.2">
      <c r="A166" s="22" t="s">
        <v>307</v>
      </c>
      <c r="B166" s="18" t="str">
        <f t="shared" si="6"/>
        <v>MG2246</v>
      </c>
      <c r="C166" s="18" t="str">
        <f t="shared" si="7"/>
        <v>51</v>
      </c>
      <c r="D166" s="24">
        <v>0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1</v>
      </c>
      <c r="K166" s="24">
        <v>4</v>
      </c>
      <c r="L166" s="24">
        <v>0</v>
      </c>
      <c r="M166" s="24">
        <v>0</v>
      </c>
      <c r="N166" s="24">
        <f t="shared" si="8"/>
        <v>5</v>
      </c>
    </row>
    <row r="167" spans="1:14" x14ac:dyDescent="0.2">
      <c r="A167" s="22" t="s">
        <v>308</v>
      </c>
      <c r="B167" s="18" t="str">
        <f t="shared" si="6"/>
        <v>MG2246</v>
      </c>
      <c r="C167" s="18" t="str">
        <f t="shared" si="7"/>
        <v>52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1</v>
      </c>
      <c r="K167" s="24">
        <v>0</v>
      </c>
      <c r="L167" s="24">
        <v>0</v>
      </c>
      <c r="M167" s="24">
        <v>0</v>
      </c>
      <c r="N167" s="24">
        <f t="shared" si="8"/>
        <v>1</v>
      </c>
    </row>
    <row r="168" spans="1:14" x14ac:dyDescent="0.2">
      <c r="A168" s="22" t="s">
        <v>309</v>
      </c>
      <c r="B168" s="18" t="str">
        <f t="shared" si="6"/>
        <v>MG2246</v>
      </c>
      <c r="C168" s="18" t="str">
        <f t="shared" si="7"/>
        <v>53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4</v>
      </c>
      <c r="L168" s="24">
        <v>0</v>
      </c>
      <c r="M168" s="24">
        <v>0</v>
      </c>
      <c r="N168" s="24">
        <f t="shared" si="8"/>
        <v>4</v>
      </c>
    </row>
    <row r="169" spans="1:14" x14ac:dyDescent="0.2">
      <c r="A169" s="22" t="s">
        <v>310</v>
      </c>
      <c r="B169" s="18" t="str">
        <f t="shared" si="6"/>
        <v>MG2246</v>
      </c>
      <c r="C169" s="18" t="str">
        <f t="shared" si="7"/>
        <v>54</v>
      </c>
      <c r="D169" s="24">
        <v>0</v>
      </c>
      <c r="E169" s="24">
        <v>0</v>
      </c>
      <c r="F169" s="24">
        <v>0</v>
      </c>
      <c r="G169" s="24">
        <v>0</v>
      </c>
      <c r="H169" s="24">
        <v>0</v>
      </c>
      <c r="I169" s="24">
        <v>0</v>
      </c>
      <c r="J169" s="24">
        <v>1</v>
      </c>
      <c r="K169" s="24">
        <v>0</v>
      </c>
      <c r="L169" s="24">
        <v>0</v>
      </c>
      <c r="M169" s="24">
        <v>0</v>
      </c>
      <c r="N169" s="24">
        <f t="shared" si="8"/>
        <v>1</v>
      </c>
    </row>
    <row r="170" spans="1:14" x14ac:dyDescent="0.2">
      <c r="A170" s="22" t="s">
        <v>311</v>
      </c>
      <c r="B170" s="18" t="str">
        <f t="shared" si="6"/>
        <v>MG2246</v>
      </c>
      <c r="C170" s="18" t="str">
        <f t="shared" si="7"/>
        <v>55</v>
      </c>
      <c r="D170" s="24">
        <v>0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24</v>
      </c>
      <c r="M170" s="24">
        <v>5</v>
      </c>
      <c r="N170" s="24">
        <f t="shared" si="8"/>
        <v>29</v>
      </c>
    </row>
    <row r="171" spans="1:14" x14ac:dyDescent="0.2">
      <c r="A171" s="22" t="s">
        <v>312</v>
      </c>
      <c r="B171" s="18" t="str">
        <f t="shared" si="6"/>
        <v>MG2246</v>
      </c>
      <c r="C171" s="18" t="str">
        <f t="shared" si="7"/>
        <v>60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2</v>
      </c>
      <c r="K171" s="24">
        <v>8</v>
      </c>
      <c r="L171" s="24">
        <v>5</v>
      </c>
      <c r="M171" s="24">
        <v>0</v>
      </c>
      <c r="N171" s="24">
        <f t="shared" si="8"/>
        <v>15</v>
      </c>
    </row>
    <row r="172" spans="1:14" x14ac:dyDescent="0.2">
      <c r="A172" s="22" t="s">
        <v>313</v>
      </c>
      <c r="B172" s="18" t="str">
        <f t="shared" si="6"/>
        <v>MG2247</v>
      </c>
      <c r="C172" s="18" t="str">
        <f t="shared" si="7"/>
        <v>49</v>
      </c>
      <c r="D172" s="24">
        <v>0</v>
      </c>
      <c r="E172" s="24">
        <v>0</v>
      </c>
      <c r="F172" s="24">
        <v>0</v>
      </c>
      <c r="G172" s="24">
        <v>0</v>
      </c>
      <c r="H172" s="24">
        <v>10</v>
      </c>
      <c r="I172" s="24">
        <v>2</v>
      </c>
      <c r="J172" s="24">
        <v>44</v>
      </c>
      <c r="K172" s="24">
        <v>38</v>
      </c>
      <c r="L172" s="24">
        <v>14</v>
      </c>
      <c r="M172" s="24">
        <v>0</v>
      </c>
      <c r="N172" s="24">
        <f t="shared" si="8"/>
        <v>108</v>
      </c>
    </row>
    <row r="173" spans="1:14" x14ac:dyDescent="0.2">
      <c r="A173" s="22" t="s">
        <v>314</v>
      </c>
      <c r="B173" s="18" t="str">
        <f t="shared" si="6"/>
        <v>MG2247</v>
      </c>
      <c r="C173" s="18" t="str">
        <f t="shared" si="7"/>
        <v>50</v>
      </c>
      <c r="D173" s="24">
        <v>0</v>
      </c>
      <c r="E173" s="24">
        <v>0</v>
      </c>
      <c r="F173" s="24">
        <v>0</v>
      </c>
      <c r="G173" s="24">
        <v>3</v>
      </c>
      <c r="H173" s="24">
        <v>1</v>
      </c>
      <c r="I173" s="24">
        <v>5</v>
      </c>
      <c r="J173" s="24">
        <v>6</v>
      </c>
      <c r="K173" s="24">
        <v>7</v>
      </c>
      <c r="L173" s="24">
        <v>8</v>
      </c>
      <c r="M173" s="24">
        <v>0</v>
      </c>
      <c r="N173" s="24">
        <f t="shared" si="8"/>
        <v>30</v>
      </c>
    </row>
    <row r="174" spans="1:14" x14ac:dyDescent="0.2">
      <c r="A174" s="22" t="s">
        <v>315</v>
      </c>
      <c r="B174" s="18" t="str">
        <f t="shared" si="6"/>
        <v>MG2247</v>
      </c>
      <c r="C174" s="18" t="str">
        <f t="shared" si="7"/>
        <v>51</v>
      </c>
      <c r="D174" s="24">
        <v>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4">
        <v>1</v>
      </c>
      <c r="L174" s="24">
        <v>0</v>
      </c>
      <c r="M174" s="24">
        <v>5</v>
      </c>
      <c r="N174" s="24">
        <f t="shared" si="8"/>
        <v>6</v>
      </c>
    </row>
    <row r="175" spans="1:14" x14ac:dyDescent="0.2">
      <c r="A175" s="22" t="s">
        <v>316</v>
      </c>
      <c r="B175" s="18" t="str">
        <f t="shared" si="6"/>
        <v>MG2247</v>
      </c>
      <c r="C175" s="18" t="str">
        <f t="shared" si="7"/>
        <v>53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1</v>
      </c>
      <c r="J175" s="24">
        <v>0</v>
      </c>
      <c r="K175" s="24">
        <v>0</v>
      </c>
      <c r="L175" s="24">
        <v>0</v>
      </c>
      <c r="M175" s="24">
        <v>0</v>
      </c>
      <c r="N175" s="24">
        <f t="shared" si="8"/>
        <v>1</v>
      </c>
    </row>
    <row r="176" spans="1:14" x14ac:dyDescent="0.2">
      <c r="A176" s="22" t="s">
        <v>317</v>
      </c>
      <c r="B176" s="18" t="str">
        <f t="shared" si="6"/>
        <v>MG2247</v>
      </c>
      <c r="C176" s="18" t="str">
        <f t="shared" si="7"/>
        <v>55</v>
      </c>
      <c r="D176" s="24">
        <v>0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3</v>
      </c>
      <c r="K176" s="24">
        <v>21</v>
      </c>
      <c r="L176" s="24">
        <v>23</v>
      </c>
      <c r="M176" s="24">
        <v>0</v>
      </c>
      <c r="N176" s="24">
        <f t="shared" si="8"/>
        <v>47</v>
      </c>
    </row>
    <row r="177" spans="1:14" x14ac:dyDescent="0.2">
      <c r="A177" s="22" t="s">
        <v>318</v>
      </c>
      <c r="B177" s="18" t="str">
        <f t="shared" si="6"/>
        <v>MG2248</v>
      </c>
      <c r="C177" s="18" t="str">
        <f t="shared" si="7"/>
        <v>18</v>
      </c>
      <c r="D177" s="24">
        <v>0</v>
      </c>
      <c r="E177" s="24">
        <v>0</v>
      </c>
      <c r="F177" s="24">
        <v>0</v>
      </c>
      <c r="G177" s="24">
        <v>2</v>
      </c>
      <c r="H177" s="24">
        <v>2</v>
      </c>
      <c r="I177" s="24">
        <v>0</v>
      </c>
      <c r="J177" s="24">
        <v>3</v>
      </c>
      <c r="K177" s="24">
        <v>11</v>
      </c>
      <c r="L177" s="24">
        <v>0</v>
      </c>
      <c r="M177" s="24">
        <v>0</v>
      </c>
      <c r="N177" s="24">
        <f t="shared" si="8"/>
        <v>18</v>
      </c>
    </row>
    <row r="178" spans="1:14" x14ac:dyDescent="0.2">
      <c r="A178" s="22" t="s">
        <v>319</v>
      </c>
      <c r="B178" s="18" t="str">
        <f t="shared" si="6"/>
        <v>MG2248</v>
      </c>
      <c r="C178" s="18" t="str">
        <f t="shared" si="7"/>
        <v>49</v>
      </c>
      <c r="D178" s="24">
        <v>5</v>
      </c>
      <c r="E178" s="24">
        <v>5</v>
      </c>
      <c r="F178" s="24">
        <v>0</v>
      </c>
      <c r="G178" s="24">
        <v>0</v>
      </c>
      <c r="H178" s="24">
        <v>0</v>
      </c>
      <c r="I178" s="24">
        <v>4</v>
      </c>
      <c r="J178" s="24">
        <v>5</v>
      </c>
      <c r="K178" s="24">
        <v>21</v>
      </c>
      <c r="L178" s="24">
        <v>16</v>
      </c>
      <c r="M178" s="24">
        <v>2</v>
      </c>
      <c r="N178" s="24">
        <f t="shared" si="8"/>
        <v>58</v>
      </c>
    </row>
    <row r="179" spans="1:14" x14ac:dyDescent="0.2">
      <c r="A179" s="22" t="s">
        <v>320</v>
      </c>
      <c r="B179" s="18" t="str">
        <f t="shared" si="6"/>
        <v>MG2248</v>
      </c>
      <c r="C179" s="18" t="str">
        <f t="shared" si="7"/>
        <v>50</v>
      </c>
      <c r="D179" s="24">
        <v>0</v>
      </c>
      <c r="E179" s="24">
        <v>1</v>
      </c>
      <c r="F179" s="24">
        <v>3</v>
      </c>
      <c r="G179" s="24">
        <v>0</v>
      </c>
      <c r="H179" s="24">
        <v>8</v>
      </c>
      <c r="I179" s="24">
        <v>2</v>
      </c>
      <c r="J179" s="24">
        <v>5</v>
      </c>
      <c r="K179" s="24">
        <v>1</v>
      </c>
      <c r="L179" s="24">
        <v>0</v>
      </c>
      <c r="M179" s="24">
        <v>0</v>
      </c>
      <c r="N179" s="24">
        <f t="shared" si="8"/>
        <v>20</v>
      </c>
    </row>
    <row r="180" spans="1:14" x14ac:dyDescent="0.2">
      <c r="A180" s="22" t="s">
        <v>321</v>
      </c>
      <c r="B180" s="18" t="str">
        <f t="shared" si="6"/>
        <v>MG2248</v>
      </c>
      <c r="C180" s="18" t="str">
        <f t="shared" si="7"/>
        <v>51</v>
      </c>
      <c r="D180" s="24">
        <v>0</v>
      </c>
      <c r="E180" s="24">
        <v>0</v>
      </c>
      <c r="F180" s="24">
        <v>2</v>
      </c>
      <c r="G180" s="24">
        <v>0</v>
      </c>
      <c r="H180" s="24">
        <v>0</v>
      </c>
      <c r="I180" s="24">
        <v>1</v>
      </c>
      <c r="J180" s="24">
        <v>25</v>
      </c>
      <c r="K180" s="24">
        <v>6</v>
      </c>
      <c r="L180" s="24">
        <v>5</v>
      </c>
      <c r="M180" s="24">
        <v>18</v>
      </c>
      <c r="N180" s="24">
        <f t="shared" si="8"/>
        <v>57</v>
      </c>
    </row>
    <row r="181" spans="1:14" x14ac:dyDescent="0.2">
      <c r="A181" s="22" t="s">
        <v>322</v>
      </c>
      <c r="B181" s="18" t="str">
        <f t="shared" si="6"/>
        <v>MG2248</v>
      </c>
      <c r="C181" s="18" t="str">
        <f t="shared" si="7"/>
        <v>52</v>
      </c>
      <c r="D181" s="24">
        <v>0</v>
      </c>
      <c r="E181" s="24">
        <v>0</v>
      </c>
      <c r="F181" s="24">
        <v>0</v>
      </c>
      <c r="G181" s="24">
        <v>0</v>
      </c>
      <c r="H181" s="24">
        <v>0</v>
      </c>
      <c r="I181" s="24">
        <v>1</v>
      </c>
      <c r="J181" s="24">
        <v>1</v>
      </c>
      <c r="K181" s="24">
        <v>13</v>
      </c>
      <c r="L181" s="24">
        <v>0</v>
      </c>
      <c r="M181" s="24">
        <v>0</v>
      </c>
      <c r="N181" s="24">
        <f t="shared" si="8"/>
        <v>15</v>
      </c>
    </row>
    <row r="182" spans="1:14" x14ac:dyDescent="0.2">
      <c r="A182" s="22" t="s">
        <v>323</v>
      </c>
      <c r="B182" s="18" t="str">
        <f t="shared" si="6"/>
        <v>MG2248</v>
      </c>
      <c r="C182" s="18" t="str">
        <f t="shared" si="7"/>
        <v>53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2</v>
      </c>
      <c r="J182" s="24">
        <v>2</v>
      </c>
      <c r="K182" s="24">
        <v>6</v>
      </c>
      <c r="L182" s="24">
        <v>0</v>
      </c>
      <c r="M182" s="24">
        <v>0</v>
      </c>
      <c r="N182" s="24">
        <f t="shared" si="8"/>
        <v>10</v>
      </c>
    </row>
    <row r="183" spans="1:14" x14ac:dyDescent="0.2">
      <c r="A183" s="22" t="s">
        <v>324</v>
      </c>
      <c r="B183" s="18" t="str">
        <f t="shared" si="6"/>
        <v>MG2248</v>
      </c>
      <c r="C183" s="18" t="str">
        <f t="shared" si="7"/>
        <v>54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6</v>
      </c>
      <c r="J183" s="24">
        <v>2</v>
      </c>
      <c r="K183" s="24">
        <v>4</v>
      </c>
      <c r="L183" s="24">
        <v>0</v>
      </c>
      <c r="M183" s="24">
        <v>0</v>
      </c>
      <c r="N183" s="24">
        <f t="shared" si="8"/>
        <v>12</v>
      </c>
    </row>
    <row r="184" spans="1:14" x14ac:dyDescent="0.2">
      <c r="A184" s="22" t="s">
        <v>325</v>
      </c>
      <c r="B184" s="18" t="str">
        <f t="shared" si="6"/>
        <v>MG2248</v>
      </c>
      <c r="C184" s="18" t="str">
        <f t="shared" si="7"/>
        <v>55</v>
      </c>
      <c r="D184" s="24">
        <v>0</v>
      </c>
      <c r="E184" s="24">
        <v>0</v>
      </c>
      <c r="F184" s="24">
        <v>0</v>
      </c>
      <c r="G184" s="24">
        <v>0</v>
      </c>
      <c r="H184" s="24">
        <v>4</v>
      </c>
      <c r="I184" s="24">
        <v>0</v>
      </c>
      <c r="J184" s="24">
        <v>0</v>
      </c>
      <c r="K184" s="24">
        <v>17</v>
      </c>
      <c r="L184" s="24">
        <v>4</v>
      </c>
      <c r="M184" s="24">
        <v>0</v>
      </c>
      <c r="N184" s="24">
        <f t="shared" si="8"/>
        <v>25</v>
      </c>
    </row>
    <row r="185" spans="1:14" x14ac:dyDescent="0.2">
      <c r="A185" s="22" t="s">
        <v>326</v>
      </c>
      <c r="B185" s="18" t="str">
        <f t="shared" si="6"/>
        <v>MG2248</v>
      </c>
      <c r="C185" s="18" t="str">
        <f t="shared" si="7"/>
        <v>56</v>
      </c>
      <c r="D185" s="24">
        <v>0</v>
      </c>
      <c r="E185" s="24">
        <v>0</v>
      </c>
      <c r="F185" s="24">
        <v>0</v>
      </c>
      <c r="G185" s="24">
        <v>0</v>
      </c>
      <c r="H185" s="24">
        <v>0</v>
      </c>
      <c r="I185" s="24">
        <v>4</v>
      </c>
      <c r="J185" s="24">
        <v>1</v>
      </c>
      <c r="K185" s="24">
        <v>0</v>
      </c>
      <c r="L185" s="24">
        <v>0</v>
      </c>
      <c r="M185" s="24">
        <v>0</v>
      </c>
      <c r="N185" s="24">
        <f t="shared" si="8"/>
        <v>5</v>
      </c>
    </row>
    <row r="186" spans="1:14" x14ac:dyDescent="0.2">
      <c r="A186" s="22" t="s">
        <v>327</v>
      </c>
      <c r="B186" s="18" t="str">
        <f t="shared" si="6"/>
        <v>MG2248</v>
      </c>
      <c r="C186" s="18" t="str">
        <f t="shared" si="7"/>
        <v>60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1</v>
      </c>
      <c r="K186" s="24">
        <v>16</v>
      </c>
      <c r="L186" s="24">
        <v>2</v>
      </c>
      <c r="M186" s="24">
        <v>1</v>
      </c>
      <c r="N186" s="24">
        <f t="shared" si="8"/>
        <v>20</v>
      </c>
    </row>
    <row r="187" spans="1:14" x14ac:dyDescent="0.2">
      <c r="A187" s="22" t="s">
        <v>328</v>
      </c>
      <c r="B187" s="18" t="str">
        <f t="shared" si="6"/>
        <v>MG2248</v>
      </c>
      <c r="C187" s="18" t="str">
        <f t="shared" si="7"/>
        <v>82</v>
      </c>
      <c r="D187" s="24">
        <v>0</v>
      </c>
      <c r="E187" s="24">
        <v>0</v>
      </c>
      <c r="F187" s="24">
        <v>0</v>
      </c>
      <c r="G187" s="24">
        <v>0</v>
      </c>
      <c r="H187" s="24">
        <v>0</v>
      </c>
      <c r="I187" s="24">
        <v>0</v>
      </c>
      <c r="J187" s="24">
        <v>0</v>
      </c>
      <c r="K187" s="24">
        <v>37</v>
      </c>
      <c r="L187" s="24">
        <v>0</v>
      </c>
      <c r="M187" s="24">
        <v>0</v>
      </c>
      <c r="N187" s="24">
        <f t="shared" si="8"/>
        <v>37</v>
      </c>
    </row>
    <row r="188" spans="1:14" x14ac:dyDescent="0.2">
      <c r="A188" s="22" t="s">
        <v>329</v>
      </c>
      <c r="B188" s="18" t="str">
        <f t="shared" si="6"/>
        <v>MG2250</v>
      </c>
      <c r="C188" s="18" t="str">
        <f t="shared" si="7"/>
        <v>51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2</v>
      </c>
      <c r="L188" s="24">
        <v>0</v>
      </c>
      <c r="M188" s="24">
        <v>0</v>
      </c>
      <c r="N188" s="24">
        <f t="shared" si="8"/>
        <v>2</v>
      </c>
    </row>
    <row r="189" spans="1:14" x14ac:dyDescent="0.2">
      <c r="A189" s="22" t="s">
        <v>330</v>
      </c>
      <c r="B189" s="18" t="str">
        <f t="shared" si="6"/>
        <v>MG2250</v>
      </c>
      <c r="C189" s="18" t="str">
        <f t="shared" si="7"/>
        <v>60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1</v>
      </c>
      <c r="K189" s="24">
        <v>0</v>
      </c>
      <c r="L189" s="24">
        <v>1</v>
      </c>
      <c r="M189" s="24">
        <v>1</v>
      </c>
      <c r="N189" s="24">
        <f t="shared" si="8"/>
        <v>3</v>
      </c>
    </row>
    <row r="190" spans="1:14" x14ac:dyDescent="0.2">
      <c r="A190" s="22" t="s">
        <v>331</v>
      </c>
      <c r="B190" s="18" t="str">
        <f t="shared" si="6"/>
        <v>MG2265</v>
      </c>
      <c r="C190" s="18" t="str">
        <f t="shared" si="7"/>
        <v>18</v>
      </c>
      <c r="D190" s="24">
        <v>0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4">
        <v>0</v>
      </c>
      <c r="L190" s="24">
        <v>1</v>
      </c>
      <c r="M190" s="24">
        <v>0</v>
      </c>
      <c r="N190" s="24">
        <f t="shared" si="8"/>
        <v>1</v>
      </c>
    </row>
    <row r="191" spans="1:14" x14ac:dyDescent="0.2">
      <c r="A191" s="22" t="s">
        <v>332</v>
      </c>
      <c r="B191" s="18" t="str">
        <f t="shared" si="6"/>
        <v>MG2265</v>
      </c>
      <c r="C191" s="18" t="str">
        <f t="shared" si="7"/>
        <v>49</v>
      </c>
      <c r="D191" s="24">
        <v>0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5</v>
      </c>
      <c r="K191" s="24">
        <v>0</v>
      </c>
      <c r="L191" s="24">
        <v>0</v>
      </c>
      <c r="M191" s="24">
        <v>0</v>
      </c>
      <c r="N191" s="24">
        <f t="shared" si="8"/>
        <v>5</v>
      </c>
    </row>
    <row r="192" spans="1:14" x14ac:dyDescent="0.2">
      <c r="A192" s="22" t="s">
        <v>333</v>
      </c>
      <c r="B192" s="18" t="str">
        <f t="shared" si="6"/>
        <v>MG2265</v>
      </c>
      <c r="C192" s="18" t="str">
        <f t="shared" si="7"/>
        <v>50</v>
      </c>
      <c r="D192" s="24">
        <v>0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4">
        <v>5</v>
      </c>
      <c r="L192" s="24">
        <v>0</v>
      </c>
      <c r="M192" s="24">
        <v>0</v>
      </c>
      <c r="N192" s="24">
        <f t="shared" si="8"/>
        <v>5</v>
      </c>
    </row>
    <row r="193" spans="1:14" x14ac:dyDescent="0.2">
      <c r="A193" s="22" t="s">
        <v>334</v>
      </c>
      <c r="B193" s="18" t="str">
        <f t="shared" si="6"/>
        <v>MG2265</v>
      </c>
      <c r="C193" s="18" t="str">
        <f t="shared" si="7"/>
        <v>51</v>
      </c>
      <c r="D193" s="24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12</v>
      </c>
      <c r="J193" s="24">
        <v>0</v>
      </c>
      <c r="K193" s="24">
        <v>0</v>
      </c>
      <c r="L193" s="24">
        <v>0</v>
      </c>
      <c r="M193" s="24">
        <v>0</v>
      </c>
      <c r="N193" s="24">
        <f t="shared" si="8"/>
        <v>12</v>
      </c>
    </row>
    <row r="194" spans="1:14" x14ac:dyDescent="0.2">
      <c r="A194" s="22" t="s">
        <v>335</v>
      </c>
      <c r="B194" s="18" t="str">
        <f t="shared" si="6"/>
        <v>MG2265</v>
      </c>
      <c r="C194" s="18" t="str">
        <f t="shared" si="7"/>
        <v>52</v>
      </c>
      <c r="D194" s="24">
        <v>0</v>
      </c>
      <c r="E194" s="24">
        <v>0</v>
      </c>
      <c r="F194" s="24">
        <v>0</v>
      </c>
      <c r="G194" s="24">
        <v>0</v>
      </c>
      <c r="H194" s="24">
        <v>0</v>
      </c>
      <c r="I194" s="24">
        <v>8</v>
      </c>
      <c r="J194" s="24">
        <v>0</v>
      </c>
      <c r="K194" s="24">
        <v>0</v>
      </c>
      <c r="L194" s="24">
        <v>0</v>
      </c>
      <c r="M194" s="24">
        <v>0</v>
      </c>
      <c r="N194" s="24">
        <f t="shared" si="8"/>
        <v>8</v>
      </c>
    </row>
    <row r="195" spans="1:14" x14ac:dyDescent="0.2">
      <c r="A195" s="22" t="s">
        <v>336</v>
      </c>
      <c r="B195" s="18" t="str">
        <f t="shared" si="6"/>
        <v>MG2265</v>
      </c>
      <c r="C195" s="18" t="str">
        <f t="shared" si="7"/>
        <v>53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1</v>
      </c>
      <c r="M195" s="24">
        <v>0</v>
      </c>
      <c r="N195" s="24">
        <f t="shared" si="8"/>
        <v>1</v>
      </c>
    </row>
    <row r="196" spans="1:14" x14ac:dyDescent="0.2">
      <c r="A196" s="22" t="s">
        <v>337</v>
      </c>
      <c r="B196" s="18" t="str">
        <f t="shared" ref="B196:B253" si="9">LEFT(A196,6)</f>
        <v>MG2265</v>
      </c>
      <c r="C196" s="18" t="str">
        <f t="shared" ref="C196:C253" si="10">RIGHT(A196,2)</f>
        <v>55</v>
      </c>
      <c r="D196" s="24">
        <v>0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48</v>
      </c>
      <c r="K196" s="24">
        <v>0</v>
      </c>
      <c r="L196" s="24">
        <v>0</v>
      </c>
      <c r="M196" s="24">
        <v>0</v>
      </c>
      <c r="N196" s="24">
        <f t="shared" si="8"/>
        <v>48</v>
      </c>
    </row>
    <row r="197" spans="1:14" x14ac:dyDescent="0.2">
      <c r="A197" s="22" t="s">
        <v>338</v>
      </c>
      <c r="B197" s="18" t="str">
        <f t="shared" si="9"/>
        <v>MG2266</v>
      </c>
      <c r="C197" s="18" t="str">
        <f t="shared" si="10"/>
        <v>18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3</v>
      </c>
      <c r="L197" s="24">
        <v>0</v>
      </c>
      <c r="M197" s="24">
        <v>0</v>
      </c>
      <c r="N197" s="24">
        <f t="shared" ref="N197:N253" si="11">SUM(D197:M197)</f>
        <v>4</v>
      </c>
    </row>
    <row r="198" spans="1:14" x14ac:dyDescent="0.2">
      <c r="A198" s="22" t="s">
        <v>339</v>
      </c>
      <c r="B198" s="18" t="str">
        <f t="shared" si="9"/>
        <v>MG2266</v>
      </c>
      <c r="C198" s="18" t="str">
        <f t="shared" si="10"/>
        <v>49</v>
      </c>
      <c r="D198" s="24">
        <v>28</v>
      </c>
      <c r="E198" s="24">
        <v>32</v>
      </c>
      <c r="F198" s="24">
        <v>38</v>
      </c>
      <c r="G198" s="24">
        <v>48</v>
      </c>
      <c r="H198" s="24">
        <v>30</v>
      </c>
      <c r="I198" s="24">
        <v>44</v>
      </c>
      <c r="J198" s="24">
        <v>80</v>
      </c>
      <c r="K198" s="24">
        <v>160</v>
      </c>
      <c r="L198" s="24">
        <v>86</v>
      </c>
      <c r="M198" s="24">
        <v>17</v>
      </c>
      <c r="N198" s="24">
        <f t="shared" si="11"/>
        <v>563</v>
      </c>
    </row>
    <row r="199" spans="1:14" x14ac:dyDescent="0.2">
      <c r="A199" s="22" t="s">
        <v>340</v>
      </c>
      <c r="B199" s="18" t="str">
        <f t="shared" si="9"/>
        <v>MG2266</v>
      </c>
      <c r="C199" s="18" t="str">
        <f t="shared" si="10"/>
        <v>50</v>
      </c>
      <c r="D199" s="24">
        <v>0</v>
      </c>
      <c r="E199" s="24">
        <v>16</v>
      </c>
      <c r="F199" s="24">
        <v>25</v>
      </c>
      <c r="G199" s="24">
        <v>20</v>
      </c>
      <c r="H199" s="24">
        <v>0</v>
      </c>
      <c r="I199" s="24">
        <v>36</v>
      </c>
      <c r="J199" s="24">
        <v>12</v>
      </c>
      <c r="K199" s="24">
        <v>41</v>
      </c>
      <c r="L199" s="24">
        <v>11</v>
      </c>
      <c r="M199" s="24">
        <v>2</v>
      </c>
      <c r="N199" s="24">
        <f t="shared" si="11"/>
        <v>163</v>
      </c>
    </row>
    <row r="200" spans="1:14" x14ac:dyDescent="0.2">
      <c r="A200" s="22" t="s">
        <v>341</v>
      </c>
      <c r="B200" s="18" t="str">
        <f t="shared" si="9"/>
        <v>MG2266</v>
      </c>
      <c r="C200" s="18" t="str">
        <f t="shared" si="10"/>
        <v>51</v>
      </c>
      <c r="D200" s="24">
        <v>1</v>
      </c>
      <c r="E200" s="24">
        <v>2</v>
      </c>
      <c r="F200" s="24">
        <v>1</v>
      </c>
      <c r="G200" s="24">
        <v>0</v>
      </c>
      <c r="H200" s="24">
        <v>7</v>
      </c>
      <c r="I200" s="24">
        <v>1</v>
      </c>
      <c r="J200" s="24">
        <v>13</v>
      </c>
      <c r="K200" s="24">
        <v>10</v>
      </c>
      <c r="L200" s="24">
        <v>3</v>
      </c>
      <c r="M200" s="24">
        <v>0</v>
      </c>
      <c r="N200" s="24">
        <f t="shared" si="11"/>
        <v>38</v>
      </c>
    </row>
    <row r="201" spans="1:14" x14ac:dyDescent="0.2">
      <c r="A201" s="22" t="s">
        <v>342</v>
      </c>
      <c r="B201" s="18" t="str">
        <f t="shared" si="9"/>
        <v>MG2266</v>
      </c>
      <c r="C201" s="18" t="str">
        <f t="shared" si="10"/>
        <v>52</v>
      </c>
      <c r="D201" s="24">
        <v>1</v>
      </c>
      <c r="E201" s="24">
        <v>5</v>
      </c>
      <c r="F201" s="24">
        <v>1</v>
      </c>
      <c r="G201" s="24">
        <v>1</v>
      </c>
      <c r="H201" s="24">
        <v>5</v>
      </c>
      <c r="I201" s="24">
        <v>1</v>
      </c>
      <c r="J201" s="24">
        <v>7</v>
      </c>
      <c r="K201" s="24">
        <v>2</v>
      </c>
      <c r="L201" s="24">
        <v>1</v>
      </c>
      <c r="M201" s="24">
        <v>0</v>
      </c>
      <c r="N201" s="24">
        <f t="shared" si="11"/>
        <v>24</v>
      </c>
    </row>
    <row r="202" spans="1:14" x14ac:dyDescent="0.2">
      <c r="A202" s="22" t="s">
        <v>343</v>
      </c>
      <c r="B202" s="18" t="str">
        <f t="shared" si="9"/>
        <v>MG2266</v>
      </c>
      <c r="C202" s="18" t="str">
        <f t="shared" si="10"/>
        <v>53</v>
      </c>
      <c r="D202" s="24">
        <v>1</v>
      </c>
      <c r="E202" s="24">
        <v>3</v>
      </c>
      <c r="F202" s="24">
        <v>1</v>
      </c>
      <c r="G202" s="24">
        <v>0</v>
      </c>
      <c r="H202" s="24">
        <v>0</v>
      </c>
      <c r="I202" s="24">
        <v>6</v>
      </c>
      <c r="J202" s="24">
        <v>7</v>
      </c>
      <c r="K202" s="24">
        <v>1</v>
      </c>
      <c r="L202" s="24">
        <v>0</v>
      </c>
      <c r="M202" s="24">
        <v>6</v>
      </c>
      <c r="N202" s="24">
        <f t="shared" si="11"/>
        <v>25</v>
      </c>
    </row>
    <row r="203" spans="1:14" x14ac:dyDescent="0.2">
      <c r="A203" s="22" t="s">
        <v>344</v>
      </c>
      <c r="B203" s="18" t="str">
        <f t="shared" si="9"/>
        <v>MG2266</v>
      </c>
      <c r="C203" s="18" t="str">
        <f t="shared" si="10"/>
        <v>54</v>
      </c>
      <c r="D203" s="24">
        <v>1</v>
      </c>
      <c r="E203" s="24">
        <v>3</v>
      </c>
      <c r="F203" s="24">
        <v>1</v>
      </c>
      <c r="G203" s="24">
        <v>0</v>
      </c>
      <c r="H203" s="24">
        <v>0</v>
      </c>
      <c r="I203" s="24">
        <v>2</v>
      </c>
      <c r="J203" s="24">
        <v>11</v>
      </c>
      <c r="K203" s="24">
        <v>5</v>
      </c>
      <c r="L203" s="24">
        <v>1</v>
      </c>
      <c r="M203" s="24">
        <v>0</v>
      </c>
      <c r="N203" s="24">
        <f t="shared" si="11"/>
        <v>24</v>
      </c>
    </row>
    <row r="204" spans="1:14" x14ac:dyDescent="0.2">
      <c r="A204" s="22" t="s">
        <v>345</v>
      </c>
      <c r="B204" s="18" t="str">
        <f t="shared" si="9"/>
        <v>MG2266</v>
      </c>
      <c r="C204" s="18" t="str">
        <f t="shared" si="10"/>
        <v>55</v>
      </c>
      <c r="D204" s="24">
        <v>1</v>
      </c>
      <c r="E204" s="24">
        <v>7</v>
      </c>
      <c r="F204" s="24">
        <v>6</v>
      </c>
      <c r="G204" s="24">
        <v>0</v>
      </c>
      <c r="H204" s="24">
        <v>0</v>
      </c>
      <c r="I204" s="24">
        <v>1</v>
      </c>
      <c r="J204" s="24">
        <v>9</v>
      </c>
      <c r="K204" s="24">
        <v>31</v>
      </c>
      <c r="L204" s="24">
        <v>2</v>
      </c>
      <c r="M204" s="24">
        <v>0</v>
      </c>
      <c r="N204" s="24">
        <f t="shared" si="11"/>
        <v>57</v>
      </c>
    </row>
    <row r="205" spans="1:14" x14ac:dyDescent="0.2">
      <c r="A205" s="22" t="s">
        <v>346</v>
      </c>
      <c r="B205" s="18" t="str">
        <f t="shared" si="9"/>
        <v>MG2266</v>
      </c>
      <c r="C205" s="18" t="str">
        <f t="shared" si="10"/>
        <v>56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1</v>
      </c>
      <c r="J205" s="24">
        <v>0</v>
      </c>
      <c r="K205" s="24">
        <v>0</v>
      </c>
      <c r="L205" s="24">
        <v>0</v>
      </c>
      <c r="M205" s="24">
        <v>0</v>
      </c>
      <c r="N205" s="24">
        <f t="shared" si="11"/>
        <v>1</v>
      </c>
    </row>
    <row r="206" spans="1:14" x14ac:dyDescent="0.2">
      <c r="A206" s="22" t="s">
        <v>347</v>
      </c>
      <c r="B206" s="18" t="str">
        <f t="shared" si="9"/>
        <v>MG2266</v>
      </c>
      <c r="C206" s="18" t="str">
        <f t="shared" si="10"/>
        <v>60</v>
      </c>
      <c r="D206" s="24">
        <v>0</v>
      </c>
      <c r="E206" s="24">
        <v>0</v>
      </c>
      <c r="F206" s="24">
        <v>0</v>
      </c>
      <c r="G206" s="24">
        <v>0</v>
      </c>
      <c r="H206" s="24">
        <v>3</v>
      </c>
      <c r="I206" s="24">
        <v>1</v>
      </c>
      <c r="J206" s="24">
        <v>10</v>
      </c>
      <c r="K206" s="24">
        <v>15</v>
      </c>
      <c r="L206" s="24">
        <v>2</v>
      </c>
      <c r="M206" s="24">
        <v>1</v>
      </c>
      <c r="N206" s="24">
        <f t="shared" si="11"/>
        <v>32</v>
      </c>
    </row>
    <row r="207" spans="1:14" x14ac:dyDescent="0.2">
      <c r="A207" s="22" t="s">
        <v>348</v>
      </c>
      <c r="B207" s="18" t="str">
        <f t="shared" si="9"/>
        <v>MG2266</v>
      </c>
      <c r="C207" s="18" t="str">
        <f t="shared" si="10"/>
        <v>69</v>
      </c>
      <c r="D207" s="24">
        <v>0</v>
      </c>
      <c r="E207" s="24">
        <v>15</v>
      </c>
      <c r="F207" s="24">
        <v>0</v>
      </c>
      <c r="G207" s="24">
        <v>0</v>
      </c>
      <c r="H207" s="24">
        <v>0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f t="shared" si="11"/>
        <v>15</v>
      </c>
    </row>
    <row r="208" spans="1:14" x14ac:dyDescent="0.2">
      <c r="A208" s="22" t="s">
        <v>349</v>
      </c>
      <c r="B208" s="18" t="str">
        <f t="shared" si="9"/>
        <v>MG2268</v>
      </c>
      <c r="C208" s="18" t="str">
        <f t="shared" si="10"/>
        <v>18</v>
      </c>
      <c r="D208" s="24">
        <v>0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>
        <v>3</v>
      </c>
      <c r="K208" s="24">
        <v>7</v>
      </c>
      <c r="L208" s="24">
        <v>0</v>
      </c>
      <c r="M208" s="24">
        <v>0</v>
      </c>
      <c r="N208" s="24">
        <f t="shared" si="11"/>
        <v>10</v>
      </c>
    </row>
    <row r="209" spans="1:14" x14ac:dyDescent="0.2">
      <c r="A209" s="22" t="s">
        <v>350</v>
      </c>
      <c r="B209" s="18" t="str">
        <f t="shared" si="9"/>
        <v>MG2268</v>
      </c>
      <c r="C209" s="18" t="str">
        <f t="shared" si="10"/>
        <v>49</v>
      </c>
      <c r="D209" s="24">
        <v>5</v>
      </c>
      <c r="E209" s="24">
        <v>4</v>
      </c>
      <c r="F209" s="24">
        <v>9</v>
      </c>
      <c r="G209" s="24">
        <v>1</v>
      </c>
      <c r="H209" s="24">
        <v>3</v>
      </c>
      <c r="I209" s="24">
        <v>8</v>
      </c>
      <c r="J209" s="24">
        <v>48</v>
      </c>
      <c r="K209" s="24">
        <v>26</v>
      </c>
      <c r="L209" s="24">
        <v>37</v>
      </c>
      <c r="M209" s="24">
        <v>6</v>
      </c>
      <c r="N209" s="24">
        <f t="shared" si="11"/>
        <v>147</v>
      </c>
    </row>
    <row r="210" spans="1:14" x14ac:dyDescent="0.2">
      <c r="A210" s="22" t="s">
        <v>351</v>
      </c>
      <c r="B210" s="18" t="str">
        <f t="shared" si="9"/>
        <v>MG2268</v>
      </c>
      <c r="C210" s="18" t="str">
        <f t="shared" si="10"/>
        <v>50</v>
      </c>
      <c r="D210" s="24">
        <v>4</v>
      </c>
      <c r="E210" s="24">
        <v>0</v>
      </c>
      <c r="F210" s="24">
        <v>3</v>
      </c>
      <c r="G210" s="24">
        <v>1</v>
      </c>
      <c r="H210" s="24">
        <v>1</v>
      </c>
      <c r="I210" s="24">
        <v>12</v>
      </c>
      <c r="J210" s="24">
        <v>25</v>
      </c>
      <c r="K210" s="24">
        <v>15</v>
      </c>
      <c r="L210" s="24">
        <v>3</v>
      </c>
      <c r="M210" s="24">
        <v>9</v>
      </c>
      <c r="N210" s="24">
        <f t="shared" si="11"/>
        <v>73</v>
      </c>
    </row>
    <row r="211" spans="1:14" x14ac:dyDescent="0.2">
      <c r="A211" s="22" t="s">
        <v>352</v>
      </c>
      <c r="B211" s="18" t="str">
        <f t="shared" si="9"/>
        <v>MG2268</v>
      </c>
      <c r="C211" s="18" t="str">
        <f t="shared" si="10"/>
        <v>51</v>
      </c>
      <c r="D211" s="24">
        <v>3</v>
      </c>
      <c r="E211" s="24">
        <v>2</v>
      </c>
      <c r="F211" s="24">
        <v>0</v>
      </c>
      <c r="G211" s="24">
        <v>10</v>
      </c>
      <c r="H211" s="24">
        <v>2</v>
      </c>
      <c r="I211" s="24">
        <v>1</v>
      </c>
      <c r="J211" s="24">
        <v>7</v>
      </c>
      <c r="K211" s="24">
        <v>5</v>
      </c>
      <c r="L211" s="24">
        <v>12</v>
      </c>
      <c r="M211" s="24">
        <v>4</v>
      </c>
      <c r="N211" s="24">
        <f t="shared" si="11"/>
        <v>46</v>
      </c>
    </row>
    <row r="212" spans="1:14" x14ac:dyDescent="0.2">
      <c r="A212" s="22" t="s">
        <v>353</v>
      </c>
      <c r="B212" s="18" t="str">
        <f t="shared" si="9"/>
        <v>MG2268</v>
      </c>
      <c r="C212" s="18" t="str">
        <f t="shared" si="10"/>
        <v>52</v>
      </c>
      <c r="D212" s="24">
        <v>0</v>
      </c>
      <c r="E212" s="24">
        <v>0</v>
      </c>
      <c r="F212" s="24">
        <v>0</v>
      </c>
      <c r="G212" s="24">
        <v>0</v>
      </c>
      <c r="H212" s="24">
        <v>1</v>
      </c>
      <c r="I212" s="24">
        <v>2</v>
      </c>
      <c r="J212" s="24">
        <v>0</v>
      </c>
      <c r="K212" s="24">
        <v>0</v>
      </c>
      <c r="L212" s="24">
        <v>4</v>
      </c>
      <c r="M212" s="24">
        <v>3</v>
      </c>
      <c r="N212" s="24">
        <f t="shared" si="11"/>
        <v>10</v>
      </c>
    </row>
    <row r="213" spans="1:14" x14ac:dyDescent="0.2">
      <c r="A213" s="22" t="s">
        <v>354</v>
      </c>
      <c r="B213" s="18" t="str">
        <f t="shared" si="9"/>
        <v>MG2268</v>
      </c>
      <c r="C213" s="18" t="str">
        <f t="shared" si="10"/>
        <v>53</v>
      </c>
      <c r="D213" s="24">
        <v>0</v>
      </c>
      <c r="E213" s="24">
        <v>0</v>
      </c>
      <c r="F213" s="24">
        <v>1</v>
      </c>
      <c r="G213" s="24">
        <v>1</v>
      </c>
      <c r="H213" s="24">
        <v>2</v>
      </c>
      <c r="I213" s="24">
        <v>14</v>
      </c>
      <c r="J213" s="24">
        <v>8</v>
      </c>
      <c r="K213" s="24">
        <v>6</v>
      </c>
      <c r="L213" s="24">
        <v>3</v>
      </c>
      <c r="M213" s="24">
        <v>2</v>
      </c>
      <c r="N213" s="24">
        <f t="shared" si="11"/>
        <v>37</v>
      </c>
    </row>
    <row r="214" spans="1:14" x14ac:dyDescent="0.2">
      <c r="A214" s="22" t="s">
        <v>355</v>
      </c>
      <c r="B214" s="18" t="str">
        <f t="shared" si="9"/>
        <v>MG2268</v>
      </c>
      <c r="C214" s="18" t="str">
        <f t="shared" si="10"/>
        <v>54</v>
      </c>
      <c r="D214" s="24">
        <v>0</v>
      </c>
      <c r="E214" s="24">
        <v>0</v>
      </c>
      <c r="F214" s="24">
        <v>1</v>
      </c>
      <c r="G214" s="24">
        <v>0</v>
      </c>
      <c r="H214" s="24">
        <v>0</v>
      </c>
      <c r="I214" s="24">
        <v>3</v>
      </c>
      <c r="J214" s="24">
        <v>2</v>
      </c>
      <c r="K214" s="24">
        <v>2</v>
      </c>
      <c r="L214" s="24">
        <v>2</v>
      </c>
      <c r="M214" s="24">
        <v>1</v>
      </c>
      <c r="N214" s="24">
        <f t="shared" si="11"/>
        <v>11</v>
      </c>
    </row>
    <row r="215" spans="1:14" x14ac:dyDescent="0.2">
      <c r="A215" s="22" t="s">
        <v>356</v>
      </c>
      <c r="B215" s="18" t="str">
        <f t="shared" si="9"/>
        <v>MG2268</v>
      </c>
      <c r="C215" s="18" t="str">
        <f t="shared" si="10"/>
        <v>55</v>
      </c>
      <c r="D215" s="24">
        <v>0</v>
      </c>
      <c r="E215" s="24">
        <v>2</v>
      </c>
      <c r="F215" s="24">
        <v>0</v>
      </c>
      <c r="G215" s="24">
        <v>2</v>
      </c>
      <c r="H215" s="24">
        <v>0</v>
      </c>
      <c r="I215" s="24">
        <v>4</v>
      </c>
      <c r="J215" s="24">
        <v>0</v>
      </c>
      <c r="K215" s="24">
        <v>1</v>
      </c>
      <c r="L215" s="24">
        <v>8</v>
      </c>
      <c r="M215" s="24">
        <v>5</v>
      </c>
      <c r="N215" s="24">
        <f t="shared" si="11"/>
        <v>22</v>
      </c>
    </row>
    <row r="216" spans="1:14" x14ac:dyDescent="0.2">
      <c r="A216" s="22" t="s">
        <v>357</v>
      </c>
      <c r="B216" s="18" t="str">
        <f t="shared" si="9"/>
        <v>MG2268</v>
      </c>
      <c r="C216" s="18" t="str">
        <f t="shared" si="10"/>
        <v>56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7</v>
      </c>
      <c r="J216" s="24">
        <v>3</v>
      </c>
      <c r="K216" s="24">
        <v>1</v>
      </c>
      <c r="L216" s="24">
        <v>0</v>
      </c>
      <c r="M216" s="24">
        <v>0</v>
      </c>
      <c r="N216" s="24">
        <f t="shared" si="11"/>
        <v>11</v>
      </c>
    </row>
    <row r="217" spans="1:14" x14ac:dyDescent="0.2">
      <c r="A217" s="22" t="s">
        <v>358</v>
      </c>
      <c r="B217" s="18" t="str">
        <f t="shared" si="9"/>
        <v>MG2268</v>
      </c>
      <c r="C217" s="18" t="str">
        <f t="shared" si="10"/>
        <v>60</v>
      </c>
      <c r="D217" s="24">
        <v>1</v>
      </c>
      <c r="E217" s="24">
        <v>0</v>
      </c>
      <c r="F217" s="24">
        <v>1</v>
      </c>
      <c r="G217" s="24">
        <v>0</v>
      </c>
      <c r="H217" s="24">
        <v>1</v>
      </c>
      <c r="I217" s="24">
        <v>34</v>
      </c>
      <c r="J217" s="24">
        <v>16</v>
      </c>
      <c r="K217" s="24">
        <v>3</v>
      </c>
      <c r="L217" s="24">
        <v>1</v>
      </c>
      <c r="M217" s="24">
        <v>0</v>
      </c>
      <c r="N217" s="24">
        <f t="shared" si="11"/>
        <v>57</v>
      </c>
    </row>
    <row r="218" spans="1:14" x14ac:dyDescent="0.2">
      <c r="A218" s="22" t="s">
        <v>359</v>
      </c>
      <c r="B218" s="18" t="str">
        <f t="shared" si="9"/>
        <v>MG2268</v>
      </c>
      <c r="C218" s="18" t="str">
        <f t="shared" si="10"/>
        <v>62</v>
      </c>
      <c r="D218" s="24">
        <v>2</v>
      </c>
      <c r="E218" s="24">
        <v>1</v>
      </c>
      <c r="F218" s="24">
        <v>0</v>
      </c>
      <c r="G218" s="24">
        <v>0</v>
      </c>
      <c r="H218" s="24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f t="shared" si="11"/>
        <v>3</v>
      </c>
    </row>
    <row r="219" spans="1:14" x14ac:dyDescent="0.2">
      <c r="A219" s="22" t="s">
        <v>360</v>
      </c>
      <c r="B219" s="18" t="str">
        <f t="shared" si="9"/>
        <v>MG2268</v>
      </c>
      <c r="C219" s="18" t="str">
        <f t="shared" si="10"/>
        <v>63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1</v>
      </c>
      <c r="K219" s="24">
        <v>0</v>
      </c>
      <c r="L219" s="24">
        <v>0</v>
      </c>
      <c r="M219" s="24">
        <v>0</v>
      </c>
      <c r="N219" s="24">
        <f t="shared" si="11"/>
        <v>1</v>
      </c>
    </row>
    <row r="220" spans="1:14" x14ac:dyDescent="0.2">
      <c r="A220" s="22" t="s">
        <v>361</v>
      </c>
      <c r="B220" s="18" t="str">
        <f t="shared" si="9"/>
        <v>MG2268</v>
      </c>
      <c r="C220" s="18" t="str">
        <f t="shared" si="10"/>
        <v>69</v>
      </c>
      <c r="D220" s="24">
        <v>0</v>
      </c>
      <c r="E220" s="24">
        <v>10</v>
      </c>
      <c r="F220" s="24">
        <v>0</v>
      </c>
      <c r="G220" s="24">
        <v>0</v>
      </c>
      <c r="H220" s="24">
        <v>0</v>
      </c>
      <c r="I220" s="24">
        <v>10</v>
      </c>
      <c r="J220" s="24">
        <v>0</v>
      </c>
      <c r="K220" s="24">
        <v>0</v>
      </c>
      <c r="L220" s="24">
        <v>10</v>
      </c>
      <c r="M220" s="24">
        <v>0</v>
      </c>
      <c r="N220" s="24">
        <f t="shared" si="11"/>
        <v>30</v>
      </c>
    </row>
    <row r="221" spans="1:14" x14ac:dyDescent="0.2">
      <c r="A221" s="22" t="s">
        <v>362</v>
      </c>
      <c r="B221" s="18" t="str">
        <f t="shared" si="9"/>
        <v>MG2268</v>
      </c>
      <c r="C221" s="18" t="str">
        <f t="shared" si="10"/>
        <v>82</v>
      </c>
      <c r="D221" s="24">
        <v>0</v>
      </c>
      <c r="E221" s="24">
        <v>0</v>
      </c>
      <c r="F221" s="24">
        <v>0</v>
      </c>
      <c r="G221" s="24">
        <v>0</v>
      </c>
      <c r="H221" s="24">
        <v>0</v>
      </c>
      <c r="I221" s="24">
        <v>0</v>
      </c>
      <c r="J221" s="24">
        <v>0</v>
      </c>
      <c r="K221" s="24">
        <v>5</v>
      </c>
      <c r="L221" s="24">
        <v>2</v>
      </c>
      <c r="M221" s="24">
        <v>0</v>
      </c>
      <c r="N221" s="24">
        <f t="shared" si="11"/>
        <v>7</v>
      </c>
    </row>
    <row r="222" spans="1:14" x14ac:dyDescent="0.2">
      <c r="A222" s="22" t="s">
        <v>363</v>
      </c>
      <c r="B222" s="18" t="str">
        <f t="shared" si="9"/>
        <v>MG2270</v>
      </c>
      <c r="C222" s="18" t="str">
        <f t="shared" si="10"/>
        <v>18</v>
      </c>
      <c r="D222" s="24">
        <v>0</v>
      </c>
      <c r="E222" s="24">
        <v>0</v>
      </c>
      <c r="F222" s="24">
        <v>1</v>
      </c>
      <c r="G222" s="24">
        <v>0</v>
      </c>
      <c r="H222" s="24">
        <v>0</v>
      </c>
      <c r="I222" s="24">
        <v>0</v>
      </c>
      <c r="J222" s="24">
        <v>8</v>
      </c>
      <c r="K222" s="24">
        <v>2</v>
      </c>
      <c r="L222" s="24">
        <v>1</v>
      </c>
      <c r="M222" s="24">
        <v>0</v>
      </c>
      <c r="N222" s="24">
        <f t="shared" si="11"/>
        <v>12</v>
      </c>
    </row>
    <row r="223" spans="1:14" x14ac:dyDescent="0.2">
      <c r="A223" s="22" t="s">
        <v>364</v>
      </c>
      <c r="B223" s="18" t="str">
        <f t="shared" si="9"/>
        <v>MG2270</v>
      </c>
      <c r="C223" s="18" t="str">
        <f t="shared" si="10"/>
        <v>49</v>
      </c>
      <c r="D223" s="24">
        <v>2</v>
      </c>
      <c r="E223" s="24">
        <v>1</v>
      </c>
      <c r="F223" s="24">
        <v>0</v>
      </c>
      <c r="G223" s="24">
        <v>2</v>
      </c>
      <c r="H223" s="24">
        <v>0</v>
      </c>
      <c r="I223" s="24">
        <v>0</v>
      </c>
      <c r="J223" s="24">
        <v>5</v>
      </c>
      <c r="K223" s="24">
        <v>6</v>
      </c>
      <c r="L223" s="24">
        <v>0</v>
      </c>
      <c r="M223" s="24">
        <v>8</v>
      </c>
      <c r="N223" s="24">
        <f t="shared" si="11"/>
        <v>24</v>
      </c>
    </row>
    <row r="224" spans="1:14" x14ac:dyDescent="0.2">
      <c r="A224" s="22" t="s">
        <v>365</v>
      </c>
      <c r="B224" s="18" t="str">
        <f t="shared" si="9"/>
        <v>MG2270</v>
      </c>
      <c r="C224" s="18" t="str">
        <f t="shared" si="10"/>
        <v>50</v>
      </c>
      <c r="D224" s="24">
        <v>0</v>
      </c>
      <c r="E224" s="24">
        <v>0</v>
      </c>
      <c r="F224" s="24">
        <v>0</v>
      </c>
      <c r="G224" s="24">
        <v>1</v>
      </c>
      <c r="H224" s="24">
        <v>0</v>
      </c>
      <c r="I224" s="24">
        <v>0</v>
      </c>
      <c r="J224" s="24">
        <v>4</v>
      </c>
      <c r="K224" s="24">
        <v>9</v>
      </c>
      <c r="L224" s="24">
        <v>11</v>
      </c>
      <c r="M224" s="24">
        <v>2</v>
      </c>
      <c r="N224" s="24">
        <f t="shared" si="11"/>
        <v>27</v>
      </c>
    </row>
    <row r="225" spans="1:14" x14ac:dyDescent="0.2">
      <c r="A225" s="22" t="s">
        <v>366</v>
      </c>
      <c r="B225" s="18" t="str">
        <f t="shared" si="9"/>
        <v>MG2270</v>
      </c>
      <c r="C225" s="18" t="str">
        <f t="shared" si="10"/>
        <v>51</v>
      </c>
      <c r="D225" s="24">
        <v>0</v>
      </c>
      <c r="E225" s="24">
        <v>0</v>
      </c>
      <c r="F225" s="24">
        <v>0</v>
      </c>
      <c r="G225" s="24">
        <v>0</v>
      </c>
      <c r="H225" s="24">
        <v>6</v>
      </c>
      <c r="I225" s="24">
        <v>1</v>
      </c>
      <c r="J225" s="24">
        <v>4</v>
      </c>
      <c r="K225" s="24">
        <v>2</v>
      </c>
      <c r="L225" s="24">
        <v>1</v>
      </c>
      <c r="M225" s="24">
        <v>0</v>
      </c>
      <c r="N225" s="24">
        <f t="shared" si="11"/>
        <v>14</v>
      </c>
    </row>
    <row r="226" spans="1:14" x14ac:dyDescent="0.2">
      <c r="A226" s="22" t="s">
        <v>367</v>
      </c>
      <c r="B226" s="18" t="str">
        <f t="shared" si="9"/>
        <v>MG2270</v>
      </c>
      <c r="C226" s="18" t="str">
        <f t="shared" si="10"/>
        <v>52</v>
      </c>
      <c r="D226" s="24">
        <v>0</v>
      </c>
      <c r="E226" s="24">
        <v>1</v>
      </c>
      <c r="F226" s="24">
        <v>0</v>
      </c>
      <c r="G226" s="24">
        <v>0</v>
      </c>
      <c r="H226" s="24">
        <v>0</v>
      </c>
      <c r="I226" s="24">
        <v>0</v>
      </c>
      <c r="J226" s="24">
        <v>2</v>
      </c>
      <c r="K226" s="24">
        <v>0</v>
      </c>
      <c r="L226" s="24">
        <v>1</v>
      </c>
      <c r="M226" s="24">
        <v>1</v>
      </c>
      <c r="N226" s="24">
        <f t="shared" si="11"/>
        <v>5</v>
      </c>
    </row>
    <row r="227" spans="1:14" x14ac:dyDescent="0.2">
      <c r="A227" s="22" t="s">
        <v>368</v>
      </c>
      <c r="B227" s="18" t="str">
        <f t="shared" si="9"/>
        <v>MG2270</v>
      </c>
      <c r="C227" s="18" t="str">
        <f t="shared" si="10"/>
        <v>53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3</v>
      </c>
      <c r="K227" s="24">
        <v>0</v>
      </c>
      <c r="L227" s="24">
        <v>2</v>
      </c>
      <c r="M227" s="24">
        <v>3</v>
      </c>
      <c r="N227" s="24">
        <f t="shared" si="11"/>
        <v>8</v>
      </c>
    </row>
    <row r="228" spans="1:14" x14ac:dyDescent="0.2">
      <c r="A228" s="22" t="s">
        <v>369</v>
      </c>
      <c r="B228" s="18" t="str">
        <f t="shared" si="9"/>
        <v>MG2270</v>
      </c>
      <c r="C228" s="18" t="str">
        <f t="shared" si="10"/>
        <v>54</v>
      </c>
      <c r="D228" s="24">
        <v>0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2</v>
      </c>
      <c r="K228" s="24">
        <v>0</v>
      </c>
      <c r="L228" s="24">
        <v>2</v>
      </c>
      <c r="M228" s="24">
        <v>0</v>
      </c>
      <c r="N228" s="24">
        <f t="shared" si="11"/>
        <v>4</v>
      </c>
    </row>
    <row r="229" spans="1:14" x14ac:dyDescent="0.2">
      <c r="A229" s="22" t="s">
        <v>370</v>
      </c>
      <c r="B229" s="18" t="str">
        <f t="shared" si="9"/>
        <v>MG2270</v>
      </c>
      <c r="C229" s="18" t="str">
        <f t="shared" si="10"/>
        <v>55</v>
      </c>
      <c r="D229" s="24">
        <v>5</v>
      </c>
      <c r="E229" s="24">
        <v>1</v>
      </c>
      <c r="F229" s="24">
        <v>0</v>
      </c>
      <c r="G229" s="24">
        <v>0</v>
      </c>
      <c r="H229" s="24">
        <v>0</v>
      </c>
      <c r="I229" s="24">
        <v>0</v>
      </c>
      <c r="J229" s="24">
        <v>5</v>
      </c>
      <c r="K229" s="24">
        <v>5</v>
      </c>
      <c r="L229" s="24">
        <v>10</v>
      </c>
      <c r="M229" s="24">
        <v>8</v>
      </c>
      <c r="N229" s="24">
        <f t="shared" si="11"/>
        <v>34</v>
      </c>
    </row>
    <row r="230" spans="1:14" x14ac:dyDescent="0.2">
      <c r="A230" s="22" t="s">
        <v>371</v>
      </c>
      <c r="B230" s="18" t="str">
        <f t="shared" si="9"/>
        <v>MG2270</v>
      </c>
      <c r="C230" s="18" t="str">
        <f t="shared" si="10"/>
        <v>56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3</v>
      </c>
      <c r="J230" s="24">
        <v>0</v>
      </c>
      <c r="K230" s="24">
        <v>0</v>
      </c>
      <c r="L230" s="24">
        <v>0</v>
      </c>
      <c r="M230" s="24">
        <v>0</v>
      </c>
      <c r="N230" s="24">
        <f t="shared" si="11"/>
        <v>3</v>
      </c>
    </row>
    <row r="231" spans="1:14" x14ac:dyDescent="0.2">
      <c r="A231" s="22" t="s">
        <v>372</v>
      </c>
      <c r="B231" s="18" t="str">
        <f t="shared" si="9"/>
        <v>MG2270</v>
      </c>
      <c r="C231" s="18" t="str">
        <f t="shared" si="10"/>
        <v>60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3</v>
      </c>
      <c r="J231" s="24">
        <v>0</v>
      </c>
      <c r="K231" s="24">
        <v>0</v>
      </c>
      <c r="L231" s="24">
        <v>2</v>
      </c>
      <c r="M231" s="24">
        <v>1</v>
      </c>
      <c r="N231" s="24">
        <f t="shared" si="11"/>
        <v>6</v>
      </c>
    </row>
    <row r="232" spans="1:14" x14ac:dyDescent="0.2">
      <c r="A232" s="22" t="s">
        <v>373</v>
      </c>
      <c r="B232" s="18" t="str">
        <f t="shared" si="9"/>
        <v>MG2270</v>
      </c>
      <c r="C232" s="18" t="str">
        <f t="shared" si="10"/>
        <v>62</v>
      </c>
      <c r="D232" s="24">
        <v>0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2</v>
      </c>
      <c r="L232" s="24">
        <v>0</v>
      </c>
      <c r="M232" s="24">
        <v>0</v>
      </c>
      <c r="N232" s="24">
        <f t="shared" si="11"/>
        <v>2</v>
      </c>
    </row>
    <row r="233" spans="1:14" x14ac:dyDescent="0.2">
      <c r="A233" s="22" t="s">
        <v>374</v>
      </c>
      <c r="B233" s="18" t="str">
        <f t="shared" si="9"/>
        <v>MG2270</v>
      </c>
      <c r="C233" s="18" t="str">
        <f t="shared" si="10"/>
        <v>82</v>
      </c>
      <c r="D233" s="24">
        <v>0</v>
      </c>
      <c r="E233" s="24">
        <v>0</v>
      </c>
      <c r="F233" s="24">
        <v>0</v>
      </c>
      <c r="G233" s="24">
        <v>0</v>
      </c>
      <c r="H233" s="24">
        <v>0</v>
      </c>
      <c r="I233" s="24">
        <v>0</v>
      </c>
      <c r="J233" s="24">
        <v>0</v>
      </c>
      <c r="K233" s="24">
        <v>6</v>
      </c>
      <c r="L233" s="24">
        <v>0</v>
      </c>
      <c r="M233" s="24">
        <v>0</v>
      </c>
      <c r="N233" s="24">
        <f t="shared" si="11"/>
        <v>6</v>
      </c>
    </row>
    <row r="234" spans="1:14" x14ac:dyDescent="0.2">
      <c r="A234" s="22" t="s">
        <v>375</v>
      </c>
      <c r="B234" s="18" t="str">
        <f t="shared" si="9"/>
        <v>MG2276</v>
      </c>
      <c r="C234" s="18" t="str">
        <f t="shared" si="10"/>
        <v>18</v>
      </c>
      <c r="D234" s="24">
        <v>0</v>
      </c>
      <c r="E234" s="24">
        <v>0</v>
      </c>
      <c r="F234" s="24">
        <v>0</v>
      </c>
      <c r="G234" s="24">
        <v>0</v>
      </c>
      <c r="H234" s="24">
        <v>0</v>
      </c>
      <c r="I234" s="24">
        <v>5</v>
      </c>
      <c r="J234" s="24">
        <v>1</v>
      </c>
      <c r="K234" s="24">
        <v>7</v>
      </c>
      <c r="L234" s="24">
        <v>0</v>
      </c>
      <c r="M234" s="24">
        <v>0</v>
      </c>
      <c r="N234" s="24">
        <f t="shared" si="11"/>
        <v>13</v>
      </c>
    </row>
    <row r="235" spans="1:14" x14ac:dyDescent="0.2">
      <c r="A235" s="22" t="s">
        <v>376</v>
      </c>
      <c r="B235" s="18" t="str">
        <f t="shared" si="9"/>
        <v>MG2276</v>
      </c>
      <c r="C235" s="18" t="str">
        <f t="shared" si="10"/>
        <v>49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15</v>
      </c>
      <c r="K235" s="24">
        <v>2</v>
      </c>
      <c r="L235" s="24">
        <v>8</v>
      </c>
      <c r="M235" s="24">
        <v>2</v>
      </c>
      <c r="N235" s="24">
        <f t="shared" si="11"/>
        <v>27</v>
      </c>
    </row>
    <row r="236" spans="1:14" x14ac:dyDescent="0.2">
      <c r="A236" s="22" t="s">
        <v>377</v>
      </c>
      <c r="B236" s="18" t="str">
        <f t="shared" si="9"/>
        <v>MG2276</v>
      </c>
      <c r="C236" s="18" t="str">
        <f t="shared" si="10"/>
        <v>50</v>
      </c>
      <c r="D236" s="24">
        <v>0</v>
      </c>
      <c r="E236" s="24">
        <v>1</v>
      </c>
      <c r="F236" s="24">
        <v>1</v>
      </c>
      <c r="G236" s="24">
        <v>0</v>
      </c>
      <c r="H236" s="24">
        <v>0</v>
      </c>
      <c r="I236" s="24">
        <v>0</v>
      </c>
      <c r="J236" s="24">
        <v>0</v>
      </c>
      <c r="K236" s="24">
        <v>7</v>
      </c>
      <c r="L236" s="24">
        <v>13</v>
      </c>
      <c r="M236" s="24">
        <v>4</v>
      </c>
      <c r="N236" s="24">
        <f t="shared" si="11"/>
        <v>26</v>
      </c>
    </row>
    <row r="237" spans="1:14" x14ac:dyDescent="0.2">
      <c r="A237" s="22" t="s">
        <v>378</v>
      </c>
      <c r="B237" s="18" t="str">
        <f t="shared" si="9"/>
        <v>MG2276</v>
      </c>
      <c r="C237" s="18" t="str">
        <f t="shared" si="10"/>
        <v>51</v>
      </c>
      <c r="D237" s="24">
        <v>0</v>
      </c>
      <c r="E237" s="24">
        <v>0</v>
      </c>
      <c r="F237" s="24">
        <v>0</v>
      </c>
      <c r="G237" s="24">
        <v>0</v>
      </c>
      <c r="H237" s="24">
        <v>0</v>
      </c>
      <c r="I237" s="24">
        <v>0</v>
      </c>
      <c r="J237" s="24">
        <v>0</v>
      </c>
      <c r="K237" s="24">
        <v>4</v>
      </c>
      <c r="L237" s="24">
        <v>7</v>
      </c>
      <c r="M237" s="24">
        <v>2</v>
      </c>
      <c r="N237" s="24">
        <f t="shared" si="11"/>
        <v>13</v>
      </c>
    </row>
    <row r="238" spans="1:14" x14ac:dyDescent="0.2">
      <c r="A238" s="22" t="s">
        <v>379</v>
      </c>
      <c r="B238" s="18" t="str">
        <f t="shared" si="9"/>
        <v>MG2276</v>
      </c>
      <c r="C238" s="18" t="str">
        <f t="shared" si="10"/>
        <v>52</v>
      </c>
      <c r="D238" s="24">
        <v>1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4">
        <v>0</v>
      </c>
      <c r="K238" s="24">
        <v>0</v>
      </c>
      <c r="L238" s="24">
        <v>14</v>
      </c>
      <c r="M238" s="24">
        <v>0</v>
      </c>
      <c r="N238" s="24">
        <f t="shared" si="11"/>
        <v>15</v>
      </c>
    </row>
    <row r="239" spans="1:14" x14ac:dyDescent="0.2">
      <c r="A239" s="22" t="s">
        <v>380</v>
      </c>
      <c r="B239" s="18" t="str">
        <f t="shared" si="9"/>
        <v>MG2276</v>
      </c>
      <c r="C239" s="18" t="str">
        <f t="shared" si="10"/>
        <v>53</v>
      </c>
      <c r="D239" s="24">
        <v>1</v>
      </c>
      <c r="E239" s="24">
        <v>0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0</v>
      </c>
      <c r="L239" s="24">
        <v>0</v>
      </c>
      <c r="M239" s="24">
        <v>0</v>
      </c>
      <c r="N239" s="24">
        <f t="shared" si="11"/>
        <v>1</v>
      </c>
    </row>
    <row r="240" spans="1:14" x14ac:dyDescent="0.2">
      <c r="A240" s="22" t="s">
        <v>381</v>
      </c>
      <c r="B240" s="18" t="str">
        <f t="shared" si="9"/>
        <v>MG2276</v>
      </c>
      <c r="C240" s="18" t="str">
        <f t="shared" si="10"/>
        <v>55</v>
      </c>
      <c r="D240" s="24">
        <v>0</v>
      </c>
      <c r="E240" s="24">
        <v>0</v>
      </c>
      <c r="F240" s="24">
        <v>10</v>
      </c>
      <c r="G240" s="24">
        <v>0</v>
      </c>
      <c r="H240" s="24">
        <v>4</v>
      </c>
      <c r="I240" s="24">
        <v>23</v>
      </c>
      <c r="J240" s="24">
        <v>7</v>
      </c>
      <c r="K240" s="24">
        <v>24</v>
      </c>
      <c r="L240" s="24">
        <v>17</v>
      </c>
      <c r="M240" s="24">
        <v>3</v>
      </c>
      <c r="N240" s="24">
        <f t="shared" si="11"/>
        <v>88</v>
      </c>
    </row>
    <row r="241" spans="1:14" x14ac:dyDescent="0.2">
      <c r="A241" s="22" t="s">
        <v>382</v>
      </c>
      <c r="B241" s="18" t="str">
        <f t="shared" si="9"/>
        <v>MG2277</v>
      </c>
      <c r="C241" s="18" t="str">
        <f t="shared" si="10"/>
        <v>49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1</v>
      </c>
      <c r="L241" s="24">
        <v>5</v>
      </c>
      <c r="M241" s="24">
        <v>0</v>
      </c>
      <c r="N241" s="24">
        <f t="shared" si="11"/>
        <v>6</v>
      </c>
    </row>
    <row r="242" spans="1:14" x14ac:dyDescent="0.2">
      <c r="A242" s="22" t="s">
        <v>383</v>
      </c>
      <c r="B242" s="18" t="str">
        <f t="shared" si="9"/>
        <v>MG2277</v>
      </c>
      <c r="C242" s="18" t="str">
        <f t="shared" si="10"/>
        <v>50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1</v>
      </c>
      <c r="J242" s="24">
        <v>2</v>
      </c>
      <c r="K242" s="24">
        <v>5</v>
      </c>
      <c r="L242" s="24">
        <v>3</v>
      </c>
      <c r="M242" s="24">
        <v>0</v>
      </c>
      <c r="N242" s="24">
        <f t="shared" si="11"/>
        <v>11</v>
      </c>
    </row>
    <row r="243" spans="1:14" x14ac:dyDescent="0.2">
      <c r="A243" s="22" t="s">
        <v>384</v>
      </c>
      <c r="B243" s="18" t="str">
        <f t="shared" si="9"/>
        <v>MG2277</v>
      </c>
      <c r="C243" s="18" t="str">
        <f t="shared" si="10"/>
        <v>51</v>
      </c>
      <c r="D243" s="24">
        <v>0</v>
      </c>
      <c r="E243" s="24">
        <v>0</v>
      </c>
      <c r="F243" s="24">
        <v>0</v>
      </c>
      <c r="G243" s="24">
        <v>0</v>
      </c>
      <c r="H243" s="24">
        <v>0</v>
      </c>
      <c r="I243" s="24">
        <v>0</v>
      </c>
      <c r="J243" s="24">
        <v>0</v>
      </c>
      <c r="K243" s="24">
        <v>1</v>
      </c>
      <c r="L243" s="24">
        <v>0</v>
      </c>
      <c r="M243" s="24">
        <v>0</v>
      </c>
      <c r="N243" s="24">
        <f t="shared" si="11"/>
        <v>1</v>
      </c>
    </row>
    <row r="244" spans="1:14" x14ac:dyDescent="0.2">
      <c r="A244" s="22" t="s">
        <v>385</v>
      </c>
      <c r="B244" s="18" t="str">
        <f t="shared" si="9"/>
        <v>MG2277</v>
      </c>
      <c r="C244" s="18" t="str">
        <f t="shared" si="10"/>
        <v>55</v>
      </c>
      <c r="D244" s="24">
        <v>0</v>
      </c>
      <c r="E244" s="24">
        <v>0</v>
      </c>
      <c r="F244" s="24">
        <v>0</v>
      </c>
      <c r="G244" s="24">
        <v>0</v>
      </c>
      <c r="H244" s="24">
        <v>0</v>
      </c>
      <c r="I244" s="24">
        <v>3</v>
      </c>
      <c r="J244" s="24">
        <v>4</v>
      </c>
      <c r="K244" s="24">
        <v>10</v>
      </c>
      <c r="L244" s="24">
        <v>8</v>
      </c>
      <c r="M244" s="24">
        <v>1</v>
      </c>
      <c r="N244" s="24">
        <f t="shared" si="11"/>
        <v>26</v>
      </c>
    </row>
    <row r="245" spans="1:14" x14ac:dyDescent="0.2">
      <c r="A245" s="22" t="s">
        <v>386</v>
      </c>
      <c r="B245" s="18" t="str">
        <f t="shared" si="9"/>
        <v>MG2277</v>
      </c>
      <c r="C245" s="18" t="str">
        <f t="shared" si="10"/>
        <v>60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1</v>
      </c>
      <c r="L245" s="24">
        <v>0</v>
      </c>
      <c r="M245" s="24">
        <v>0</v>
      </c>
      <c r="N245" s="24">
        <f t="shared" si="11"/>
        <v>1</v>
      </c>
    </row>
    <row r="246" spans="1:14" x14ac:dyDescent="0.2">
      <c r="A246" s="22" t="s">
        <v>387</v>
      </c>
      <c r="B246" s="18" t="str">
        <f t="shared" si="9"/>
        <v>MG2287</v>
      </c>
      <c r="C246" s="18" t="str">
        <f t="shared" si="10"/>
        <v>18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2</v>
      </c>
      <c r="M246" s="24">
        <v>0</v>
      </c>
      <c r="N246" s="24">
        <f t="shared" si="11"/>
        <v>2</v>
      </c>
    </row>
    <row r="247" spans="1:14" x14ac:dyDescent="0.2">
      <c r="A247" s="22" t="s">
        <v>388</v>
      </c>
      <c r="B247" s="18" t="str">
        <f t="shared" si="9"/>
        <v>MG2287</v>
      </c>
      <c r="C247" s="18" t="str">
        <f t="shared" si="10"/>
        <v>49</v>
      </c>
      <c r="D247" s="24">
        <v>0</v>
      </c>
      <c r="E247" s="24">
        <v>1</v>
      </c>
      <c r="F247" s="24">
        <v>15</v>
      </c>
      <c r="G247" s="24">
        <v>0</v>
      </c>
      <c r="H247" s="24">
        <v>0</v>
      </c>
      <c r="I247" s="24">
        <v>18</v>
      </c>
      <c r="J247" s="24">
        <v>16</v>
      </c>
      <c r="K247" s="24">
        <v>4</v>
      </c>
      <c r="L247" s="24">
        <v>2</v>
      </c>
      <c r="M247" s="24">
        <v>5</v>
      </c>
      <c r="N247" s="24">
        <f t="shared" si="11"/>
        <v>61</v>
      </c>
    </row>
    <row r="248" spans="1:14" x14ac:dyDescent="0.2">
      <c r="A248" s="22" t="s">
        <v>389</v>
      </c>
      <c r="B248" s="18" t="str">
        <f t="shared" si="9"/>
        <v>MG2287</v>
      </c>
      <c r="C248" s="18" t="str">
        <f t="shared" si="10"/>
        <v>50</v>
      </c>
      <c r="D248" s="24">
        <v>0</v>
      </c>
      <c r="E248" s="24">
        <v>0</v>
      </c>
      <c r="F248" s="24">
        <v>0</v>
      </c>
      <c r="G248" s="24">
        <v>0</v>
      </c>
      <c r="H248" s="24">
        <v>0</v>
      </c>
      <c r="I248" s="24">
        <v>1</v>
      </c>
      <c r="J248" s="24">
        <v>6</v>
      </c>
      <c r="K248" s="24">
        <v>1</v>
      </c>
      <c r="L248" s="24">
        <v>0</v>
      </c>
      <c r="M248" s="24">
        <v>0</v>
      </c>
      <c r="N248" s="24">
        <f t="shared" si="11"/>
        <v>8</v>
      </c>
    </row>
    <row r="249" spans="1:14" x14ac:dyDescent="0.2">
      <c r="A249" s="22" t="s">
        <v>390</v>
      </c>
      <c r="B249" s="18" t="str">
        <f t="shared" si="9"/>
        <v>MG2287</v>
      </c>
      <c r="C249" s="18" t="str">
        <f t="shared" si="10"/>
        <v>51</v>
      </c>
      <c r="D249" s="24">
        <v>0</v>
      </c>
      <c r="E249" s="24">
        <v>0</v>
      </c>
      <c r="F249" s="24">
        <v>0</v>
      </c>
      <c r="G249" s="24">
        <v>0</v>
      </c>
      <c r="H249" s="24">
        <v>0</v>
      </c>
      <c r="I249" s="24">
        <v>0</v>
      </c>
      <c r="J249" s="24">
        <v>30</v>
      </c>
      <c r="K249" s="24">
        <v>0</v>
      </c>
      <c r="L249" s="24">
        <v>1</v>
      </c>
      <c r="M249" s="24">
        <v>0</v>
      </c>
      <c r="N249" s="24">
        <f t="shared" si="11"/>
        <v>31</v>
      </c>
    </row>
    <row r="250" spans="1:14" x14ac:dyDescent="0.2">
      <c r="A250" s="22" t="s">
        <v>391</v>
      </c>
      <c r="B250" s="18" t="str">
        <f t="shared" si="9"/>
        <v>MG2287</v>
      </c>
      <c r="C250" s="18" t="str">
        <f t="shared" si="10"/>
        <v>52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4</v>
      </c>
      <c r="K250" s="24">
        <v>0</v>
      </c>
      <c r="L250" s="24">
        <v>0</v>
      </c>
      <c r="M250" s="24">
        <v>0</v>
      </c>
      <c r="N250" s="24">
        <f t="shared" si="11"/>
        <v>4</v>
      </c>
    </row>
    <row r="251" spans="1:14" x14ac:dyDescent="0.2">
      <c r="A251" s="22" t="s">
        <v>392</v>
      </c>
      <c r="B251" s="18" t="str">
        <f t="shared" si="9"/>
        <v>MG2287</v>
      </c>
      <c r="C251" s="18" t="str">
        <f t="shared" si="10"/>
        <v>55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36</v>
      </c>
      <c r="K251" s="24">
        <v>6</v>
      </c>
      <c r="L251" s="24">
        <v>0</v>
      </c>
      <c r="M251" s="24">
        <v>0</v>
      </c>
      <c r="N251" s="24">
        <f t="shared" si="11"/>
        <v>42</v>
      </c>
    </row>
    <row r="252" spans="1:14" x14ac:dyDescent="0.2">
      <c r="A252" s="22" t="s">
        <v>393</v>
      </c>
      <c r="B252" s="18" t="str">
        <f t="shared" si="9"/>
        <v>MG2287</v>
      </c>
      <c r="C252" s="18" t="str">
        <f t="shared" si="10"/>
        <v>60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16</v>
      </c>
      <c r="J252" s="24">
        <v>0</v>
      </c>
      <c r="K252" s="24">
        <v>0</v>
      </c>
      <c r="L252" s="24">
        <v>0</v>
      </c>
      <c r="M252" s="24">
        <v>0</v>
      </c>
      <c r="N252" s="24">
        <f t="shared" si="11"/>
        <v>16</v>
      </c>
    </row>
    <row r="253" spans="1:14" x14ac:dyDescent="0.2">
      <c r="A253" s="22" t="s">
        <v>394</v>
      </c>
      <c r="B253" s="18" t="str">
        <f t="shared" si="9"/>
        <v>MG2287</v>
      </c>
      <c r="C253" s="18" t="str">
        <f t="shared" si="10"/>
        <v>82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22</v>
      </c>
      <c r="L253" s="24">
        <v>0</v>
      </c>
      <c r="M253" s="24">
        <v>0</v>
      </c>
      <c r="N253" s="24">
        <f t="shared" si="11"/>
        <v>22</v>
      </c>
    </row>
    <row r="254" spans="1:14" x14ac:dyDescent="0.2">
      <c r="A254" s="22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x14ac:dyDescent="0.2">
      <c r="A255" s="22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x14ac:dyDescent="0.2">
      <c r="A256" s="18" t="s">
        <v>53</v>
      </c>
      <c r="D256" s="24">
        <f>SUM(D4:D253)</f>
        <v>185</v>
      </c>
      <c r="E256" s="24">
        <f t="shared" ref="E256:N256" si="12">SUM(E4:E253)</f>
        <v>343</v>
      </c>
      <c r="F256" s="24">
        <f t="shared" si="12"/>
        <v>605</v>
      </c>
      <c r="G256" s="24">
        <f t="shared" si="12"/>
        <v>437</v>
      </c>
      <c r="H256" s="24">
        <f t="shared" si="12"/>
        <v>468</v>
      </c>
      <c r="I256" s="24">
        <f t="shared" si="12"/>
        <v>1207</v>
      </c>
      <c r="J256" s="24">
        <f t="shared" si="12"/>
        <v>1693</v>
      </c>
      <c r="K256" s="24">
        <f t="shared" si="12"/>
        <v>2211</v>
      </c>
      <c r="L256" s="24">
        <f t="shared" si="12"/>
        <v>1188</v>
      </c>
      <c r="M256" s="24">
        <f t="shared" si="12"/>
        <v>388</v>
      </c>
      <c r="N256" s="24">
        <f t="shared" si="12"/>
        <v>8725</v>
      </c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"/>
  <sheetViews>
    <sheetView workbookViewId="0">
      <selection activeCell="B24" sqref="B24"/>
    </sheetView>
  </sheetViews>
  <sheetFormatPr defaultRowHeight="12.75" x14ac:dyDescent="0.2"/>
  <cols>
    <col min="1" max="1" width="11.42578125" style="18" bestFit="1" customWidth="1"/>
    <col min="2" max="2" width="11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395</v>
      </c>
      <c r="B5" s="35">
        <v>1554</v>
      </c>
    </row>
    <row r="6" spans="1:2" x14ac:dyDescent="0.2">
      <c r="A6" s="31" t="s">
        <v>396</v>
      </c>
      <c r="B6" s="36">
        <v>1302</v>
      </c>
    </row>
    <row r="7" spans="1:2" x14ac:dyDescent="0.2">
      <c r="A7" s="31" t="s">
        <v>397</v>
      </c>
      <c r="B7" s="36">
        <v>946</v>
      </c>
    </row>
    <row r="8" spans="1:2" x14ac:dyDescent="0.2">
      <c r="A8" s="31" t="s">
        <v>398</v>
      </c>
      <c r="B8" s="36">
        <v>819</v>
      </c>
    </row>
    <row r="9" spans="1:2" x14ac:dyDescent="0.2">
      <c r="A9" s="31" t="s">
        <v>399</v>
      </c>
      <c r="B9" s="36">
        <v>728</v>
      </c>
    </row>
    <row r="10" spans="1:2" x14ac:dyDescent="0.2">
      <c r="A10" s="31" t="s">
        <v>400</v>
      </c>
      <c r="B10" s="36">
        <v>465</v>
      </c>
    </row>
    <row r="11" spans="1:2" x14ac:dyDescent="0.2">
      <c r="A11" s="31" t="s">
        <v>401</v>
      </c>
      <c r="B11" s="36">
        <v>355</v>
      </c>
    </row>
    <row r="12" spans="1:2" x14ac:dyDescent="0.2">
      <c r="A12" s="31" t="s">
        <v>402</v>
      </c>
      <c r="B12" s="36">
        <v>277</v>
      </c>
    </row>
    <row r="13" spans="1:2" x14ac:dyDescent="0.2">
      <c r="A13" s="31" t="s">
        <v>403</v>
      </c>
      <c r="B13" s="36">
        <v>273</v>
      </c>
    </row>
    <row r="14" spans="1:2" x14ac:dyDescent="0.2">
      <c r="A14" s="31" t="s">
        <v>404</v>
      </c>
      <c r="B14" s="36">
        <v>192</v>
      </c>
    </row>
    <row r="15" spans="1:2" x14ac:dyDescent="0.2">
      <c r="A15" s="31" t="s">
        <v>405</v>
      </c>
      <c r="B15" s="36">
        <v>186</v>
      </c>
    </row>
    <row r="16" spans="1:2" x14ac:dyDescent="0.2">
      <c r="A16" s="31" t="s">
        <v>406</v>
      </c>
      <c r="B16" s="36">
        <v>183</v>
      </c>
    </row>
    <row r="17" spans="1:2" x14ac:dyDescent="0.2">
      <c r="A17" s="31" t="s">
        <v>407</v>
      </c>
      <c r="B17" s="36">
        <v>174</v>
      </c>
    </row>
    <row r="18" spans="1:2" x14ac:dyDescent="0.2">
      <c r="A18" s="31" t="s">
        <v>408</v>
      </c>
      <c r="B18" s="36">
        <v>148</v>
      </c>
    </row>
    <row r="19" spans="1:2" x14ac:dyDescent="0.2">
      <c r="A19" s="31" t="s">
        <v>409</v>
      </c>
      <c r="B19" s="36">
        <v>145</v>
      </c>
    </row>
    <row r="20" spans="1:2" x14ac:dyDescent="0.2">
      <c r="A20" s="31" t="s">
        <v>410</v>
      </c>
      <c r="B20" s="36">
        <v>144</v>
      </c>
    </row>
    <row r="21" spans="1:2" x14ac:dyDescent="0.2">
      <c r="A21" s="31" t="s">
        <v>411</v>
      </c>
      <c r="B21" s="36">
        <v>109</v>
      </c>
    </row>
    <row r="22" spans="1:2" x14ac:dyDescent="0.2">
      <c r="A22" s="31" t="s">
        <v>412</v>
      </c>
      <c r="B22" s="36">
        <v>107</v>
      </c>
    </row>
    <row r="23" spans="1:2" x14ac:dyDescent="0.2">
      <c r="A23" s="31" t="s">
        <v>413</v>
      </c>
      <c r="B23" s="36">
        <v>102</v>
      </c>
    </row>
    <row r="24" spans="1:2" x14ac:dyDescent="0.2">
      <c r="A24" s="31" t="s">
        <v>414</v>
      </c>
      <c r="B24" s="36">
        <v>89</v>
      </c>
    </row>
    <row r="25" spans="1:2" x14ac:dyDescent="0.2">
      <c r="A25" s="31" t="s">
        <v>415</v>
      </c>
      <c r="B25" s="36">
        <v>82</v>
      </c>
    </row>
    <row r="26" spans="1:2" x14ac:dyDescent="0.2">
      <c r="A26" s="31" t="s">
        <v>416</v>
      </c>
      <c r="B26" s="36">
        <v>80</v>
      </c>
    </row>
    <row r="27" spans="1:2" x14ac:dyDescent="0.2">
      <c r="A27" s="31" t="s">
        <v>417</v>
      </c>
      <c r="B27" s="36">
        <v>80</v>
      </c>
    </row>
    <row r="28" spans="1:2" x14ac:dyDescent="0.2">
      <c r="A28" s="31" t="s">
        <v>418</v>
      </c>
      <c r="B28" s="36">
        <v>77</v>
      </c>
    </row>
    <row r="29" spans="1:2" x14ac:dyDescent="0.2">
      <c r="A29" s="31" t="s">
        <v>419</v>
      </c>
      <c r="B29" s="36">
        <v>58</v>
      </c>
    </row>
    <row r="30" spans="1:2" x14ac:dyDescent="0.2">
      <c r="A30" s="31" t="s">
        <v>420</v>
      </c>
      <c r="B30" s="36">
        <v>45</v>
      </c>
    </row>
    <row r="31" spans="1:2" x14ac:dyDescent="0.2">
      <c r="A31" s="31" t="s">
        <v>421</v>
      </c>
      <c r="B31" s="36">
        <v>5</v>
      </c>
    </row>
    <row r="32" spans="1:2" x14ac:dyDescent="0.2">
      <c r="A32" s="33" t="s">
        <v>53</v>
      </c>
      <c r="B32" s="37">
        <v>8725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F19" sqref="F19"/>
    </sheetView>
  </sheetViews>
  <sheetFormatPr defaultRowHeight="12.75" x14ac:dyDescent="0.2"/>
  <cols>
    <col min="1" max="1" width="11.42578125" style="18" bestFit="1" customWidth="1"/>
    <col min="2" max="2" width="11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67</v>
      </c>
      <c r="B5" s="35">
        <v>1787</v>
      </c>
    </row>
    <row r="6" spans="1:2" x14ac:dyDescent="0.2">
      <c r="A6" s="31" t="s">
        <v>68</v>
      </c>
      <c r="B6" s="36">
        <v>1668</v>
      </c>
    </row>
    <row r="7" spans="1:2" x14ac:dyDescent="0.2">
      <c r="A7" s="31" t="s">
        <v>422</v>
      </c>
      <c r="B7" s="36">
        <v>1304</v>
      </c>
    </row>
    <row r="8" spans="1:2" x14ac:dyDescent="0.2">
      <c r="A8" s="31" t="s">
        <v>69</v>
      </c>
      <c r="B8" s="36">
        <v>916</v>
      </c>
    </row>
    <row r="9" spans="1:2" x14ac:dyDescent="0.2">
      <c r="A9" s="31" t="s">
        <v>71</v>
      </c>
      <c r="B9" s="36">
        <v>652</v>
      </c>
    </row>
    <row r="10" spans="1:2" x14ac:dyDescent="0.2">
      <c r="A10" s="31" t="s">
        <v>70</v>
      </c>
      <c r="B10" s="36">
        <v>580</v>
      </c>
    </row>
    <row r="11" spans="1:2" x14ac:dyDescent="0.2">
      <c r="A11" s="31" t="s">
        <v>423</v>
      </c>
      <c r="B11" s="36">
        <v>512</v>
      </c>
    </row>
    <row r="12" spans="1:2" x14ac:dyDescent="0.2">
      <c r="A12" s="31" t="s">
        <v>424</v>
      </c>
      <c r="B12" s="36">
        <v>304</v>
      </c>
    </row>
    <row r="13" spans="1:2" x14ac:dyDescent="0.2">
      <c r="A13" s="31" t="s">
        <v>425</v>
      </c>
      <c r="B13" s="36">
        <v>274</v>
      </c>
    </row>
    <row r="14" spans="1:2" x14ac:dyDescent="0.2">
      <c r="A14" s="31" t="s">
        <v>142</v>
      </c>
      <c r="B14" s="36">
        <v>218</v>
      </c>
    </row>
    <row r="15" spans="1:2" x14ac:dyDescent="0.2">
      <c r="A15" s="31" t="s">
        <v>426</v>
      </c>
      <c r="B15" s="36">
        <v>215</v>
      </c>
    </row>
    <row r="16" spans="1:2" x14ac:dyDescent="0.2">
      <c r="A16" s="31" t="s">
        <v>427</v>
      </c>
      <c r="B16" s="36">
        <v>115</v>
      </c>
    </row>
    <row r="17" spans="1:2" x14ac:dyDescent="0.2">
      <c r="A17" s="31" t="s">
        <v>428</v>
      </c>
      <c r="B17" s="36">
        <v>65</v>
      </c>
    </row>
    <row r="18" spans="1:2" x14ac:dyDescent="0.2">
      <c r="A18" s="31" t="s">
        <v>429</v>
      </c>
      <c r="B18" s="36">
        <v>43</v>
      </c>
    </row>
    <row r="19" spans="1:2" x14ac:dyDescent="0.2">
      <c r="A19" s="31" t="s">
        <v>430</v>
      </c>
      <c r="B19" s="36">
        <v>31</v>
      </c>
    </row>
    <row r="20" spans="1:2" x14ac:dyDescent="0.2">
      <c r="A20" s="31" t="s">
        <v>431</v>
      </c>
      <c r="B20" s="36">
        <v>28</v>
      </c>
    </row>
    <row r="21" spans="1:2" x14ac:dyDescent="0.2">
      <c r="A21" s="31" t="s">
        <v>73</v>
      </c>
      <c r="B21" s="36">
        <v>6</v>
      </c>
    </row>
    <row r="22" spans="1:2" x14ac:dyDescent="0.2">
      <c r="A22" s="31" t="s">
        <v>432</v>
      </c>
      <c r="B22" s="36">
        <v>6</v>
      </c>
    </row>
    <row r="23" spans="1:2" x14ac:dyDescent="0.2">
      <c r="A23" s="31" t="s">
        <v>433</v>
      </c>
      <c r="B23" s="36">
        <v>1</v>
      </c>
    </row>
    <row r="24" spans="1:2" x14ac:dyDescent="0.2">
      <c r="A24" s="33" t="s">
        <v>53</v>
      </c>
      <c r="B24" s="37">
        <v>8725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B108"/>
  <sheetViews>
    <sheetView showOutlineSymbols="0" topLeftCell="A43" workbookViewId="0">
      <selection activeCell="J112" sqref="J112"/>
    </sheetView>
  </sheetViews>
  <sheetFormatPr defaultRowHeight="12.75" customHeight="1" x14ac:dyDescent="0.2"/>
  <cols>
    <col min="1" max="1" width="17.28515625" style="18" customWidth="1"/>
    <col min="2" max="2" width="10" style="19" customWidth="1"/>
    <col min="3" max="3" width="9.42578125" style="19" customWidth="1"/>
    <col min="4" max="255" width="6.85546875" style="18" customWidth="1"/>
    <col min="256" max="16384" width="9.140625" style="18"/>
  </cols>
  <sheetData>
    <row r="1" spans="1:14" ht="12.75" customHeight="1" x14ac:dyDescent="0.2">
      <c r="A1" s="18" t="s">
        <v>78</v>
      </c>
    </row>
    <row r="3" spans="1:14" x14ac:dyDescent="0.2">
      <c r="A3" s="20" t="s">
        <v>79</v>
      </c>
      <c r="B3" s="20" t="s">
        <v>55</v>
      </c>
      <c r="C3" s="20" t="s">
        <v>56</v>
      </c>
      <c r="D3" s="21" t="s">
        <v>0</v>
      </c>
      <c r="E3" s="21" t="s">
        <v>1</v>
      </c>
      <c r="F3" s="21" t="s">
        <v>2</v>
      </c>
      <c r="G3" s="21" t="s">
        <v>3</v>
      </c>
      <c r="H3" s="21" t="s">
        <v>4</v>
      </c>
      <c r="I3" s="21" t="s">
        <v>5</v>
      </c>
      <c r="J3" s="21" t="s">
        <v>6</v>
      </c>
      <c r="K3" s="21" t="s">
        <v>7</v>
      </c>
      <c r="L3" s="21" t="s">
        <v>8</v>
      </c>
      <c r="M3" s="21" t="s">
        <v>9</v>
      </c>
      <c r="N3" s="20" t="s">
        <v>10</v>
      </c>
    </row>
    <row r="4" spans="1:14" x14ac:dyDescent="0.2">
      <c r="A4" s="22" t="s">
        <v>80</v>
      </c>
      <c r="B4" s="23" t="str">
        <f>LEFT(A4,7)</f>
        <v>38-2216</v>
      </c>
      <c r="C4" s="23" t="str">
        <f>RIGHT(A4,2)</f>
        <v>49</v>
      </c>
      <c r="D4" s="24">
        <v>0</v>
      </c>
      <c r="E4" s="24">
        <v>0</v>
      </c>
      <c r="F4" s="24">
        <v>4</v>
      </c>
      <c r="G4" s="24">
        <v>0</v>
      </c>
      <c r="H4" s="24">
        <v>0</v>
      </c>
      <c r="I4" s="24">
        <v>0</v>
      </c>
      <c r="J4" s="24">
        <v>1</v>
      </c>
      <c r="K4" s="24">
        <v>0</v>
      </c>
      <c r="L4" s="24">
        <v>0</v>
      </c>
      <c r="M4" s="24">
        <v>0</v>
      </c>
      <c r="N4" s="24">
        <f>SUM(D4:M4)</f>
        <v>5</v>
      </c>
    </row>
    <row r="5" spans="1:14" x14ac:dyDescent="0.2">
      <c r="A5" s="22" t="s">
        <v>81</v>
      </c>
      <c r="B5" s="23" t="str">
        <f t="shared" ref="B5:B51" si="0">LEFT(A5,7)</f>
        <v>38-2216</v>
      </c>
      <c r="C5" s="23" t="str">
        <f t="shared" ref="C5:C51" si="1">RIGHT(A5,2)</f>
        <v>61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10</v>
      </c>
      <c r="J5" s="24">
        <v>0</v>
      </c>
      <c r="K5" s="24">
        <v>0</v>
      </c>
      <c r="L5" s="24">
        <v>0</v>
      </c>
      <c r="M5" s="24">
        <v>0</v>
      </c>
      <c r="N5" s="24">
        <f t="shared" ref="N5:N51" si="2">SUM(D5:M5)</f>
        <v>10</v>
      </c>
    </row>
    <row r="6" spans="1:14" x14ac:dyDescent="0.2">
      <c r="A6" s="22" t="s">
        <v>82</v>
      </c>
      <c r="B6" s="23" t="str">
        <f t="shared" si="0"/>
        <v>38-2216</v>
      </c>
      <c r="C6" s="23" t="str">
        <f t="shared" si="1"/>
        <v>77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7</v>
      </c>
      <c r="M6" s="24">
        <v>0</v>
      </c>
      <c r="N6" s="24">
        <f t="shared" si="2"/>
        <v>7</v>
      </c>
    </row>
    <row r="7" spans="1:14" x14ac:dyDescent="0.2">
      <c r="A7" s="22" t="s">
        <v>83</v>
      </c>
      <c r="B7" s="23" t="str">
        <f t="shared" si="0"/>
        <v>38-2216</v>
      </c>
      <c r="C7" s="23" t="str">
        <f t="shared" si="1"/>
        <v>78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0</v>
      </c>
      <c r="N7" s="24">
        <f t="shared" si="2"/>
        <v>1</v>
      </c>
    </row>
    <row r="8" spans="1:14" x14ac:dyDescent="0.2">
      <c r="A8" s="22" t="s">
        <v>84</v>
      </c>
      <c r="B8" s="23" t="str">
        <f t="shared" si="0"/>
        <v>38-2226</v>
      </c>
      <c r="C8" s="23" t="str">
        <f t="shared" si="1"/>
        <v>49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2</v>
      </c>
      <c r="L8" s="24">
        <v>0</v>
      </c>
      <c r="M8" s="24">
        <v>0</v>
      </c>
      <c r="N8" s="24">
        <f t="shared" si="2"/>
        <v>2</v>
      </c>
    </row>
    <row r="9" spans="1:14" x14ac:dyDescent="0.2">
      <c r="A9" s="22" t="s">
        <v>85</v>
      </c>
      <c r="B9" s="23" t="str">
        <f t="shared" si="0"/>
        <v>38-2226</v>
      </c>
      <c r="C9" s="23" t="str">
        <f t="shared" si="1"/>
        <v>60</v>
      </c>
      <c r="D9" s="24">
        <v>0</v>
      </c>
      <c r="E9" s="24">
        <v>0</v>
      </c>
      <c r="F9" s="24">
        <v>0</v>
      </c>
      <c r="G9" s="24">
        <v>2</v>
      </c>
      <c r="H9" s="24">
        <v>0</v>
      </c>
      <c r="I9" s="24">
        <v>0</v>
      </c>
      <c r="J9" s="24">
        <v>120</v>
      </c>
      <c r="K9" s="24">
        <v>0</v>
      </c>
      <c r="L9" s="24">
        <v>6</v>
      </c>
      <c r="M9" s="24">
        <v>0</v>
      </c>
      <c r="N9" s="24">
        <f t="shared" si="2"/>
        <v>128</v>
      </c>
    </row>
    <row r="10" spans="1:14" x14ac:dyDescent="0.2">
      <c r="A10" s="22" t="s">
        <v>86</v>
      </c>
      <c r="B10" s="23" t="str">
        <f t="shared" si="0"/>
        <v>38-2226</v>
      </c>
      <c r="C10" s="23" t="str">
        <f t="shared" si="1"/>
        <v>77</v>
      </c>
      <c r="D10" s="24">
        <v>0</v>
      </c>
      <c r="E10" s="24">
        <v>0</v>
      </c>
      <c r="F10" s="24">
        <v>3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f t="shared" si="2"/>
        <v>3</v>
      </c>
    </row>
    <row r="11" spans="1:14" x14ac:dyDescent="0.2">
      <c r="A11" s="22" t="s">
        <v>87</v>
      </c>
      <c r="B11" s="23" t="str">
        <f t="shared" si="0"/>
        <v>38-2228</v>
      </c>
      <c r="C11" s="23" t="str">
        <f t="shared" si="1"/>
        <v>18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12</v>
      </c>
      <c r="L11" s="24">
        <v>0</v>
      </c>
      <c r="M11" s="24">
        <v>0</v>
      </c>
      <c r="N11" s="24">
        <f t="shared" si="2"/>
        <v>12</v>
      </c>
    </row>
    <row r="12" spans="1:14" x14ac:dyDescent="0.2">
      <c r="A12" s="22" t="s">
        <v>88</v>
      </c>
      <c r="B12" s="23" t="str">
        <f t="shared" si="0"/>
        <v>38-2228</v>
      </c>
      <c r="C12" s="23" t="str">
        <f t="shared" si="1"/>
        <v>49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f t="shared" si="2"/>
        <v>1</v>
      </c>
    </row>
    <row r="13" spans="1:14" x14ac:dyDescent="0.2">
      <c r="A13" s="22" t="s">
        <v>89</v>
      </c>
      <c r="B13" s="23" t="str">
        <f t="shared" si="0"/>
        <v>38-2228</v>
      </c>
      <c r="C13" s="23" t="str">
        <f t="shared" si="1"/>
        <v>50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15</v>
      </c>
      <c r="L13" s="24">
        <v>0</v>
      </c>
      <c r="M13" s="24">
        <v>0</v>
      </c>
      <c r="N13" s="24">
        <f t="shared" si="2"/>
        <v>15</v>
      </c>
    </row>
    <row r="14" spans="1:14" x14ac:dyDescent="0.2">
      <c r="A14" s="22" t="s">
        <v>90</v>
      </c>
      <c r="B14" s="23" t="str">
        <f t="shared" si="0"/>
        <v>38-2228</v>
      </c>
      <c r="C14" s="23" t="str">
        <f t="shared" si="1"/>
        <v>55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15</v>
      </c>
      <c r="M14" s="24">
        <v>0</v>
      </c>
      <c r="N14" s="24">
        <f t="shared" si="2"/>
        <v>15</v>
      </c>
    </row>
    <row r="15" spans="1:14" x14ac:dyDescent="0.2">
      <c r="A15" s="22" t="s">
        <v>91</v>
      </c>
      <c r="B15" s="23" t="str">
        <f t="shared" si="0"/>
        <v>38-2228</v>
      </c>
      <c r="C15" s="23" t="str">
        <f t="shared" si="1"/>
        <v>60</v>
      </c>
      <c r="D15" s="24">
        <v>0</v>
      </c>
      <c r="E15" s="24">
        <v>0</v>
      </c>
      <c r="F15" s="24">
        <v>1</v>
      </c>
      <c r="G15" s="24">
        <v>0</v>
      </c>
      <c r="H15" s="24">
        <v>0</v>
      </c>
      <c r="I15" s="24">
        <v>0</v>
      </c>
      <c r="J15" s="24">
        <v>15</v>
      </c>
      <c r="K15" s="24">
        <v>0</v>
      </c>
      <c r="L15" s="24">
        <v>0</v>
      </c>
      <c r="M15" s="24">
        <v>0</v>
      </c>
      <c r="N15" s="24">
        <f t="shared" si="2"/>
        <v>16</v>
      </c>
    </row>
    <row r="16" spans="1:14" x14ac:dyDescent="0.2">
      <c r="A16" s="22" t="s">
        <v>92</v>
      </c>
      <c r="B16" s="23" t="str">
        <f t="shared" si="0"/>
        <v>38-2228</v>
      </c>
      <c r="C16" s="23" t="str">
        <f t="shared" si="1"/>
        <v>61</v>
      </c>
      <c r="D16" s="24">
        <v>0</v>
      </c>
      <c r="E16" s="24">
        <v>0</v>
      </c>
      <c r="F16" s="24">
        <v>2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f t="shared" si="2"/>
        <v>2</v>
      </c>
    </row>
    <row r="17" spans="1:14" x14ac:dyDescent="0.2">
      <c r="A17" s="22" t="s">
        <v>93</v>
      </c>
      <c r="B17" s="23" t="str">
        <f t="shared" si="0"/>
        <v>38-2228</v>
      </c>
      <c r="C17" s="23" t="str">
        <f t="shared" si="1"/>
        <v>77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4</v>
      </c>
      <c r="L17" s="24">
        <v>0</v>
      </c>
      <c r="M17" s="24">
        <v>0</v>
      </c>
      <c r="N17" s="24">
        <f t="shared" si="2"/>
        <v>4</v>
      </c>
    </row>
    <row r="18" spans="1:14" x14ac:dyDescent="0.2">
      <c r="A18" s="22" t="s">
        <v>94</v>
      </c>
      <c r="B18" s="23" t="str">
        <f t="shared" si="0"/>
        <v>38-2228</v>
      </c>
      <c r="C18" s="23" t="str">
        <f t="shared" si="1"/>
        <v>78</v>
      </c>
      <c r="D18" s="24">
        <v>0</v>
      </c>
      <c r="E18" s="24">
        <v>0</v>
      </c>
      <c r="F18" s="24">
        <v>0</v>
      </c>
      <c r="G18" s="24">
        <v>0</v>
      </c>
      <c r="H18" s="24">
        <v>1</v>
      </c>
      <c r="I18" s="24">
        <v>0</v>
      </c>
      <c r="J18" s="24">
        <v>0</v>
      </c>
      <c r="K18" s="24">
        <v>2</v>
      </c>
      <c r="L18" s="24">
        <v>0</v>
      </c>
      <c r="M18" s="24">
        <v>10</v>
      </c>
      <c r="N18" s="24">
        <f t="shared" si="2"/>
        <v>13</v>
      </c>
    </row>
    <row r="19" spans="1:14" x14ac:dyDescent="0.2">
      <c r="A19" s="22" t="s">
        <v>95</v>
      </c>
      <c r="B19" s="23" t="str">
        <f t="shared" si="0"/>
        <v>38-2230</v>
      </c>
      <c r="C19" s="23" t="str">
        <f t="shared" si="1"/>
        <v>49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12</v>
      </c>
      <c r="L19" s="24">
        <v>0</v>
      </c>
      <c r="M19" s="24">
        <v>0</v>
      </c>
      <c r="N19" s="24">
        <f t="shared" si="2"/>
        <v>12</v>
      </c>
    </row>
    <row r="20" spans="1:14" x14ac:dyDescent="0.2">
      <c r="A20" s="22" t="s">
        <v>96</v>
      </c>
      <c r="B20" s="23" t="str">
        <f t="shared" si="0"/>
        <v>38-2230</v>
      </c>
      <c r="C20" s="23" t="str">
        <f t="shared" si="1"/>
        <v>60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4">
        <f t="shared" si="2"/>
        <v>2</v>
      </c>
    </row>
    <row r="21" spans="1:14" x14ac:dyDescent="0.2">
      <c r="A21" s="22" t="s">
        <v>97</v>
      </c>
      <c r="B21" s="23" t="str">
        <f t="shared" si="0"/>
        <v>38-2230</v>
      </c>
      <c r="C21" s="23" t="str">
        <f t="shared" si="1"/>
        <v>61</v>
      </c>
      <c r="D21" s="24">
        <v>0</v>
      </c>
      <c r="E21" s="24">
        <v>0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f t="shared" si="2"/>
        <v>1</v>
      </c>
    </row>
    <row r="22" spans="1:14" x14ac:dyDescent="0.2">
      <c r="A22" s="22" t="s">
        <v>98</v>
      </c>
      <c r="B22" s="23" t="str">
        <f t="shared" si="0"/>
        <v>38-2230</v>
      </c>
      <c r="C22" s="23" t="str">
        <f t="shared" si="1"/>
        <v>75</v>
      </c>
      <c r="D22" s="24">
        <v>0</v>
      </c>
      <c r="E22" s="24">
        <v>10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f t="shared" si="2"/>
        <v>10</v>
      </c>
    </row>
    <row r="23" spans="1:14" x14ac:dyDescent="0.2">
      <c r="A23" s="22" t="s">
        <v>99</v>
      </c>
      <c r="B23" s="23" t="str">
        <f t="shared" si="0"/>
        <v>38-2236</v>
      </c>
      <c r="C23" s="23" t="str">
        <f t="shared" si="1"/>
        <v>50</v>
      </c>
      <c r="D23" s="24">
        <v>0</v>
      </c>
      <c r="E23" s="24">
        <v>0</v>
      </c>
      <c r="F23" s="24">
        <v>6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f t="shared" si="2"/>
        <v>6</v>
      </c>
    </row>
    <row r="24" spans="1:14" x14ac:dyDescent="0.2">
      <c r="A24" s="22" t="s">
        <v>100</v>
      </c>
      <c r="B24" s="23" t="str">
        <f t="shared" si="0"/>
        <v>38-2236</v>
      </c>
      <c r="C24" s="23" t="str">
        <f t="shared" si="1"/>
        <v>57</v>
      </c>
      <c r="D24" s="24">
        <v>0</v>
      </c>
      <c r="E24" s="24">
        <v>10</v>
      </c>
      <c r="F24" s="24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f t="shared" si="2"/>
        <v>11</v>
      </c>
    </row>
    <row r="25" spans="1:14" x14ac:dyDescent="0.2">
      <c r="A25" s="22" t="s">
        <v>101</v>
      </c>
      <c r="B25" s="23" t="str">
        <f t="shared" si="0"/>
        <v>38-2236</v>
      </c>
      <c r="C25" s="23" t="str">
        <f t="shared" si="1"/>
        <v>60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f t="shared" si="2"/>
        <v>1</v>
      </c>
    </row>
    <row r="26" spans="1:14" x14ac:dyDescent="0.2">
      <c r="A26" s="22" t="s">
        <v>102</v>
      </c>
      <c r="B26" s="23" t="str">
        <f t="shared" si="0"/>
        <v>38-2236</v>
      </c>
      <c r="C26" s="23" t="str">
        <f t="shared" si="1"/>
        <v>61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117</v>
      </c>
      <c r="J26" s="24">
        <v>0</v>
      </c>
      <c r="K26" s="24">
        <v>7</v>
      </c>
      <c r="L26" s="24">
        <v>0</v>
      </c>
      <c r="M26" s="24">
        <v>0</v>
      </c>
      <c r="N26" s="24">
        <f t="shared" si="2"/>
        <v>124</v>
      </c>
    </row>
    <row r="27" spans="1:14" x14ac:dyDescent="0.2">
      <c r="A27" s="22" t="s">
        <v>103</v>
      </c>
      <c r="B27" s="23" t="str">
        <f t="shared" si="0"/>
        <v>38-2236</v>
      </c>
      <c r="C27" s="23" t="str">
        <f t="shared" si="1"/>
        <v>77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1</v>
      </c>
      <c r="J27" s="24">
        <v>0</v>
      </c>
      <c r="K27" s="24">
        <v>0</v>
      </c>
      <c r="L27" s="24">
        <v>0</v>
      </c>
      <c r="M27" s="24">
        <v>0</v>
      </c>
      <c r="N27" s="24">
        <f t="shared" si="2"/>
        <v>1</v>
      </c>
    </row>
    <row r="28" spans="1:14" x14ac:dyDescent="0.2">
      <c r="A28" s="22" t="s">
        <v>104</v>
      </c>
      <c r="B28" s="23" t="str">
        <f t="shared" si="0"/>
        <v>38-2236</v>
      </c>
      <c r="C28" s="23" t="str">
        <f t="shared" si="1"/>
        <v>78</v>
      </c>
      <c r="D28" s="24">
        <v>0</v>
      </c>
      <c r="E28" s="24">
        <v>0</v>
      </c>
      <c r="F28" s="24">
        <v>1</v>
      </c>
      <c r="G28" s="24">
        <v>0</v>
      </c>
      <c r="H28" s="24">
        <v>0</v>
      </c>
      <c r="I28" s="24">
        <v>0</v>
      </c>
      <c r="J28" s="24">
        <v>2</v>
      </c>
      <c r="K28" s="24">
        <v>0</v>
      </c>
      <c r="L28" s="24">
        <v>2</v>
      </c>
      <c r="M28" s="24">
        <v>0</v>
      </c>
      <c r="N28" s="24">
        <f t="shared" si="2"/>
        <v>5</v>
      </c>
    </row>
    <row r="29" spans="1:14" x14ac:dyDescent="0.2">
      <c r="A29" s="22" t="s">
        <v>105</v>
      </c>
      <c r="B29" s="23" t="str">
        <f t="shared" si="0"/>
        <v>38-2236</v>
      </c>
      <c r="C29" s="23" t="str">
        <f t="shared" si="1"/>
        <v>80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2</v>
      </c>
      <c r="L29" s="24">
        <v>0</v>
      </c>
      <c r="M29" s="24">
        <v>0</v>
      </c>
      <c r="N29" s="24">
        <f t="shared" si="2"/>
        <v>2</v>
      </c>
    </row>
    <row r="30" spans="1:14" x14ac:dyDescent="0.2">
      <c r="A30" s="22" t="s">
        <v>106</v>
      </c>
      <c r="B30" s="23" t="str">
        <f t="shared" si="0"/>
        <v>38-2237</v>
      </c>
      <c r="C30" s="23" t="str">
        <f t="shared" si="1"/>
        <v>49</v>
      </c>
      <c r="D30" s="24">
        <v>0</v>
      </c>
      <c r="E30" s="24">
        <v>1</v>
      </c>
      <c r="F30" s="24">
        <v>9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0</v>
      </c>
      <c r="N30" s="24">
        <f t="shared" si="2"/>
        <v>11</v>
      </c>
    </row>
    <row r="31" spans="1:14" x14ac:dyDescent="0.2">
      <c r="A31" s="22" t="s">
        <v>107</v>
      </c>
      <c r="B31" s="23" t="str">
        <f t="shared" si="0"/>
        <v>38-2237</v>
      </c>
      <c r="C31" s="23" t="str">
        <f t="shared" si="1"/>
        <v>60</v>
      </c>
      <c r="D31" s="24">
        <v>2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6</v>
      </c>
      <c r="L31" s="24">
        <v>3</v>
      </c>
      <c r="M31" s="24">
        <v>0</v>
      </c>
      <c r="N31" s="24">
        <f t="shared" si="2"/>
        <v>11</v>
      </c>
    </row>
    <row r="32" spans="1:14" x14ac:dyDescent="0.2">
      <c r="A32" s="22" t="s">
        <v>108</v>
      </c>
      <c r="B32" s="23" t="str">
        <f t="shared" si="0"/>
        <v>38-2237</v>
      </c>
      <c r="C32" s="23" t="str">
        <f t="shared" si="1"/>
        <v>77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7</v>
      </c>
      <c r="M32" s="24">
        <v>0</v>
      </c>
      <c r="N32" s="24">
        <f t="shared" si="2"/>
        <v>7</v>
      </c>
    </row>
    <row r="33" spans="1:14" x14ac:dyDescent="0.2">
      <c r="A33" s="22" t="s">
        <v>109</v>
      </c>
      <c r="B33" s="23" t="str">
        <f t="shared" si="0"/>
        <v>38-2237</v>
      </c>
      <c r="C33" s="23" t="str">
        <f t="shared" si="1"/>
        <v>78</v>
      </c>
      <c r="D33" s="24">
        <v>0</v>
      </c>
      <c r="E33" s="24">
        <v>0</v>
      </c>
      <c r="F33" s="24">
        <v>1</v>
      </c>
      <c r="G33" s="24">
        <v>0</v>
      </c>
      <c r="H33" s="24">
        <v>0</v>
      </c>
      <c r="I33" s="24">
        <v>0</v>
      </c>
      <c r="J33" s="24">
        <v>0</v>
      </c>
      <c r="K33" s="24">
        <v>19</v>
      </c>
      <c r="L33" s="24">
        <v>0</v>
      </c>
      <c r="M33" s="24">
        <v>0</v>
      </c>
      <c r="N33" s="24">
        <f t="shared" si="2"/>
        <v>20</v>
      </c>
    </row>
    <row r="34" spans="1:14" x14ac:dyDescent="0.2">
      <c r="A34" s="22" t="s">
        <v>110</v>
      </c>
      <c r="B34" s="23" t="str">
        <f t="shared" si="0"/>
        <v>38-2238</v>
      </c>
      <c r="C34" s="23" t="str">
        <f t="shared" si="1"/>
        <v>60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1</v>
      </c>
      <c r="M34" s="24">
        <v>0</v>
      </c>
      <c r="N34" s="24">
        <f t="shared" si="2"/>
        <v>2</v>
      </c>
    </row>
    <row r="35" spans="1:14" x14ac:dyDescent="0.2">
      <c r="A35" s="22" t="s">
        <v>111</v>
      </c>
      <c r="B35" s="23" t="str">
        <f t="shared" si="0"/>
        <v>38-2238</v>
      </c>
      <c r="C35" s="23" t="str">
        <f t="shared" si="1"/>
        <v>78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22</v>
      </c>
      <c r="K35" s="24">
        <v>4</v>
      </c>
      <c r="L35" s="24">
        <v>0</v>
      </c>
      <c r="M35" s="24">
        <v>0</v>
      </c>
      <c r="N35" s="24">
        <f t="shared" si="2"/>
        <v>26</v>
      </c>
    </row>
    <row r="36" spans="1:14" x14ac:dyDescent="0.2">
      <c r="A36" s="22" t="s">
        <v>112</v>
      </c>
      <c r="B36" s="23" t="str">
        <f t="shared" si="0"/>
        <v>38-2247</v>
      </c>
      <c r="C36" s="23" t="str">
        <f t="shared" si="1"/>
        <v>61</v>
      </c>
      <c r="D36" s="24">
        <v>0</v>
      </c>
      <c r="E36" s="24">
        <v>0</v>
      </c>
      <c r="F36" s="24">
        <v>1</v>
      </c>
      <c r="G36" s="24">
        <v>0</v>
      </c>
      <c r="H36" s="24">
        <v>0</v>
      </c>
      <c r="I36" s="24">
        <v>0</v>
      </c>
      <c r="J36" s="24">
        <v>0</v>
      </c>
      <c r="K36" s="24">
        <v>2</v>
      </c>
      <c r="L36" s="24">
        <v>0</v>
      </c>
      <c r="M36" s="24">
        <v>0</v>
      </c>
      <c r="N36" s="24">
        <f t="shared" si="2"/>
        <v>3</v>
      </c>
    </row>
    <row r="37" spans="1:14" x14ac:dyDescent="0.2">
      <c r="A37" s="22" t="s">
        <v>113</v>
      </c>
      <c r="B37" s="23" t="str">
        <f t="shared" si="0"/>
        <v>38-2248</v>
      </c>
      <c r="C37" s="23" t="str">
        <f t="shared" si="1"/>
        <v>49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1</v>
      </c>
      <c r="K37" s="24">
        <v>0</v>
      </c>
      <c r="L37" s="24">
        <v>0</v>
      </c>
      <c r="M37" s="24">
        <v>0</v>
      </c>
      <c r="N37" s="24">
        <f t="shared" si="2"/>
        <v>1</v>
      </c>
    </row>
    <row r="38" spans="1:14" x14ac:dyDescent="0.2">
      <c r="A38" s="22" t="s">
        <v>114</v>
      </c>
      <c r="B38" s="23" t="str">
        <f t="shared" si="0"/>
        <v>38-2248</v>
      </c>
      <c r="C38" s="23" t="str">
        <f t="shared" si="1"/>
        <v>79</v>
      </c>
      <c r="D38" s="24">
        <v>0</v>
      </c>
      <c r="E38" s="24">
        <v>0</v>
      </c>
      <c r="F38" s="24">
        <v>0</v>
      </c>
      <c r="G38" s="24">
        <v>0</v>
      </c>
      <c r="H38" s="24">
        <v>8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f t="shared" si="2"/>
        <v>8</v>
      </c>
    </row>
    <row r="39" spans="1:14" x14ac:dyDescent="0.2">
      <c r="A39" s="22" t="s">
        <v>115</v>
      </c>
      <c r="B39" s="23" t="str">
        <f t="shared" si="0"/>
        <v>38-2257</v>
      </c>
      <c r="C39" s="23" t="str">
        <f t="shared" si="1"/>
        <v>60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2</v>
      </c>
      <c r="K39" s="24">
        <v>0</v>
      </c>
      <c r="L39" s="24">
        <v>0</v>
      </c>
      <c r="M39" s="24">
        <v>0</v>
      </c>
      <c r="N39" s="24">
        <f t="shared" si="2"/>
        <v>2</v>
      </c>
    </row>
    <row r="40" spans="1:14" x14ac:dyDescent="0.2">
      <c r="A40" s="22" t="s">
        <v>116</v>
      </c>
      <c r="B40" s="23" t="str">
        <f t="shared" si="0"/>
        <v>38-2257</v>
      </c>
      <c r="C40" s="23" t="str">
        <f t="shared" si="1"/>
        <v>61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1</v>
      </c>
      <c r="M40" s="24">
        <v>0</v>
      </c>
      <c r="N40" s="24">
        <f t="shared" si="2"/>
        <v>1</v>
      </c>
    </row>
    <row r="41" spans="1:14" x14ac:dyDescent="0.2">
      <c r="A41" s="22" t="s">
        <v>117</v>
      </c>
      <c r="B41" s="23" t="str">
        <f t="shared" si="0"/>
        <v>38-2266</v>
      </c>
      <c r="C41" s="23" t="str">
        <f t="shared" si="1"/>
        <v>50</v>
      </c>
      <c r="D41" s="24">
        <v>0</v>
      </c>
      <c r="E41" s="24">
        <v>0</v>
      </c>
      <c r="F41" s="24">
        <v>0</v>
      </c>
      <c r="G41" s="24">
        <v>1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f t="shared" si="2"/>
        <v>1</v>
      </c>
    </row>
    <row r="42" spans="1:14" x14ac:dyDescent="0.2">
      <c r="A42" s="22" t="s">
        <v>118</v>
      </c>
      <c r="B42" s="23" t="str">
        <f t="shared" si="0"/>
        <v>38-2266</v>
      </c>
      <c r="C42" s="23" t="str">
        <f t="shared" si="1"/>
        <v>77</v>
      </c>
      <c r="D42" s="24">
        <v>0</v>
      </c>
      <c r="E42" s="24">
        <v>0</v>
      </c>
      <c r="F42" s="24">
        <v>5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f t="shared" si="2"/>
        <v>5</v>
      </c>
    </row>
    <row r="43" spans="1:14" x14ac:dyDescent="0.2">
      <c r="A43" s="22" t="s">
        <v>119</v>
      </c>
      <c r="B43" s="23" t="str">
        <f t="shared" si="0"/>
        <v>38-2266</v>
      </c>
      <c r="C43" s="23" t="str">
        <f t="shared" si="1"/>
        <v>78</v>
      </c>
      <c r="D43" s="24">
        <v>0</v>
      </c>
      <c r="E43" s="24">
        <v>0</v>
      </c>
      <c r="F43" s="24">
        <v>0</v>
      </c>
      <c r="G43" s="24">
        <v>8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f t="shared" si="2"/>
        <v>8</v>
      </c>
    </row>
    <row r="44" spans="1:14" x14ac:dyDescent="0.2">
      <c r="A44" s="22" t="s">
        <v>120</v>
      </c>
      <c r="B44" s="23" t="str">
        <f t="shared" si="0"/>
        <v>38-2268</v>
      </c>
      <c r="C44" s="23" t="str">
        <f t="shared" si="1"/>
        <v>49</v>
      </c>
      <c r="D44" s="24">
        <v>0</v>
      </c>
      <c r="E44" s="24">
        <v>0</v>
      </c>
      <c r="F44" s="24">
        <v>0</v>
      </c>
      <c r="G44" s="24">
        <v>0</v>
      </c>
      <c r="H44" s="24">
        <v>6</v>
      </c>
      <c r="I44" s="24">
        <v>0</v>
      </c>
      <c r="J44" s="24">
        <v>12</v>
      </c>
      <c r="K44" s="24">
        <v>0</v>
      </c>
      <c r="L44" s="24">
        <v>0</v>
      </c>
      <c r="M44" s="24">
        <v>0</v>
      </c>
      <c r="N44" s="24">
        <f t="shared" si="2"/>
        <v>18</v>
      </c>
    </row>
    <row r="45" spans="1:14" x14ac:dyDescent="0.2">
      <c r="A45" s="22" t="s">
        <v>121</v>
      </c>
      <c r="B45" s="23" t="str">
        <f t="shared" si="0"/>
        <v>38-2268</v>
      </c>
      <c r="C45" s="23" t="str">
        <f t="shared" si="1"/>
        <v>50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v>1</v>
      </c>
      <c r="M45" s="24">
        <v>0</v>
      </c>
      <c r="N45" s="24">
        <f t="shared" si="2"/>
        <v>1</v>
      </c>
    </row>
    <row r="46" spans="1:14" x14ac:dyDescent="0.2">
      <c r="A46" s="22" t="s">
        <v>122</v>
      </c>
      <c r="B46" s="23" t="str">
        <f t="shared" si="0"/>
        <v>38-2268</v>
      </c>
      <c r="C46" s="23" t="str">
        <f t="shared" si="1"/>
        <v>61</v>
      </c>
      <c r="D46" s="24">
        <v>0</v>
      </c>
      <c r="E46" s="24">
        <v>0</v>
      </c>
      <c r="F46" s="24">
        <v>0</v>
      </c>
      <c r="G46" s="24">
        <v>0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f t="shared" si="2"/>
        <v>2</v>
      </c>
    </row>
    <row r="47" spans="1:14" x14ac:dyDescent="0.2">
      <c r="A47" s="22" t="s">
        <v>123</v>
      </c>
      <c r="B47" s="23" t="str">
        <f t="shared" si="0"/>
        <v>38-2268</v>
      </c>
      <c r="C47" s="23" t="str">
        <f t="shared" si="1"/>
        <v>78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12</v>
      </c>
      <c r="K47" s="24">
        <v>0</v>
      </c>
      <c r="L47" s="24">
        <v>0</v>
      </c>
      <c r="M47" s="24">
        <v>0</v>
      </c>
      <c r="N47" s="24">
        <f t="shared" si="2"/>
        <v>12</v>
      </c>
    </row>
    <row r="48" spans="1:14" x14ac:dyDescent="0.2">
      <c r="A48" s="22" t="s">
        <v>124</v>
      </c>
      <c r="B48" s="23" t="str">
        <f t="shared" si="0"/>
        <v>38-2270</v>
      </c>
      <c r="C48" s="23" t="str">
        <f t="shared" si="1"/>
        <v>77</v>
      </c>
      <c r="D48" s="24">
        <v>0</v>
      </c>
      <c r="E48" s="24">
        <v>0</v>
      </c>
      <c r="F48" s="24">
        <v>2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f t="shared" si="2"/>
        <v>2</v>
      </c>
    </row>
    <row r="49" spans="1:28" x14ac:dyDescent="0.2">
      <c r="A49" s="22" t="s">
        <v>125</v>
      </c>
      <c r="B49" s="23" t="str">
        <f t="shared" si="0"/>
        <v>38-2270</v>
      </c>
      <c r="C49" s="23" t="str">
        <f t="shared" si="1"/>
        <v>78</v>
      </c>
      <c r="D49" s="24">
        <v>0</v>
      </c>
      <c r="E49" s="24">
        <v>0</v>
      </c>
      <c r="F49" s="24">
        <v>1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f t="shared" si="2"/>
        <v>1</v>
      </c>
    </row>
    <row r="50" spans="1:28" x14ac:dyDescent="0.2">
      <c r="A50" s="22" t="s">
        <v>126</v>
      </c>
      <c r="B50" s="23" t="str">
        <f t="shared" si="0"/>
        <v>38-2287</v>
      </c>
      <c r="C50" s="23" t="str">
        <f t="shared" si="1"/>
        <v>49</v>
      </c>
      <c r="D50" s="24">
        <v>0</v>
      </c>
      <c r="E50" s="24">
        <v>0</v>
      </c>
      <c r="F50" s="24">
        <v>6</v>
      </c>
      <c r="G50" s="24">
        <v>0</v>
      </c>
      <c r="H50" s="24">
        <v>0</v>
      </c>
      <c r="I50" s="24">
        <v>0</v>
      </c>
      <c r="J50" s="24">
        <v>5</v>
      </c>
      <c r="K50" s="24">
        <v>20</v>
      </c>
      <c r="L50" s="24">
        <v>0</v>
      </c>
      <c r="M50" s="24">
        <v>0</v>
      </c>
      <c r="N50" s="24">
        <f t="shared" si="2"/>
        <v>31</v>
      </c>
    </row>
    <row r="51" spans="1:28" x14ac:dyDescent="0.2">
      <c r="A51" s="22" t="s">
        <v>127</v>
      </c>
      <c r="B51" s="23" t="str">
        <f t="shared" si="0"/>
        <v>38-2287</v>
      </c>
      <c r="C51" s="23" t="str">
        <f t="shared" si="1"/>
        <v>60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4</v>
      </c>
      <c r="N51" s="24">
        <f t="shared" si="2"/>
        <v>4</v>
      </c>
    </row>
    <row r="52" spans="1:28" x14ac:dyDescent="0.2">
      <c r="A52" s="1" t="s">
        <v>11</v>
      </c>
      <c r="B52" s="5" t="str">
        <f>LEFT(A52,7)</f>
        <v>38-2220</v>
      </c>
      <c r="C52" s="5" t="str">
        <f>RIGHT(A52,2)</f>
        <v>49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1</v>
      </c>
      <c r="J52" s="2">
        <v>21</v>
      </c>
      <c r="K52" s="2">
        <v>1</v>
      </c>
      <c r="L52" s="2">
        <v>2</v>
      </c>
      <c r="M52" s="2">
        <v>0</v>
      </c>
      <c r="N52" s="2">
        <f>SUM(D52:M52)</f>
        <v>26</v>
      </c>
      <c r="O52" s="22"/>
      <c r="P52" s="23"/>
      <c r="Q52" s="23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x14ac:dyDescent="0.2">
      <c r="A53" s="1" t="s">
        <v>12</v>
      </c>
      <c r="B53" s="5" t="str">
        <f t="shared" ref="B53:B93" si="3">LEFT(A53,7)</f>
        <v>38-2220</v>
      </c>
      <c r="C53" s="5" t="str">
        <f t="shared" ref="C53:C93" si="4">RIGHT(A53,2)</f>
        <v>50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15</v>
      </c>
      <c r="M53" s="2">
        <v>0</v>
      </c>
      <c r="N53" s="2">
        <f t="shared" ref="N53:N93" si="5">SUM(D53:M53)</f>
        <v>15</v>
      </c>
      <c r="P53" s="19"/>
      <c r="Q53" s="19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spans="1:28" x14ac:dyDescent="0.2">
      <c r="A54" s="1" t="s">
        <v>13</v>
      </c>
      <c r="B54" s="5" t="str">
        <f t="shared" si="3"/>
        <v>38-2220</v>
      </c>
      <c r="C54" s="5" t="str">
        <f t="shared" si="4"/>
        <v>60</v>
      </c>
      <c r="D54" s="2">
        <v>0</v>
      </c>
      <c r="E54" s="2">
        <v>9</v>
      </c>
      <c r="F54" s="2">
        <v>2</v>
      </c>
      <c r="G54" s="2">
        <v>0</v>
      </c>
      <c r="H54" s="2">
        <v>21</v>
      </c>
      <c r="I54" s="2">
        <v>84</v>
      </c>
      <c r="J54" s="2">
        <v>112</v>
      </c>
      <c r="K54" s="2">
        <v>12</v>
      </c>
      <c r="L54" s="2">
        <v>0</v>
      </c>
      <c r="M54" s="2">
        <v>2</v>
      </c>
      <c r="N54" s="2">
        <f t="shared" si="5"/>
        <v>242</v>
      </c>
      <c r="O54" s="25"/>
      <c r="P54" s="26"/>
      <c r="Q54" s="26"/>
    </row>
    <row r="55" spans="1:28" x14ac:dyDescent="0.2">
      <c r="A55" s="1" t="s">
        <v>14</v>
      </c>
      <c r="B55" s="5" t="str">
        <f t="shared" si="3"/>
        <v>38-2220</v>
      </c>
      <c r="C55" s="5" t="str">
        <f t="shared" si="4"/>
        <v>61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26</v>
      </c>
      <c r="J55" s="2">
        <v>9</v>
      </c>
      <c r="K55" s="2">
        <v>123</v>
      </c>
      <c r="L55" s="2">
        <v>8</v>
      </c>
      <c r="M55" s="2">
        <v>0</v>
      </c>
      <c r="N55" s="2">
        <f t="shared" si="5"/>
        <v>167</v>
      </c>
      <c r="O55" s="24"/>
      <c r="P55" s="27"/>
      <c r="Q55" s="27"/>
    </row>
    <row r="56" spans="1:28" ht="12.75" customHeight="1" x14ac:dyDescent="0.2">
      <c r="A56" s="1" t="s">
        <v>15</v>
      </c>
      <c r="B56" s="5" t="str">
        <f t="shared" si="3"/>
        <v>38-2220</v>
      </c>
      <c r="C56" s="5" t="str">
        <f t="shared" si="4"/>
        <v>77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20</v>
      </c>
      <c r="J56" s="2">
        <v>0</v>
      </c>
      <c r="K56" s="2">
        <v>104</v>
      </c>
      <c r="L56" s="2">
        <v>0</v>
      </c>
      <c r="M56" s="2">
        <v>2</v>
      </c>
      <c r="N56" s="2">
        <f t="shared" si="5"/>
        <v>126</v>
      </c>
      <c r="P56" s="19"/>
      <c r="Q56" s="19"/>
    </row>
    <row r="57" spans="1:28" ht="12.75" customHeight="1" x14ac:dyDescent="0.2">
      <c r="A57" s="1" t="s">
        <v>16</v>
      </c>
      <c r="B57" s="5" t="str">
        <f t="shared" si="3"/>
        <v>38-2220</v>
      </c>
      <c r="C57" s="5" t="str">
        <f t="shared" si="4"/>
        <v>78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8</v>
      </c>
      <c r="K57" s="2">
        <v>35</v>
      </c>
      <c r="L57" s="2">
        <v>49</v>
      </c>
      <c r="M57" s="2">
        <v>0</v>
      </c>
      <c r="N57" s="2">
        <f t="shared" si="5"/>
        <v>93</v>
      </c>
      <c r="P57" s="19"/>
      <c r="Q57" s="19"/>
    </row>
    <row r="58" spans="1:28" ht="12.75" customHeight="1" x14ac:dyDescent="0.2">
      <c r="A58" s="1" t="s">
        <v>17</v>
      </c>
      <c r="B58" s="5" t="str">
        <f t="shared" si="3"/>
        <v>38-2222</v>
      </c>
      <c r="C58" s="5" t="str">
        <f t="shared" si="4"/>
        <v>49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10</v>
      </c>
      <c r="K58" s="2">
        <v>0</v>
      </c>
      <c r="L58" s="2">
        <v>0</v>
      </c>
      <c r="M58" s="2">
        <v>0</v>
      </c>
      <c r="N58" s="2">
        <f t="shared" si="5"/>
        <v>10</v>
      </c>
      <c r="P58" s="19"/>
      <c r="Q58" s="19"/>
    </row>
    <row r="59" spans="1:28" ht="12.75" customHeight="1" x14ac:dyDescent="0.2">
      <c r="A59" s="1" t="s">
        <v>18</v>
      </c>
      <c r="B59" s="5" t="str">
        <f t="shared" si="3"/>
        <v>38-2222</v>
      </c>
      <c r="C59" s="5" t="str">
        <f t="shared" si="4"/>
        <v>55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4</v>
      </c>
      <c r="L59" s="2">
        <v>0</v>
      </c>
      <c r="M59" s="2">
        <v>0</v>
      </c>
      <c r="N59" s="2">
        <f t="shared" si="5"/>
        <v>4</v>
      </c>
      <c r="O59" s="22"/>
      <c r="P59" s="23"/>
      <c r="Q59" s="23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12.75" customHeight="1" x14ac:dyDescent="0.2">
      <c r="A60" s="1" t="s">
        <v>19</v>
      </c>
      <c r="B60" s="5" t="str">
        <f t="shared" si="3"/>
        <v>38-2222</v>
      </c>
      <c r="C60" s="5" t="str">
        <f t="shared" si="4"/>
        <v>57</v>
      </c>
      <c r="D60" s="2">
        <v>0</v>
      </c>
      <c r="E60" s="2">
        <v>10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f t="shared" si="5"/>
        <v>10</v>
      </c>
      <c r="O60" s="22"/>
      <c r="P60" s="23"/>
      <c r="Q60" s="23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12.75" customHeight="1" x14ac:dyDescent="0.2">
      <c r="A61" s="1" t="s">
        <v>20</v>
      </c>
      <c r="B61" s="5" t="str">
        <f t="shared" si="3"/>
        <v>38-2222</v>
      </c>
      <c r="C61" s="5" t="str">
        <f t="shared" si="4"/>
        <v>60</v>
      </c>
      <c r="D61" s="2">
        <v>0</v>
      </c>
      <c r="E61" s="2">
        <v>0</v>
      </c>
      <c r="F61" s="2">
        <v>0</v>
      </c>
      <c r="G61" s="2">
        <v>0</v>
      </c>
      <c r="H61" s="2">
        <v>16</v>
      </c>
      <c r="I61" s="2">
        <v>27</v>
      </c>
      <c r="J61" s="2">
        <v>4</v>
      </c>
      <c r="K61" s="2">
        <v>58</v>
      </c>
      <c r="L61" s="2">
        <v>0</v>
      </c>
      <c r="M61" s="2">
        <v>0</v>
      </c>
      <c r="N61" s="2">
        <f t="shared" si="5"/>
        <v>105</v>
      </c>
      <c r="O61" s="22"/>
      <c r="P61" s="23"/>
      <c r="Q61" s="23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12.75" customHeight="1" x14ac:dyDescent="0.2">
      <c r="A62" s="1" t="s">
        <v>21</v>
      </c>
      <c r="B62" s="5" t="str">
        <f t="shared" si="3"/>
        <v>38-2222</v>
      </c>
      <c r="C62" s="5" t="str">
        <f t="shared" si="4"/>
        <v>61</v>
      </c>
      <c r="D62" s="2">
        <v>0</v>
      </c>
      <c r="E62" s="2">
        <v>0</v>
      </c>
      <c r="F62" s="2">
        <v>0</v>
      </c>
      <c r="G62" s="2">
        <v>4</v>
      </c>
      <c r="H62" s="2">
        <v>5</v>
      </c>
      <c r="I62" s="2">
        <v>56</v>
      </c>
      <c r="J62" s="2">
        <v>1</v>
      </c>
      <c r="K62" s="2">
        <v>50</v>
      </c>
      <c r="L62" s="2">
        <v>22</v>
      </c>
      <c r="M62" s="2">
        <v>0</v>
      </c>
      <c r="N62" s="2">
        <f t="shared" si="5"/>
        <v>138</v>
      </c>
      <c r="O62" s="22"/>
      <c r="P62" s="23"/>
      <c r="Q62" s="23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12.75" customHeight="1" x14ac:dyDescent="0.2">
      <c r="A63" s="1" t="s">
        <v>22</v>
      </c>
      <c r="B63" s="5" t="str">
        <f t="shared" si="3"/>
        <v>38-2222</v>
      </c>
      <c r="C63" s="5" t="str">
        <f t="shared" si="4"/>
        <v>77</v>
      </c>
      <c r="D63" s="2">
        <v>0</v>
      </c>
      <c r="E63" s="2">
        <v>0</v>
      </c>
      <c r="F63" s="2">
        <v>0</v>
      </c>
      <c r="G63" s="2">
        <v>25</v>
      </c>
      <c r="H63" s="2">
        <v>0</v>
      </c>
      <c r="I63" s="2">
        <v>2</v>
      </c>
      <c r="J63" s="2">
        <v>61</v>
      </c>
      <c r="K63" s="2">
        <v>50</v>
      </c>
      <c r="L63" s="2">
        <v>1</v>
      </c>
      <c r="M63" s="2">
        <v>1</v>
      </c>
      <c r="N63" s="2">
        <f t="shared" si="5"/>
        <v>140</v>
      </c>
      <c r="O63" s="22"/>
      <c r="P63" s="23"/>
      <c r="Q63" s="23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spans="1:28" ht="12.75" customHeight="1" x14ac:dyDescent="0.2">
      <c r="A64" s="1" t="s">
        <v>23</v>
      </c>
      <c r="B64" s="5" t="str">
        <f t="shared" si="3"/>
        <v>38-2222</v>
      </c>
      <c r="C64" s="5" t="str">
        <f t="shared" si="4"/>
        <v>78</v>
      </c>
      <c r="D64" s="2">
        <v>0</v>
      </c>
      <c r="E64" s="2">
        <v>0</v>
      </c>
      <c r="F64" s="2">
        <v>0</v>
      </c>
      <c r="G64" s="2">
        <v>40</v>
      </c>
      <c r="H64" s="2">
        <v>0</v>
      </c>
      <c r="I64" s="2">
        <v>152</v>
      </c>
      <c r="J64" s="2">
        <v>95</v>
      </c>
      <c r="K64" s="2">
        <v>46</v>
      </c>
      <c r="L64" s="2">
        <v>59</v>
      </c>
      <c r="M64" s="2">
        <v>10</v>
      </c>
      <c r="N64" s="2">
        <f t="shared" si="5"/>
        <v>402</v>
      </c>
      <c r="O64" s="22"/>
      <c r="P64" s="23"/>
      <c r="Q64" s="23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spans="1:28" ht="12.75" customHeight="1" x14ac:dyDescent="0.2">
      <c r="A65" s="1" t="s">
        <v>24</v>
      </c>
      <c r="B65" s="5" t="str">
        <f t="shared" si="3"/>
        <v>38-2222</v>
      </c>
      <c r="C65" s="5" t="str">
        <f t="shared" si="4"/>
        <v>79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24</v>
      </c>
      <c r="L65" s="2">
        <v>0</v>
      </c>
      <c r="M65" s="2">
        <v>1</v>
      </c>
      <c r="N65" s="2">
        <f t="shared" si="5"/>
        <v>25</v>
      </c>
      <c r="O65" s="22"/>
      <c r="P65" s="23"/>
      <c r="Q65" s="23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spans="1:28" ht="12.75" customHeight="1" x14ac:dyDescent="0.2">
      <c r="A66" s="1" t="s">
        <v>25</v>
      </c>
      <c r="B66" s="5" t="str">
        <f t="shared" si="3"/>
        <v>38-2222</v>
      </c>
      <c r="C66" s="5" t="str">
        <f t="shared" si="4"/>
        <v>80</v>
      </c>
      <c r="D66" s="2">
        <v>0</v>
      </c>
      <c r="E66" s="2">
        <v>0</v>
      </c>
      <c r="F66" s="2">
        <v>19</v>
      </c>
      <c r="G66" s="2">
        <v>19</v>
      </c>
      <c r="H66" s="2">
        <v>0</v>
      </c>
      <c r="I66" s="2">
        <v>0</v>
      </c>
      <c r="J66" s="2">
        <v>66</v>
      </c>
      <c r="K66" s="2">
        <v>9</v>
      </c>
      <c r="L66" s="2">
        <v>0</v>
      </c>
      <c r="M66" s="2">
        <v>0</v>
      </c>
      <c r="N66" s="2">
        <f t="shared" si="5"/>
        <v>113</v>
      </c>
      <c r="O66" s="22"/>
      <c r="P66" s="23"/>
      <c r="Q66" s="23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spans="1:28" ht="12.75" customHeight="1" x14ac:dyDescent="0.2">
      <c r="A67" s="1" t="s">
        <v>26</v>
      </c>
      <c r="B67" s="5" t="str">
        <f t="shared" si="3"/>
        <v>38-2272</v>
      </c>
      <c r="C67" s="5" t="str">
        <f t="shared" si="4"/>
        <v>49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2</v>
      </c>
      <c r="K67" s="2">
        <v>55</v>
      </c>
      <c r="L67" s="2">
        <v>2</v>
      </c>
      <c r="M67" s="2">
        <v>0</v>
      </c>
      <c r="N67" s="2">
        <f t="shared" si="5"/>
        <v>59</v>
      </c>
      <c r="O67" s="22"/>
      <c r="P67" s="23"/>
      <c r="Q67" s="23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spans="1:28" ht="12.75" customHeight="1" x14ac:dyDescent="0.2">
      <c r="A68" s="1" t="s">
        <v>27</v>
      </c>
      <c r="B68" s="5" t="str">
        <f t="shared" si="3"/>
        <v>38-2272</v>
      </c>
      <c r="C68" s="5" t="str">
        <f t="shared" si="4"/>
        <v>50</v>
      </c>
      <c r="D68" s="2">
        <v>0</v>
      </c>
      <c r="E68" s="2">
        <v>0</v>
      </c>
      <c r="F68" s="2">
        <v>28</v>
      </c>
      <c r="G68" s="2">
        <v>0</v>
      </c>
      <c r="H68" s="2">
        <v>0</v>
      </c>
      <c r="I68" s="2">
        <v>0</v>
      </c>
      <c r="J68" s="2">
        <v>48</v>
      </c>
      <c r="K68" s="2">
        <v>198</v>
      </c>
      <c r="L68" s="2">
        <v>9</v>
      </c>
      <c r="M68" s="2">
        <v>0</v>
      </c>
      <c r="N68" s="2">
        <f t="shared" si="5"/>
        <v>283</v>
      </c>
      <c r="O68" s="22"/>
      <c r="P68" s="23"/>
      <c r="Q68" s="23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spans="1:28" ht="12.75" customHeight="1" x14ac:dyDescent="0.2">
      <c r="A69" s="1" t="s">
        <v>28</v>
      </c>
      <c r="B69" s="5" t="str">
        <f t="shared" si="3"/>
        <v>38-2272</v>
      </c>
      <c r="C69" s="5" t="str">
        <f t="shared" si="4"/>
        <v>57</v>
      </c>
      <c r="D69" s="2">
        <v>2</v>
      </c>
      <c r="E69" s="2">
        <v>28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f t="shared" si="5"/>
        <v>31</v>
      </c>
      <c r="O69" s="22"/>
      <c r="P69" s="23"/>
      <c r="Q69" s="23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spans="1:28" ht="12.75" customHeight="1" x14ac:dyDescent="0.2">
      <c r="A70" s="1" t="s">
        <v>29</v>
      </c>
      <c r="B70" s="5" t="str">
        <f t="shared" si="3"/>
        <v>38-2272</v>
      </c>
      <c r="C70" s="5" t="str">
        <f t="shared" si="4"/>
        <v>60</v>
      </c>
      <c r="D70" s="2">
        <v>0</v>
      </c>
      <c r="E70" s="2">
        <v>0</v>
      </c>
      <c r="F70" s="2">
        <v>6</v>
      </c>
      <c r="G70" s="2">
        <v>0</v>
      </c>
      <c r="H70" s="2">
        <v>44</v>
      </c>
      <c r="I70" s="2">
        <v>22</v>
      </c>
      <c r="J70" s="2">
        <v>0</v>
      </c>
      <c r="K70" s="2">
        <v>414</v>
      </c>
      <c r="L70" s="2">
        <v>0</v>
      </c>
      <c r="M70" s="2">
        <v>15</v>
      </c>
      <c r="N70" s="2">
        <f t="shared" si="5"/>
        <v>501</v>
      </c>
      <c r="O70" s="22"/>
      <c r="P70" s="23"/>
      <c r="Q70" s="23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spans="1:28" ht="12.75" customHeight="1" x14ac:dyDescent="0.2">
      <c r="A71" s="1" t="s">
        <v>30</v>
      </c>
      <c r="B71" s="5" t="str">
        <f t="shared" si="3"/>
        <v>38-2272</v>
      </c>
      <c r="C71" s="5" t="str">
        <f t="shared" si="4"/>
        <v>61</v>
      </c>
      <c r="D71" s="2">
        <v>0</v>
      </c>
      <c r="E71" s="2">
        <v>1</v>
      </c>
      <c r="F71" s="2">
        <v>0</v>
      </c>
      <c r="G71" s="2">
        <v>1</v>
      </c>
      <c r="H71" s="2">
        <v>44</v>
      </c>
      <c r="I71" s="2">
        <v>48</v>
      </c>
      <c r="J71" s="2">
        <v>24</v>
      </c>
      <c r="K71" s="2">
        <v>248</v>
      </c>
      <c r="L71" s="2">
        <v>26</v>
      </c>
      <c r="M71" s="2">
        <v>0</v>
      </c>
      <c r="N71" s="2">
        <f t="shared" si="5"/>
        <v>392</v>
      </c>
      <c r="O71" s="22"/>
      <c r="P71" s="23"/>
      <c r="Q71" s="23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spans="1:28" ht="12.75" customHeight="1" x14ac:dyDescent="0.2">
      <c r="A72" s="1" t="s">
        <v>31</v>
      </c>
      <c r="B72" s="5" t="str">
        <f t="shared" si="3"/>
        <v>38-2272</v>
      </c>
      <c r="C72" s="5" t="str">
        <f t="shared" si="4"/>
        <v>77</v>
      </c>
      <c r="D72" s="2">
        <v>0</v>
      </c>
      <c r="E72" s="2">
        <v>0</v>
      </c>
      <c r="F72" s="2">
        <v>0</v>
      </c>
      <c r="G72" s="2">
        <v>0</v>
      </c>
      <c r="H72" s="2">
        <v>80</v>
      </c>
      <c r="I72" s="2">
        <v>20</v>
      </c>
      <c r="J72" s="2">
        <v>28</v>
      </c>
      <c r="K72" s="2">
        <v>34</v>
      </c>
      <c r="L72" s="2">
        <v>16</v>
      </c>
      <c r="M72" s="2">
        <v>0</v>
      </c>
      <c r="N72" s="2">
        <f t="shared" si="5"/>
        <v>178</v>
      </c>
      <c r="O72" s="22"/>
      <c r="P72" s="23"/>
      <c r="Q72" s="23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spans="1:28" ht="12.75" customHeight="1" x14ac:dyDescent="0.2">
      <c r="A73" s="1" t="s">
        <v>32</v>
      </c>
      <c r="B73" s="5" t="str">
        <f t="shared" si="3"/>
        <v>38-2272</v>
      </c>
      <c r="C73" s="5" t="str">
        <f t="shared" si="4"/>
        <v>78</v>
      </c>
      <c r="D73" s="2">
        <v>0</v>
      </c>
      <c r="E73" s="2">
        <v>0</v>
      </c>
      <c r="F73" s="2">
        <v>10</v>
      </c>
      <c r="G73" s="2">
        <v>16</v>
      </c>
      <c r="H73" s="2">
        <v>0</v>
      </c>
      <c r="I73" s="2">
        <v>0</v>
      </c>
      <c r="J73" s="2">
        <v>2</v>
      </c>
      <c r="K73" s="2">
        <v>52</v>
      </c>
      <c r="L73" s="2">
        <v>372</v>
      </c>
      <c r="M73" s="2">
        <v>0</v>
      </c>
      <c r="N73" s="2">
        <f t="shared" si="5"/>
        <v>452</v>
      </c>
      <c r="O73" s="22"/>
      <c r="P73" s="23"/>
      <c r="Q73" s="23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spans="1:28" ht="12.75" customHeight="1" x14ac:dyDescent="0.2">
      <c r="A74" s="1" t="s">
        <v>33</v>
      </c>
      <c r="B74" s="5" t="str">
        <f t="shared" si="3"/>
        <v>38-2272</v>
      </c>
      <c r="C74" s="5" t="str">
        <f t="shared" si="4"/>
        <v>79</v>
      </c>
      <c r="D74" s="2">
        <v>0</v>
      </c>
      <c r="E74" s="2">
        <v>0</v>
      </c>
      <c r="F74" s="2">
        <v>0</v>
      </c>
      <c r="G74" s="2">
        <v>0</v>
      </c>
      <c r="H74" s="2">
        <v>8</v>
      </c>
      <c r="I74" s="2">
        <v>0</v>
      </c>
      <c r="J74" s="2">
        <v>6</v>
      </c>
      <c r="K74" s="2">
        <v>38</v>
      </c>
      <c r="L74" s="2">
        <v>20</v>
      </c>
      <c r="M74" s="2">
        <v>0</v>
      </c>
      <c r="N74" s="2">
        <f t="shared" si="5"/>
        <v>72</v>
      </c>
      <c r="O74" s="22"/>
      <c r="P74" s="23"/>
      <c r="Q74" s="23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spans="1:28" ht="12.75" customHeight="1" x14ac:dyDescent="0.2">
      <c r="A75" s="1" t="s">
        <v>34</v>
      </c>
      <c r="B75" s="5" t="str">
        <f t="shared" si="3"/>
        <v>38-2272</v>
      </c>
      <c r="C75" s="5" t="str">
        <f t="shared" si="4"/>
        <v>80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8</v>
      </c>
      <c r="L75" s="2">
        <v>60</v>
      </c>
      <c r="M75" s="2">
        <v>0</v>
      </c>
      <c r="N75" s="2">
        <f t="shared" si="5"/>
        <v>68</v>
      </c>
      <c r="O75" s="22"/>
      <c r="P75" s="23"/>
      <c r="Q75" s="23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spans="1:28" ht="12.75" customHeight="1" x14ac:dyDescent="0.2">
      <c r="A76" s="1" t="s">
        <v>35</v>
      </c>
      <c r="B76" s="5" t="str">
        <f t="shared" si="3"/>
        <v>38-2284</v>
      </c>
      <c r="C76" s="5" t="str">
        <f t="shared" si="4"/>
        <v>49</v>
      </c>
      <c r="D76" s="2">
        <v>0</v>
      </c>
      <c r="E76" s="2">
        <v>0</v>
      </c>
      <c r="F76" s="2">
        <v>0</v>
      </c>
      <c r="G76" s="2">
        <v>15</v>
      </c>
      <c r="H76" s="2">
        <v>0</v>
      </c>
      <c r="I76" s="2">
        <v>0</v>
      </c>
      <c r="J76" s="2">
        <v>0</v>
      </c>
      <c r="K76" s="2">
        <v>8</v>
      </c>
      <c r="L76" s="2">
        <v>0</v>
      </c>
      <c r="M76" s="2">
        <v>50</v>
      </c>
      <c r="N76" s="2">
        <f t="shared" si="5"/>
        <v>73</v>
      </c>
      <c r="O76" s="22"/>
      <c r="P76" s="23"/>
      <c r="Q76" s="23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spans="1:28" ht="12.75" customHeight="1" x14ac:dyDescent="0.2">
      <c r="A77" s="1" t="s">
        <v>36</v>
      </c>
      <c r="B77" s="5" t="str">
        <f t="shared" si="3"/>
        <v>38-2284</v>
      </c>
      <c r="C77" s="5" t="str">
        <f t="shared" si="4"/>
        <v>50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4</v>
      </c>
      <c r="J77" s="2">
        <v>0</v>
      </c>
      <c r="K77" s="2">
        <v>24</v>
      </c>
      <c r="L77" s="2">
        <v>0</v>
      </c>
      <c r="M77" s="2">
        <v>0</v>
      </c>
      <c r="N77" s="2">
        <f t="shared" si="5"/>
        <v>28</v>
      </c>
      <c r="O77" s="22"/>
      <c r="P77" s="23"/>
      <c r="Q77" s="23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spans="1:28" ht="12.75" customHeight="1" x14ac:dyDescent="0.2">
      <c r="A78" s="1" t="s">
        <v>37</v>
      </c>
      <c r="B78" s="5" t="str">
        <f t="shared" si="3"/>
        <v>38-2284</v>
      </c>
      <c r="C78" s="5" t="str">
        <f t="shared" si="4"/>
        <v>60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48</v>
      </c>
      <c r="K78" s="2">
        <v>0</v>
      </c>
      <c r="L78" s="2">
        <v>0</v>
      </c>
      <c r="M78" s="2">
        <v>0</v>
      </c>
      <c r="N78" s="2">
        <f t="shared" si="5"/>
        <v>48</v>
      </c>
      <c r="O78" s="22"/>
      <c r="P78" s="23"/>
      <c r="Q78" s="23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spans="1:28" ht="12.75" customHeight="1" x14ac:dyDescent="0.2">
      <c r="A79" s="1" t="s">
        <v>38</v>
      </c>
      <c r="B79" s="5" t="str">
        <f t="shared" si="3"/>
        <v>38-2284</v>
      </c>
      <c r="C79" s="5" t="str">
        <f t="shared" si="4"/>
        <v>61</v>
      </c>
      <c r="D79" s="2">
        <v>0</v>
      </c>
      <c r="E79" s="2">
        <v>0</v>
      </c>
      <c r="F79" s="2">
        <v>0</v>
      </c>
      <c r="G79" s="2">
        <v>0</v>
      </c>
      <c r="H79" s="2">
        <v>10</v>
      </c>
      <c r="I79" s="2">
        <v>75</v>
      </c>
      <c r="J79" s="2">
        <v>0</v>
      </c>
      <c r="K79" s="2">
        <v>0</v>
      </c>
      <c r="L79" s="2">
        <v>0</v>
      </c>
      <c r="M79" s="2">
        <v>0</v>
      </c>
      <c r="N79" s="2">
        <f t="shared" si="5"/>
        <v>85</v>
      </c>
      <c r="O79" s="22"/>
      <c r="P79" s="23"/>
      <c r="Q79" s="23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spans="1:28" ht="12.75" customHeight="1" x14ac:dyDescent="0.2">
      <c r="A80" s="1" t="s">
        <v>39</v>
      </c>
      <c r="B80" s="5" t="str">
        <f t="shared" si="3"/>
        <v>38-2284</v>
      </c>
      <c r="C80" s="5" t="str">
        <f t="shared" si="4"/>
        <v>77</v>
      </c>
      <c r="D80" s="2">
        <v>0</v>
      </c>
      <c r="E80" s="2">
        <v>0</v>
      </c>
      <c r="F80" s="2">
        <v>0</v>
      </c>
      <c r="G80" s="2">
        <v>0</v>
      </c>
      <c r="H80" s="2">
        <v>28</v>
      </c>
      <c r="I80" s="2">
        <v>1</v>
      </c>
      <c r="J80" s="2">
        <v>180</v>
      </c>
      <c r="K80" s="2">
        <v>83</v>
      </c>
      <c r="L80" s="2">
        <v>24</v>
      </c>
      <c r="M80" s="2">
        <v>0</v>
      </c>
      <c r="N80" s="2">
        <f t="shared" si="5"/>
        <v>316</v>
      </c>
      <c r="O80" s="22"/>
      <c r="P80" s="23"/>
      <c r="Q80" s="23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spans="1:28" ht="12.75" customHeight="1" x14ac:dyDescent="0.2">
      <c r="A81" s="1" t="s">
        <v>40</v>
      </c>
      <c r="B81" s="5" t="str">
        <f t="shared" si="3"/>
        <v>38-2284</v>
      </c>
      <c r="C81" s="5" t="str">
        <f t="shared" si="4"/>
        <v>78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20</v>
      </c>
      <c r="J81" s="2">
        <v>88</v>
      </c>
      <c r="K81" s="2">
        <v>0</v>
      </c>
      <c r="L81" s="2">
        <v>0</v>
      </c>
      <c r="M81" s="2">
        <v>0</v>
      </c>
      <c r="N81" s="2">
        <f t="shared" si="5"/>
        <v>108</v>
      </c>
      <c r="O81" s="22"/>
      <c r="P81" s="23"/>
      <c r="Q81" s="23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spans="1:28" ht="12.75" customHeight="1" x14ac:dyDescent="0.2">
      <c r="A82" s="1" t="s">
        <v>41</v>
      </c>
      <c r="B82" s="5" t="str">
        <f t="shared" si="3"/>
        <v>38-2290</v>
      </c>
      <c r="C82" s="5" t="str">
        <f t="shared" si="4"/>
        <v>78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f t="shared" si="5"/>
        <v>1</v>
      </c>
      <c r="O82" s="22"/>
      <c r="P82" s="23"/>
      <c r="Q82" s="23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spans="1:28" ht="12.75" customHeight="1" x14ac:dyDescent="0.2">
      <c r="A83" s="1" t="s">
        <v>42</v>
      </c>
      <c r="B83" s="5" t="str">
        <f t="shared" si="3"/>
        <v>38-2291</v>
      </c>
      <c r="C83" s="5" t="str">
        <f t="shared" si="4"/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81</v>
      </c>
      <c r="J83" s="2">
        <v>0</v>
      </c>
      <c r="K83" s="2">
        <v>0</v>
      </c>
      <c r="L83" s="2">
        <v>0</v>
      </c>
      <c r="M83" s="2">
        <v>0</v>
      </c>
      <c r="N83" s="2">
        <f t="shared" si="5"/>
        <v>81</v>
      </c>
      <c r="O83" s="22"/>
      <c r="P83" s="23"/>
      <c r="Q83" s="23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spans="1:28" ht="12.75" customHeight="1" x14ac:dyDescent="0.2">
      <c r="A84" s="1" t="s">
        <v>43</v>
      </c>
      <c r="B84" s="5" t="str">
        <f t="shared" si="3"/>
        <v>38-2310</v>
      </c>
      <c r="C84" s="5" t="str">
        <f t="shared" si="4"/>
        <v>49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16</v>
      </c>
      <c r="K84" s="2">
        <v>12</v>
      </c>
      <c r="L84" s="2">
        <v>0</v>
      </c>
      <c r="M84" s="2">
        <v>0</v>
      </c>
      <c r="N84" s="2">
        <f t="shared" si="5"/>
        <v>29</v>
      </c>
      <c r="O84" s="22"/>
      <c r="P84" s="23"/>
      <c r="Q84" s="23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spans="1:28" ht="12.75" customHeight="1" x14ac:dyDescent="0.2">
      <c r="A85" s="1" t="s">
        <v>44</v>
      </c>
      <c r="B85" s="5" t="str">
        <f t="shared" si="3"/>
        <v>38-2310</v>
      </c>
      <c r="C85" s="5" t="str">
        <f t="shared" si="4"/>
        <v>50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10</v>
      </c>
      <c r="L85" s="2">
        <v>0</v>
      </c>
      <c r="M85" s="2">
        <v>0</v>
      </c>
      <c r="N85" s="2">
        <f t="shared" si="5"/>
        <v>10</v>
      </c>
      <c r="O85" s="22"/>
      <c r="P85" s="23"/>
      <c r="Q85" s="23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spans="1:28" ht="12.75" customHeight="1" x14ac:dyDescent="0.2">
      <c r="A86" s="1" t="s">
        <v>45</v>
      </c>
      <c r="B86" s="5" t="str">
        <f t="shared" si="3"/>
        <v>38-2310</v>
      </c>
      <c r="C86" s="5" t="str">
        <f t="shared" si="4"/>
        <v>55</v>
      </c>
      <c r="D86" s="2">
        <v>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f t="shared" si="5"/>
        <v>5</v>
      </c>
      <c r="O86" s="22"/>
      <c r="P86" s="23"/>
      <c r="Q86" s="23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spans="1:28" ht="12.75" customHeight="1" x14ac:dyDescent="0.2">
      <c r="A87" s="1" t="s">
        <v>46</v>
      </c>
      <c r="B87" s="5" t="str">
        <f t="shared" si="3"/>
        <v>38-2310</v>
      </c>
      <c r="C87" s="5" t="str">
        <f t="shared" si="4"/>
        <v>57</v>
      </c>
      <c r="D87" s="2">
        <v>0</v>
      </c>
      <c r="E87" s="2">
        <v>16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1</v>
      </c>
      <c r="L87" s="2">
        <v>0</v>
      </c>
      <c r="M87" s="2">
        <v>0</v>
      </c>
      <c r="N87" s="2">
        <f t="shared" si="5"/>
        <v>17</v>
      </c>
      <c r="O87" s="22"/>
      <c r="P87" s="23"/>
      <c r="Q87" s="23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2.75" customHeight="1" x14ac:dyDescent="0.2">
      <c r="A88" s="1" t="s">
        <v>47</v>
      </c>
      <c r="B88" s="5" t="str">
        <f t="shared" si="3"/>
        <v>38-2310</v>
      </c>
      <c r="C88" s="5" t="str">
        <f t="shared" si="4"/>
        <v>60</v>
      </c>
      <c r="D88" s="2">
        <v>0</v>
      </c>
      <c r="E88" s="2">
        <v>0</v>
      </c>
      <c r="F88" s="2">
        <v>0</v>
      </c>
      <c r="G88" s="2">
        <v>10</v>
      </c>
      <c r="H88" s="2">
        <v>68</v>
      </c>
      <c r="I88" s="2">
        <v>32</v>
      </c>
      <c r="J88" s="2">
        <v>1</v>
      </c>
      <c r="K88" s="2">
        <v>19</v>
      </c>
      <c r="L88" s="2">
        <v>100</v>
      </c>
      <c r="M88" s="2">
        <v>6</v>
      </c>
      <c r="N88" s="2">
        <f t="shared" si="5"/>
        <v>236</v>
      </c>
      <c r="O88" s="22"/>
      <c r="P88" s="23"/>
      <c r="Q88" s="23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2.75" customHeight="1" x14ac:dyDescent="0.2">
      <c r="A89" s="1" t="s">
        <v>48</v>
      </c>
      <c r="B89" s="5" t="str">
        <f t="shared" si="3"/>
        <v>38-2310</v>
      </c>
      <c r="C89" s="5" t="str">
        <f t="shared" si="4"/>
        <v>61</v>
      </c>
      <c r="D89" s="2">
        <v>0</v>
      </c>
      <c r="E89" s="2">
        <v>12</v>
      </c>
      <c r="F89" s="2">
        <v>0</v>
      </c>
      <c r="G89" s="2">
        <v>0</v>
      </c>
      <c r="H89" s="2">
        <v>0</v>
      </c>
      <c r="I89" s="2">
        <v>0</v>
      </c>
      <c r="J89" s="2">
        <v>100</v>
      </c>
      <c r="K89" s="2">
        <v>114</v>
      </c>
      <c r="L89" s="2">
        <v>0</v>
      </c>
      <c r="M89" s="2">
        <v>1</v>
      </c>
      <c r="N89" s="2">
        <f t="shared" si="5"/>
        <v>227</v>
      </c>
      <c r="O89" s="22"/>
      <c r="P89" s="23"/>
      <c r="Q89" s="23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2.75" customHeight="1" x14ac:dyDescent="0.2">
      <c r="A90" s="1" t="s">
        <v>49</v>
      </c>
      <c r="B90" s="5" t="str">
        <f t="shared" si="3"/>
        <v>38-2310</v>
      </c>
      <c r="C90" s="5" t="str">
        <f t="shared" si="4"/>
        <v>77</v>
      </c>
      <c r="D90" s="2">
        <v>0</v>
      </c>
      <c r="E90" s="2">
        <v>0</v>
      </c>
      <c r="F90" s="2">
        <v>0</v>
      </c>
      <c r="G90" s="2">
        <v>0</v>
      </c>
      <c r="H90" s="2">
        <v>9</v>
      </c>
      <c r="I90" s="2">
        <v>0</v>
      </c>
      <c r="J90" s="2">
        <v>0</v>
      </c>
      <c r="K90" s="2">
        <v>4</v>
      </c>
      <c r="L90" s="2">
        <v>76</v>
      </c>
      <c r="M90" s="2">
        <v>0</v>
      </c>
      <c r="N90" s="2">
        <f t="shared" si="5"/>
        <v>89</v>
      </c>
      <c r="O90" s="22"/>
      <c r="P90" s="23"/>
      <c r="Q90" s="23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2.75" customHeight="1" x14ac:dyDescent="0.2">
      <c r="A91" s="1" t="s">
        <v>50</v>
      </c>
      <c r="B91" s="5" t="str">
        <f t="shared" si="3"/>
        <v>38-2310</v>
      </c>
      <c r="C91" s="5" t="str">
        <f t="shared" si="4"/>
        <v>79</v>
      </c>
      <c r="D91" s="2">
        <v>0</v>
      </c>
      <c r="E91" s="2">
        <v>0</v>
      </c>
      <c r="F91" s="2">
        <v>1</v>
      </c>
      <c r="G91" s="2">
        <v>0</v>
      </c>
      <c r="H91" s="2">
        <v>1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f t="shared" si="5"/>
        <v>2</v>
      </c>
      <c r="O91" s="22"/>
      <c r="P91" s="23"/>
      <c r="Q91" s="23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spans="1:28" ht="12.75" customHeight="1" x14ac:dyDescent="0.2">
      <c r="A92" s="1" t="s">
        <v>51</v>
      </c>
      <c r="B92" s="5" t="str">
        <f t="shared" si="3"/>
        <v>38-2320</v>
      </c>
      <c r="C92" s="5" t="str">
        <f t="shared" si="4"/>
        <v>57</v>
      </c>
      <c r="D92" s="2">
        <v>0</v>
      </c>
      <c r="E92" s="2">
        <v>20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f t="shared" si="5"/>
        <v>20</v>
      </c>
      <c r="O92" s="22"/>
      <c r="P92" s="23"/>
      <c r="Q92" s="23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spans="1:28" ht="12.75" customHeight="1" x14ac:dyDescent="0.2">
      <c r="A93" s="1" t="s">
        <v>52</v>
      </c>
      <c r="B93" s="5" t="str">
        <f t="shared" si="3"/>
        <v>38-2330</v>
      </c>
      <c r="C93" s="5" t="str">
        <f t="shared" si="4"/>
        <v>77</v>
      </c>
      <c r="D93" s="2">
        <v>0</v>
      </c>
      <c r="E93" s="2">
        <v>92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f t="shared" si="5"/>
        <v>92</v>
      </c>
      <c r="O93" s="22"/>
      <c r="P93" s="23"/>
      <c r="Q93" s="23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spans="1:28" ht="12.75" customHeight="1" x14ac:dyDescent="0.2">
      <c r="A94" s="22"/>
      <c r="B94" s="23"/>
      <c r="C94" s="2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</row>
    <row r="95" spans="1:28" ht="12.75" customHeight="1" x14ac:dyDescent="0.2">
      <c r="A95" s="22"/>
      <c r="B95" s="23"/>
      <c r="C95" s="2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</row>
    <row r="96" spans="1:28" ht="12.75" customHeight="1" x14ac:dyDescent="0.2">
      <c r="A96" s="22"/>
      <c r="B96" s="23"/>
      <c r="C96" s="2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4" ht="12.75" customHeight="1" x14ac:dyDescent="0.2">
      <c r="A97" s="22"/>
      <c r="B97" s="23"/>
      <c r="C97" s="2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</row>
    <row r="98" spans="1:14" ht="12.75" customHeight="1" x14ac:dyDescent="0.2">
      <c r="A98" s="22"/>
      <c r="B98" s="23"/>
      <c r="C98" s="2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</row>
    <row r="99" spans="1:14" ht="12.75" customHeight="1" x14ac:dyDescent="0.2">
      <c r="A99" s="22"/>
      <c r="B99" s="23"/>
      <c r="C99" s="2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</row>
    <row r="100" spans="1:14" ht="12.75" customHeight="1" x14ac:dyDescent="0.2">
      <c r="A100" s="22"/>
      <c r="B100" s="23"/>
      <c r="C100" s="2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</row>
    <row r="101" spans="1:14" ht="12.75" customHeight="1" x14ac:dyDescent="0.2">
      <c r="A101" s="22"/>
      <c r="B101" s="23"/>
      <c r="C101" s="2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1:14" ht="12.75" customHeight="1" x14ac:dyDescent="0.2">
      <c r="A102" s="22"/>
      <c r="B102" s="23"/>
      <c r="C102" s="2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</row>
    <row r="103" spans="1:14" ht="12.75" customHeight="1" x14ac:dyDescent="0.2">
      <c r="A103" s="22"/>
      <c r="B103" s="23"/>
      <c r="C103" s="2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1:14" ht="12.75" customHeight="1" x14ac:dyDescent="0.2">
      <c r="A104" s="22"/>
      <c r="B104" s="23"/>
      <c r="C104" s="2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1:14" ht="12.75" customHeight="1" x14ac:dyDescent="0.2">
      <c r="A105" s="22"/>
      <c r="B105" s="23"/>
      <c r="C105" s="2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</row>
    <row r="106" spans="1:14" ht="12.75" customHeight="1" x14ac:dyDescent="0.2">
      <c r="A106" s="22"/>
      <c r="B106" s="23"/>
      <c r="C106" s="2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</row>
    <row r="107" spans="1:14" ht="12.75" customHeight="1" x14ac:dyDescent="0.2">
      <c r="A107" s="22"/>
      <c r="B107" s="23"/>
      <c r="C107" s="2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1:14" ht="12.75" customHeight="1" x14ac:dyDescent="0.2">
      <c r="A108" s="22"/>
      <c r="B108" s="23"/>
      <c r="C108" s="2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</sheetData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/>
  </sheetViews>
  <sheetFormatPr defaultRowHeight="12.75" x14ac:dyDescent="0.2"/>
  <cols>
    <col min="1" max="1" width="11.42578125" style="18" bestFit="1" customWidth="1"/>
    <col min="2" max="2" width="10.42578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55</v>
      </c>
      <c r="B4" s="29" t="s">
        <v>10</v>
      </c>
    </row>
    <row r="5" spans="1:2" x14ac:dyDescent="0.2">
      <c r="A5" s="28" t="s">
        <v>128</v>
      </c>
      <c r="B5" s="30">
        <v>150</v>
      </c>
    </row>
    <row r="6" spans="1:2" x14ac:dyDescent="0.2">
      <c r="A6" s="31" t="s">
        <v>129</v>
      </c>
      <c r="B6" s="32">
        <v>133</v>
      </c>
    </row>
    <row r="7" spans="1:2" x14ac:dyDescent="0.2">
      <c r="A7" s="31" t="s">
        <v>130</v>
      </c>
      <c r="B7" s="32">
        <v>78</v>
      </c>
    </row>
    <row r="8" spans="1:2" x14ac:dyDescent="0.2">
      <c r="A8" s="31" t="s">
        <v>131</v>
      </c>
      <c r="B8" s="32">
        <v>49</v>
      </c>
    </row>
    <row r="9" spans="1:2" x14ac:dyDescent="0.2">
      <c r="A9" s="31" t="s">
        <v>132</v>
      </c>
      <c r="B9" s="32">
        <v>35</v>
      </c>
    </row>
    <row r="10" spans="1:2" x14ac:dyDescent="0.2">
      <c r="A10" s="31" t="s">
        <v>133</v>
      </c>
      <c r="B10" s="32">
        <v>33</v>
      </c>
    </row>
    <row r="11" spans="1:2" x14ac:dyDescent="0.2">
      <c r="A11" s="31" t="s">
        <v>134</v>
      </c>
      <c r="B11" s="32">
        <v>28</v>
      </c>
    </row>
    <row r="12" spans="1:2" x14ac:dyDescent="0.2">
      <c r="A12" s="31" t="s">
        <v>135</v>
      </c>
      <c r="B12" s="32">
        <v>25</v>
      </c>
    </row>
    <row r="13" spans="1:2" x14ac:dyDescent="0.2">
      <c r="A13" s="31" t="s">
        <v>136</v>
      </c>
      <c r="B13" s="32">
        <v>23</v>
      </c>
    </row>
    <row r="14" spans="1:2" x14ac:dyDescent="0.2">
      <c r="A14" s="31" t="s">
        <v>137</v>
      </c>
      <c r="B14" s="32">
        <v>14</v>
      </c>
    </row>
    <row r="15" spans="1:2" x14ac:dyDescent="0.2">
      <c r="A15" s="31" t="s">
        <v>138</v>
      </c>
      <c r="B15" s="32">
        <v>9</v>
      </c>
    </row>
    <row r="16" spans="1:2" x14ac:dyDescent="0.2">
      <c r="A16" s="31" t="s">
        <v>139</v>
      </c>
      <c r="B16" s="32">
        <v>3</v>
      </c>
    </row>
    <row r="17" spans="1:2" x14ac:dyDescent="0.2">
      <c r="A17" s="31" t="s">
        <v>140</v>
      </c>
      <c r="B17" s="32">
        <v>3</v>
      </c>
    </row>
    <row r="18" spans="1:2" x14ac:dyDescent="0.2">
      <c r="A18" s="31" t="s">
        <v>141</v>
      </c>
      <c r="B18" s="32">
        <v>3</v>
      </c>
    </row>
    <row r="19" spans="1:2" x14ac:dyDescent="0.2">
      <c r="A19" s="33" t="s">
        <v>53</v>
      </c>
      <c r="B19" s="34">
        <v>586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/>
  </sheetViews>
  <sheetFormatPr defaultRowHeight="12.75" x14ac:dyDescent="0.2"/>
  <cols>
    <col min="1" max="1" width="11.42578125" style="18" bestFit="1" customWidth="1"/>
    <col min="2" max="2" width="13.5703125" style="18" customWidth="1"/>
    <col min="3" max="16384" width="9.140625" style="18"/>
  </cols>
  <sheetData>
    <row r="3" spans="1:2" x14ac:dyDescent="0.2">
      <c r="A3" s="28" t="s">
        <v>66</v>
      </c>
      <c r="B3" s="29"/>
    </row>
    <row r="4" spans="1:2" x14ac:dyDescent="0.2">
      <c r="A4" s="28" t="s">
        <v>56</v>
      </c>
      <c r="B4" s="29" t="s">
        <v>10</v>
      </c>
    </row>
    <row r="5" spans="1:2" x14ac:dyDescent="0.2">
      <c r="A5" s="28" t="s">
        <v>71</v>
      </c>
      <c r="B5" s="35">
        <v>166</v>
      </c>
    </row>
    <row r="6" spans="1:2" x14ac:dyDescent="0.2">
      <c r="A6" s="31" t="s">
        <v>72</v>
      </c>
      <c r="B6" s="36">
        <v>143</v>
      </c>
    </row>
    <row r="7" spans="1:2" x14ac:dyDescent="0.2">
      <c r="A7" s="31" t="s">
        <v>74</v>
      </c>
      <c r="B7" s="36">
        <v>86</v>
      </c>
    </row>
    <row r="8" spans="1:2" x14ac:dyDescent="0.2">
      <c r="A8" s="31" t="s">
        <v>67</v>
      </c>
      <c r="B8" s="36">
        <v>81</v>
      </c>
    </row>
    <row r="9" spans="1:2" x14ac:dyDescent="0.2">
      <c r="A9" s="31" t="s">
        <v>73</v>
      </c>
      <c r="B9" s="36">
        <v>29</v>
      </c>
    </row>
    <row r="10" spans="1:2" x14ac:dyDescent="0.2">
      <c r="A10" s="31" t="s">
        <v>68</v>
      </c>
      <c r="B10" s="36">
        <v>23</v>
      </c>
    </row>
    <row r="11" spans="1:2" x14ac:dyDescent="0.2">
      <c r="A11" s="31" t="s">
        <v>69</v>
      </c>
      <c r="B11" s="36">
        <v>15</v>
      </c>
    </row>
    <row r="12" spans="1:2" x14ac:dyDescent="0.2">
      <c r="A12" s="31" t="s">
        <v>142</v>
      </c>
      <c r="B12" s="36">
        <v>12</v>
      </c>
    </row>
    <row r="13" spans="1:2" x14ac:dyDescent="0.2">
      <c r="A13" s="31" t="s">
        <v>70</v>
      </c>
      <c r="B13" s="36">
        <v>11</v>
      </c>
    </row>
    <row r="14" spans="1:2" x14ac:dyDescent="0.2">
      <c r="A14" s="31" t="s">
        <v>143</v>
      </c>
      <c r="B14" s="36">
        <v>10</v>
      </c>
    </row>
    <row r="15" spans="1:2" x14ac:dyDescent="0.2">
      <c r="A15" s="31" t="s">
        <v>75</v>
      </c>
      <c r="B15" s="36">
        <v>8</v>
      </c>
    </row>
    <row r="16" spans="1:2" x14ac:dyDescent="0.2">
      <c r="A16" s="31" t="s">
        <v>76</v>
      </c>
      <c r="B16" s="36">
        <v>2</v>
      </c>
    </row>
    <row r="17" spans="1:2" x14ac:dyDescent="0.2">
      <c r="A17" s="33" t="s">
        <v>53</v>
      </c>
      <c r="B17" s="37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O96"/>
  <sheetViews>
    <sheetView showOutlineSymbols="0" workbookViewId="0">
      <selection activeCell="J75" sqref="J75"/>
    </sheetView>
  </sheetViews>
  <sheetFormatPr defaultRowHeight="12.75" customHeight="1" x14ac:dyDescent="0.2"/>
  <cols>
    <col min="1" max="1" width="16.140625" customWidth="1"/>
    <col min="2" max="2" width="10.28515625" style="4" customWidth="1"/>
    <col min="3" max="3" width="9" style="4" customWidth="1"/>
    <col min="4" max="256" width="6.85546875" customWidth="1"/>
  </cols>
  <sheetData>
    <row r="1" spans="1:15" ht="12.75" customHeight="1" x14ac:dyDescent="0.2">
      <c r="A1" t="s">
        <v>77</v>
      </c>
    </row>
    <row r="3" spans="1:15" x14ac:dyDescent="0.2">
      <c r="A3" s="6" t="s">
        <v>54</v>
      </c>
      <c r="B3" s="6" t="s">
        <v>55</v>
      </c>
      <c r="C3" s="6" t="s">
        <v>56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6" t="s">
        <v>10</v>
      </c>
      <c r="O3" s="6"/>
    </row>
    <row r="4" spans="1:15" x14ac:dyDescent="0.2">
      <c r="A4" s="1" t="s">
        <v>11</v>
      </c>
      <c r="B4" s="5" t="str">
        <f>LEFT(A4,7)</f>
        <v>38-2220</v>
      </c>
      <c r="C4" s="5" t="str">
        <f>RIGHT(A4,2)</f>
        <v>49</v>
      </c>
      <c r="D4" s="2">
        <v>0</v>
      </c>
      <c r="E4" s="2">
        <v>0</v>
      </c>
      <c r="F4" s="2">
        <v>0</v>
      </c>
      <c r="G4" s="2">
        <v>1</v>
      </c>
      <c r="H4" s="2">
        <v>0</v>
      </c>
      <c r="I4" s="2">
        <v>1</v>
      </c>
      <c r="J4" s="2">
        <v>21</v>
      </c>
      <c r="K4" s="2">
        <v>1</v>
      </c>
      <c r="L4" s="2">
        <v>2</v>
      </c>
      <c r="M4" s="2">
        <v>0</v>
      </c>
      <c r="N4" s="2">
        <f>SUM(D4:M4)</f>
        <v>26</v>
      </c>
    </row>
    <row r="5" spans="1:15" x14ac:dyDescent="0.2">
      <c r="A5" s="1" t="s">
        <v>12</v>
      </c>
      <c r="B5" s="5" t="str">
        <f t="shared" ref="B5:B45" si="0">LEFT(A5,7)</f>
        <v>38-2220</v>
      </c>
      <c r="C5" s="5" t="str">
        <f t="shared" ref="C5:C45" si="1">RIGHT(A5,2)</f>
        <v>50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15</v>
      </c>
      <c r="M5" s="2">
        <v>0</v>
      </c>
      <c r="N5" s="2">
        <f t="shared" ref="N5:N45" si="2">SUM(D5:M5)</f>
        <v>15</v>
      </c>
    </row>
    <row r="6" spans="1:15" x14ac:dyDescent="0.2">
      <c r="A6" s="1" t="s">
        <v>13</v>
      </c>
      <c r="B6" s="5" t="str">
        <f t="shared" si="0"/>
        <v>38-2220</v>
      </c>
      <c r="C6" s="5" t="str">
        <f t="shared" si="1"/>
        <v>60</v>
      </c>
      <c r="D6" s="2">
        <v>0</v>
      </c>
      <c r="E6" s="2">
        <v>9</v>
      </c>
      <c r="F6" s="2">
        <v>2</v>
      </c>
      <c r="G6" s="2">
        <v>0</v>
      </c>
      <c r="H6" s="2">
        <v>21</v>
      </c>
      <c r="I6" s="2">
        <v>84</v>
      </c>
      <c r="J6" s="2">
        <v>112</v>
      </c>
      <c r="K6" s="2">
        <v>12</v>
      </c>
      <c r="L6" s="2">
        <v>0</v>
      </c>
      <c r="M6" s="2">
        <v>2</v>
      </c>
      <c r="N6" s="2">
        <f t="shared" si="2"/>
        <v>242</v>
      </c>
    </row>
    <row r="7" spans="1:15" x14ac:dyDescent="0.2">
      <c r="A7" s="1" t="s">
        <v>14</v>
      </c>
      <c r="B7" s="5" t="str">
        <f t="shared" si="0"/>
        <v>38-2220</v>
      </c>
      <c r="C7" s="5" t="str">
        <f t="shared" si="1"/>
        <v>61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26</v>
      </c>
      <c r="J7" s="2">
        <v>9</v>
      </c>
      <c r="K7" s="2">
        <v>123</v>
      </c>
      <c r="L7" s="2">
        <v>8</v>
      </c>
      <c r="M7" s="2">
        <v>0</v>
      </c>
      <c r="N7" s="2">
        <f t="shared" si="2"/>
        <v>167</v>
      </c>
    </row>
    <row r="8" spans="1:15" x14ac:dyDescent="0.2">
      <c r="A8" s="1" t="s">
        <v>15</v>
      </c>
      <c r="B8" s="5" t="str">
        <f t="shared" si="0"/>
        <v>38-2220</v>
      </c>
      <c r="C8" s="5" t="str">
        <f t="shared" si="1"/>
        <v>77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20</v>
      </c>
      <c r="J8" s="2">
        <v>0</v>
      </c>
      <c r="K8" s="2">
        <v>104</v>
      </c>
      <c r="L8" s="2">
        <v>0</v>
      </c>
      <c r="M8" s="2">
        <v>2</v>
      </c>
      <c r="N8" s="2">
        <f t="shared" si="2"/>
        <v>126</v>
      </c>
    </row>
    <row r="9" spans="1:15" x14ac:dyDescent="0.2">
      <c r="A9" s="1" t="s">
        <v>16</v>
      </c>
      <c r="B9" s="5" t="str">
        <f t="shared" si="0"/>
        <v>38-2220</v>
      </c>
      <c r="C9" s="5" t="str">
        <f t="shared" si="1"/>
        <v>78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8</v>
      </c>
      <c r="K9" s="2">
        <v>35</v>
      </c>
      <c r="L9" s="2">
        <v>49</v>
      </c>
      <c r="M9" s="2">
        <v>0</v>
      </c>
      <c r="N9" s="2">
        <f t="shared" si="2"/>
        <v>93</v>
      </c>
    </row>
    <row r="10" spans="1:15" x14ac:dyDescent="0.2">
      <c r="A10" s="1" t="s">
        <v>17</v>
      </c>
      <c r="B10" s="5" t="str">
        <f t="shared" si="0"/>
        <v>38-2222</v>
      </c>
      <c r="C10" s="5" t="str">
        <f t="shared" si="1"/>
        <v>49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</v>
      </c>
      <c r="K10" s="2">
        <v>0</v>
      </c>
      <c r="L10" s="2">
        <v>0</v>
      </c>
      <c r="M10" s="2">
        <v>0</v>
      </c>
      <c r="N10" s="2">
        <f t="shared" si="2"/>
        <v>10</v>
      </c>
    </row>
    <row r="11" spans="1:15" x14ac:dyDescent="0.2">
      <c r="A11" s="1" t="s">
        <v>18</v>
      </c>
      <c r="B11" s="5" t="str">
        <f t="shared" si="0"/>
        <v>38-2222</v>
      </c>
      <c r="C11" s="5" t="str">
        <f t="shared" si="1"/>
        <v>55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4</v>
      </c>
      <c r="L11" s="2">
        <v>0</v>
      </c>
      <c r="M11" s="2">
        <v>0</v>
      </c>
      <c r="N11" s="2">
        <f t="shared" si="2"/>
        <v>4</v>
      </c>
    </row>
    <row r="12" spans="1:15" x14ac:dyDescent="0.2">
      <c r="A12" s="1" t="s">
        <v>19</v>
      </c>
      <c r="B12" s="5" t="str">
        <f t="shared" si="0"/>
        <v>38-2222</v>
      </c>
      <c r="C12" s="5" t="str">
        <f t="shared" si="1"/>
        <v>57</v>
      </c>
      <c r="D12" s="2">
        <v>0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2"/>
        <v>10</v>
      </c>
    </row>
    <row r="13" spans="1:15" x14ac:dyDescent="0.2">
      <c r="A13" s="1" t="s">
        <v>20</v>
      </c>
      <c r="B13" s="5" t="str">
        <f t="shared" si="0"/>
        <v>38-2222</v>
      </c>
      <c r="C13" s="5" t="str">
        <f t="shared" si="1"/>
        <v>60</v>
      </c>
      <c r="D13" s="2">
        <v>0</v>
      </c>
      <c r="E13" s="2">
        <v>0</v>
      </c>
      <c r="F13" s="2">
        <v>0</v>
      </c>
      <c r="G13" s="2">
        <v>0</v>
      </c>
      <c r="H13" s="2">
        <v>16</v>
      </c>
      <c r="I13" s="2">
        <v>27</v>
      </c>
      <c r="J13" s="2">
        <v>4</v>
      </c>
      <c r="K13" s="2">
        <v>58</v>
      </c>
      <c r="L13" s="2">
        <v>0</v>
      </c>
      <c r="M13" s="2">
        <v>0</v>
      </c>
      <c r="N13" s="2">
        <f t="shared" si="2"/>
        <v>105</v>
      </c>
    </row>
    <row r="14" spans="1:15" x14ac:dyDescent="0.2">
      <c r="A14" s="1" t="s">
        <v>21</v>
      </c>
      <c r="B14" s="5" t="str">
        <f t="shared" si="0"/>
        <v>38-2222</v>
      </c>
      <c r="C14" s="5" t="str">
        <f t="shared" si="1"/>
        <v>61</v>
      </c>
      <c r="D14" s="2">
        <v>0</v>
      </c>
      <c r="E14" s="2">
        <v>0</v>
      </c>
      <c r="F14" s="2">
        <v>0</v>
      </c>
      <c r="G14" s="2">
        <v>4</v>
      </c>
      <c r="H14" s="2">
        <v>5</v>
      </c>
      <c r="I14" s="2">
        <v>56</v>
      </c>
      <c r="J14" s="2">
        <v>1</v>
      </c>
      <c r="K14" s="2">
        <v>50</v>
      </c>
      <c r="L14" s="2">
        <v>22</v>
      </c>
      <c r="M14" s="2">
        <v>0</v>
      </c>
      <c r="N14" s="2">
        <f t="shared" si="2"/>
        <v>138</v>
      </c>
    </row>
    <row r="15" spans="1:15" x14ac:dyDescent="0.2">
      <c r="A15" s="1" t="s">
        <v>22</v>
      </c>
      <c r="B15" s="5" t="str">
        <f t="shared" si="0"/>
        <v>38-2222</v>
      </c>
      <c r="C15" s="5" t="str">
        <f t="shared" si="1"/>
        <v>77</v>
      </c>
      <c r="D15" s="2">
        <v>0</v>
      </c>
      <c r="E15" s="2">
        <v>0</v>
      </c>
      <c r="F15" s="2">
        <v>0</v>
      </c>
      <c r="G15" s="2">
        <v>25</v>
      </c>
      <c r="H15" s="2">
        <v>0</v>
      </c>
      <c r="I15" s="2">
        <v>2</v>
      </c>
      <c r="J15" s="2">
        <v>61</v>
      </c>
      <c r="K15" s="2">
        <v>50</v>
      </c>
      <c r="L15" s="2">
        <v>1</v>
      </c>
      <c r="M15" s="2">
        <v>1</v>
      </c>
      <c r="N15" s="2">
        <f t="shared" si="2"/>
        <v>140</v>
      </c>
    </row>
    <row r="16" spans="1:15" x14ac:dyDescent="0.2">
      <c r="A16" s="1" t="s">
        <v>23</v>
      </c>
      <c r="B16" s="5" t="str">
        <f t="shared" si="0"/>
        <v>38-2222</v>
      </c>
      <c r="C16" s="5" t="str">
        <f t="shared" si="1"/>
        <v>78</v>
      </c>
      <c r="D16" s="2">
        <v>0</v>
      </c>
      <c r="E16" s="2">
        <v>0</v>
      </c>
      <c r="F16" s="2">
        <v>0</v>
      </c>
      <c r="G16" s="2">
        <v>40</v>
      </c>
      <c r="H16" s="2">
        <v>0</v>
      </c>
      <c r="I16" s="2">
        <v>152</v>
      </c>
      <c r="J16" s="2">
        <v>95</v>
      </c>
      <c r="K16" s="2">
        <v>46</v>
      </c>
      <c r="L16" s="2">
        <v>59</v>
      </c>
      <c r="M16" s="2">
        <v>10</v>
      </c>
      <c r="N16" s="2">
        <f t="shared" si="2"/>
        <v>402</v>
      </c>
    </row>
    <row r="17" spans="1:14" x14ac:dyDescent="0.2">
      <c r="A17" s="1" t="s">
        <v>24</v>
      </c>
      <c r="B17" s="5" t="str">
        <f t="shared" si="0"/>
        <v>38-2222</v>
      </c>
      <c r="C17" s="5" t="str">
        <f t="shared" si="1"/>
        <v>79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24</v>
      </c>
      <c r="L17" s="2">
        <v>0</v>
      </c>
      <c r="M17" s="2">
        <v>1</v>
      </c>
      <c r="N17" s="2">
        <f t="shared" si="2"/>
        <v>25</v>
      </c>
    </row>
    <row r="18" spans="1:14" x14ac:dyDescent="0.2">
      <c r="A18" s="1" t="s">
        <v>25</v>
      </c>
      <c r="B18" s="5" t="str">
        <f t="shared" si="0"/>
        <v>38-2222</v>
      </c>
      <c r="C18" s="5" t="str">
        <f t="shared" si="1"/>
        <v>80</v>
      </c>
      <c r="D18" s="2">
        <v>0</v>
      </c>
      <c r="E18" s="2">
        <v>0</v>
      </c>
      <c r="F18" s="2">
        <v>19</v>
      </c>
      <c r="G18" s="2">
        <v>19</v>
      </c>
      <c r="H18" s="2">
        <v>0</v>
      </c>
      <c r="I18" s="2">
        <v>0</v>
      </c>
      <c r="J18" s="2">
        <v>66</v>
      </c>
      <c r="K18" s="2">
        <v>9</v>
      </c>
      <c r="L18" s="2">
        <v>0</v>
      </c>
      <c r="M18" s="2">
        <v>0</v>
      </c>
      <c r="N18" s="2">
        <f t="shared" si="2"/>
        <v>113</v>
      </c>
    </row>
    <row r="19" spans="1:14" x14ac:dyDescent="0.2">
      <c r="A19" s="1" t="s">
        <v>26</v>
      </c>
      <c r="B19" s="5" t="str">
        <f t="shared" si="0"/>
        <v>38-2272</v>
      </c>
      <c r="C19" s="5" t="str">
        <f t="shared" si="1"/>
        <v>49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2</v>
      </c>
      <c r="K19" s="2">
        <v>55</v>
      </c>
      <c r="L19" s="2">
        <v>2</v>
      </c>
      <c r="M19" s="2">
        <v>0</v>
      </c>
      <c r="N19" s="2">
        <f t="shared" si="2"/>
        <v>59</v>
      </c>
    </row>
    <row r="20" spans="1:14" x14ac:dyDescent="0.2">
      <c r="A20" s="1" t="s">
        <v>27</v>
      </c>
      <c r="B20" s="5" t="str">
        <f t="shared" si="0"/>
        <v>38-2272</v>
      </c>
      <c r="C20" s="5" t="str">
        <f t="shared" si="1"/>
        <v>50</v>
      </c>
      <c r="D20" s="2">
        <v>0</v>
      </c>
      <c r="E20" s="2">
        <v>0</v>
      </c>
      <c r="F20" s="2">
        <v>28</v>
      </c>
      <c r="G20" s="2">
        <v>0</v>
      </c>
      <c r="H20" s="2">
        <v>0</v>
      </c>
      <c r="I20" s="2">
        <v>0</v>
      </c>
      <c r="J20" s="2">
        <v>48</v>
      </c>
      <c r="K20" s="2">
        <v>198</v>
      </c>
      <c r="L20" s="2">
        <v>9</v>
      </c>
      <c r="M20" s="2">
        <v>0</v>
      </c>
      <c r="N20" s="2">
        <f t="shared" si="2"/>
        <v>283</v>
      </c>
    </row>
    <row r="21" spans="1:14" x14ac:dyDescent="0.2">
      <c r="A21" s="1" t="s">
        <v>28</v>
      </c>
      <c r="B21" s="5" t="str">
        <f t="shared" si="0"/>
        <v>38-2272</v>
      </c>
      <c r="C21" s="5" t="str">
        <f t="shared" si="1"/>
        <v>57</v>
      </c>
      <c r="D21" s="2">
        <v>2</v>
      </c>
      <c r="E21" s="2">
        <v>28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2"/>
        <v>31</v>
      </c>
    </row>
    <row r="22" spans="1:14" x14ac:dyDescent="0.2">
      <c r="A22" s="1" t="s">
        <v>29</v>
      </c>
      <c r="B22" s="5" t="str">
        <f t="shared" si="0"/>
        <v>38-2272</v>
      </c>
      <c r="C22" s="5" t="str">
        <f t="shared" si="1"/>
        <v>60</v>
      </c>
      <c r="D22" s="2">
        <v>0</v>
      </c>
      <c r="E22" s="2">
        <v>0</v>
      </c>
      <c r="F22" s="2">
        <v>6</v>
      </c>
      <c r="G22" s="2">
        <v>0</v>
      </c>
      <c r="H22" s="2">
        <v>44</v>
      </c>
      <c r="I22" s="2">
        <v>22</v>
      </c>
      <c r="J22" s="2">
        <v>0</v>
      </c>
      <c r="K22" s="2">
        <v>414</v>
      </c>
      <c r="L22" s="2">
        <v>0</v>
      </c>
      <c r="M22" s="2">
        <v>15</v>
      </c>
      <c r="N22" s="2">
        <f t="shared" si="2"/>
        <v>501</v>
      </c>
    </row>
    <row r="23" spans="1:14" x14ac:dyDescent="0.2">
      <c r="A23" s="1" t="s">
        <v>30</v>
      </c>
      <c r="B23" s="5" t="str">
        <f t="shared" si="0"/>
        <v>38-2272</v>
      </c>
      <c r="C23" s="5" t="str">
        <f t="shared" si="1"/>
        <v>61</v>
      </c>
      <c r="D23" s="2">
        <v>0</v>
      </c>
      <c r="E23" s="2">
        <v>1</v>
      </c>
      <c r="F23" s="2">
        <v>0</v>
      </c>
      <c r="G23" s="2">
        <v>1</v>
      </c>
      <c r="H23" s="2">
        <v>44</v>
      </c>
      <c r="I23" s="2">
        <v>48</v>
      </c>
      <c r="J23" s="2">
        <v>24</v>
      </c>
      <c r="K23" s="2">
        <v>248</v>
      </c>
      <c r="L23" s="2">
        <v>26</v>
      </c>
      <c r="M23" s="2">
        <v>0</v>
      </c>
      <c r="N23" s="2">
        <f t="shared" si="2"/>
        <v>392</v>
      </c>
    </row>
    <row r="24" spans="1:14" x14ac:dyDescent="0.2">
      <c r="A24" s="1" t="s">
        <v>31</v>
      </c>
      <c r="B24" s="5" t="str">
        <f t="shared" si="0"/>
        <v>38-2272</v>
      </c>
      <c r="C24" s="5" t="str">
        <f t="shared" si="1"/>
        <v>77</v>
      </c>
      <c r="D24" s="2">
        <v>0</v>
      </c>
      <c r="E24" s="2">
        <v>0</v>
      </c>
      <c r="F24" s="2">
        <v>0</v>
      </c>
      <c r="G24" s="2">
        <v>0</v>
      </c>
      <c r="H24" s="2">
        <v>80</v>
      </c>
      <c r="I24" s="2">
        <v>20</v>
      </c>
      <c r="J24" s="2">
        <v>28</v>
      </c>
      <c r="K24" s="2">
        <v>34</v>
      </c>
      <c r="L24" s="2">
        <v>16</v>
      </c>
      <c r="M24" s="2">
        <v>0</v>
      </c>
      <c r="N24" s="2">
        <f t="shared" si="2"/>
        <v>178</v>
      </c>
    </row>
    <row r="25" spans="1:14" x14ac:dyDescent="0.2">
      <c r="A25" s="1" t="s">
        <v>32</v>
      </c>
      <c r="B25" s="5" t="str">
        <f t="shared" si="0"/>
        <v>38-2272</v>
      </c>
      <c r="C25" s="5" t="str">
        <f t="shared" si="1"/>
        <v>78</v>
      </c>
      <c r="D25" s="2">
        <v>0</v>
      </c>
      <c r="E25" s="2">
        <v>0</v>
      </c>
      <c r="F25" s="2">
        <v>10</v>
      </c>
      <c r="G25" s="2">
        <v>16</v>
      </c>
      <c r="H25" s="2">
        <v>0</v>
      </c>
      <c r="I25" s="2">
        <v>0</v>
      </c>
      <c r="J25" s="2">
        <v>2</v>
      </c>
      <c r="K25" s="2">
        <v>52</v>
      </c>
      <c r="L25" s="2">
        <v>372</v>
      </c>
      <c r="M25" s="2">
        <v>0</v>
      </c>
      <c r="N25" s="2">
        <f t="shared" si="2"/>
        <v>452</v>
      </c>
    </row>
    <row r="26" spans="1:14" x14ac:dyDescent="0.2">
      <c r="A26" s="1" t="s">
        <v>33</v>
      </c>
      <c r="B26" s="5" t="str">
        <f t="shared" si="0"/>
        <v>38-2272</v>
      </c>
      <c r="C26" s="5" t="str">
        <f t="shared" si="1"/>
        <v>79</v>
      </c>
      <c r="D26" s="2">
        <v>0</v>
      </c>
      <c r="E26" s="2">
        <v>0</v>
      </c>
      <c r="F26" s="2">
        <v>0</v>
      </c>
      <c r="G26" s="2">
        <v>0</v>
      </c>
      <c r="H26" s="2">
        <v>8</v>
      </c>
      <c r="I26" s="2">
        <v>0</v>
      </c>
      <c r="J26" s="2">
        <v>6</v>
      </c>
      <c r="K26" s="2">
        <v>38</v>
      </c>
      <c r="L26" s="2">
        <v>20</v>
      </c>
      <c r="M26" s="2">
        <v>0</v>
      </c>
      <c r="N26" s="2">
        <f t="shared" si="2"/>
        <v>72</v>
      </c>
    </row>
    <row r="27" spans="1:14" x14ac:dyDescent="0.2">
      <c r="A27" s="1" t="s">
        <v>34</v>
      </c>
      <c r="B27" s="5" t="str">
        <f t="shared" si="0"/>
        <v>38-2272</v>
      </c>
      <c r="C27" s="5" t="str">
        <f t="shared" si="1"/>
        <v>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8</v>
      </c>
      <c r="L27" s="2">
        <v>60</v>
      </c>
      <c r="M27" s="2">
        <v>0</v>
      </c>
      <c r="N27" s="2">
        <f t="shared" si="2"/>
        <v>68</v>
      </c>
    </row>
    <row r="28" spans="1:14" x14ac:dyDescent="0.2">
      <c r="A28" s="1" t="s">
        <v>35</v>
      </c>
      <c r="B28" s="5" t="str">
        <f t="shared" si="0"/>
        <v>38-2284</v>
      </c>
      <c r="C28" s="5" t="str">
        <f t="shared" si="1"/>
        <v>49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8</v>
      </c>
      <c r="L28" s="2">
        <v>0</v>
      </c>
      <c r="M28" s="2">
        <v>50</v>
      </c>
      <c r="N28" s="2">
        <f t="shared" si="2"/>
        <v>73</v>
      </c>
    </row>
    <row r="29" spans="1:14" x14ac:dyDescent="0.2">
      <c r="A29" s="1" t="s">
        <v>36</v>
      </c>
      <c r="B29" s="5" t="str">
        <f t="shared" si="0"/>
        <v>38-2284</v>
      </c>
      <c r="C29" s="5" t="str">
        <f t="shared" si="1"/>
        <v>50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4</v>
      </c>
      <c r="J29" s="2">
        <v>0</v>
      </c>
      <c r="K29" s="2">
        <v>24</v>
      </c>
      <c r="L29" s="2">
        <v>0</v>
      </c>
      <c r="M29" s="2">
        <v>0</v>
      </c>
      <c r="N29" s="2">
        <f t="shared" si="2"/>
        <v>28</v>
      </c>
    </row>
    <row r="30" spans="1:14" x14ac:dyDescent="0.2">
      <c r="A30" s="1" t="s">
        <v>37</v>
      </c>
      <c r="B30" s="5" t="str">
        <f t="shared" si="0"/>
        <v>38-2284</v>
      </c>
      <c r="C30" s="5" t="str">
        <f t="shared" si="1"/>
        <v>60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48</v>
      </c>
      <c r="K30" s="2">
        <v>0</v>
      </c>
      <c r="L30" s="2">
        <v>0</v>
      </c>
      <c r="M30" s="2">
        <v>0</v>
      </c>
      <c r="N30" s="2">
        <f t="shared" si="2"/>
        <v>48</v>
      </c>
    </row>
    <row r="31" spans="1:14" x14ac:dyDescent="0.2">
      <c r="A31" s="1" t="s">
        <v>38</v>
      </c>
      <c r="B31" s="5" t="str">
        <f t="shared" si="0"/>
        <v>38-2284</v>
      </c>
      <c r="C31" s="5" t="str">
        <f t="shared" si="1"/>
        <v>61</v>
      </c>
      <c r="D31" s="2">
        <v>0</v>
      </c>
      <c r="E31" s="2">
        <v>0</v>
      </c>
      <c r="F31" s="2">
        <v>0</v>
      </c>
      <c r="G31" s="2">
        <v>0</v>
      </c>
      <c r="H31" s="2">
        <v>10</v>
      </c>
      <c r="I31" s="2">
        <v>75</v>
      </c>
      <c r="J31" s="2">
        <v>0</v>
      </c>
      <c r="K31" s="2">
        <v>0</v>
      </c>
      <c r="L31" s="2">
        <v>0</v>
      </c>
      <c r="M31" s="2">
        <v>0</v>
      </c>
      <c r="N31" s="2">
        <f t="shared" si="2"/>
        <v>85</v>
      </c>
    </row>
    <row r="32" spans="1:14" x14ac:dyDescent="0.2">
      <c r="A32" s="1" t="s">
        <v>39</v>
      </c>
      <c r="B32" s="5" t="str">
        <f t="shared" si="0"/>
        <v>38-2284</v>
      </c>
      <c r="C32" s="5" t="str">
        <f t="shared" si="1"/>
        <v>77</v>
      </c>
      <c r="D32" s="2">
        <v>0</v>
      </c>
      <c r="E32" s="2">
        <v>0</v>
      </c>
      <c r="F32" s="2">
        <v>0</v>
      </c>
      <c r="G32" s="2">
        <v>0</v>
      </c>
      <c r="H32" s="2">
        <v>28</v>
      </c>
      <c r="I32" s="2">
        <v>1</v>
      </c>
      <c r="J32" s="2">
        <v>180</v>
      </c>
      <c r="K32" s="2">
        <v>83</v>
      </c>
      <c r="L32" s="2">
        <v>24</v>
      </c>
      <c r="M32" s="2">
        <v>0</v>
      </c>
      <c r="N32" s="2">
        <f t="shared" si="2"/>
        <v>316</v>
      </c>
    </row>
    <row r="33" spans="1:14" x14ac:dyDescent="0.2">
      <c r="A33" s="1" t="s">
        <v>40</v>
      </c>
      <c r="B33" s="5" t="str">
        <f t="shared" si="0"/>
        <v>38-2284</v>
      </c>
      <c r="C33" s="5" t="str">
        <f t="shared" si="1"/>
        <v>78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20</v>
      </c>
      <c r="J33" s="2">
        <v>88</v>
      </c>
      <c r="K33" s="2">
        <v>0</v>
      </c>
      <c r="L33" s="2">
        <v>0</v>
      </c>
      <c r="M33" s="2">
        <v>0</v>
      </c>
      <c r="N33" s="2">
        <f t="shared" si="2"/>
        <v>108</v>
      </c>
    </row>
    <row r="34" spans="1:14" x14ac:dyDescent="0.2">
      <c r="A34" s="1" t="s">
        <v>41</v>
      </c>
      <c r="B34" s="5" t="str">
        <f t="shared" si="0"/>
        <v>38-2290</v>
      </c>
      <c r="C34" s="5" t="str">
        <f t="shared" si="1"/>
        <v>78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2"/>
        <v>1</v>
      </c>
    </row>
    <row r="35" spans="1:14" x14ac:dyDescent="0.2">
      <c r="A35" s="1" t="s">
        <v>42</v>
      </c>
      <c r="B35" s="5" t="str">
        <f t="shared" si="0"/>
        <v>38-2291</v>
      </c>
      <c r="C35" s="5" t="str">
        <f t="shared" si="1"/>
        <v>61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81</v>
      </c>
      <c r="J35" s="2">
        <v>0</v>
      </c>
      <c r="K35" s="2">
        <v>0</v>
      </c>
      <c r="L35" s="2">
        <v>0</v>
      </c>
      <c r="M35" s="2">
        <v>0</v>
      </c>
      <c r="N35" s="2">
        <f t="shared" si="2"/>
        <v>81</v>
      </c>
    </row>
    <row r="36" spans="1:14" x14ac:dyDescent="0.2">
      <c r="A36" s="1" t="s">
        <v>43</v>
      </c>
      <c r="B36" s="5" t="str">
        <f t="shared" si="0"/>
        <v>38-2310</v>
      </c>
      <c r="C36" s="5" t="str">
        <f t="shared" si="1"/>
        <v>49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16</v>
      </c>
      <c r="K36" s="2">
        <v>12</v>
      </c>
      <c r="L36" s="2">
        <v>0</v>
      </c>
      <c r="M36" s="2">
        <v>0</v>
      </c>
      <c r="N36" s="2">
        <f t="shared" si="2"/>
        <v>29</v>
      </c>
    </row>
    <row r="37" spans="1:14" x14ac:dyDescent="0.2">
      <c r="A37" s="1" t="s">
        <v>44</v>
      </c>
      <c r="B37" s="5" t="str">
        <f t="shared" si="0"/>
        <v>38-2310</v>
      </c>
      <c r="C37" s="5" t="str">
        <f t="shared" si="1"/>
        <v>50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0</v>
      </c>
      <c r="M37" s="2">
        <v>0</v>
      </c>
      <c r="N37" s="2">
        <f t="shared" si="2"/>
        <v>10</v>
      </c>
    </row>
    <row r="38" spans="1:14" x14ac:dyDescent="0.2">
      <c r="A38" s="1" t="s">
        <v>45</v>
      </c>
      <c r="B38" s="5" t="str">
        <f t="shared" si="0"/>
        <v>38-2310</v>
      </c>
      <c r="C38" s="5" t="str">
        <f t="shared" si="1"/>
        <v>55</v>
      </c>
      <c r="D38" s="2">
        <v>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2"/>
        <v>5</v>
      </c>
    </row>
    <row r="39" spans="1:14" x14ac:dyDescent="0.2">
      <c r="A39" s="1" t="s">
        <v>46</v>
      </c>
      <c r="B39" s="5" t="str">
        <f t="shared" si="0"/>
        <v>38-2310</v>
      </c>
      <c r="C39" s="5" t="str">
        <f t="shared" si="1"/>
        <v>57</v>
      </c>
      <c r="D39" s="2">
        <v>0</v>
      </c>
      <c r="E39" s="2">
        <v>16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f t="shared" si="2"/>
        <v>17</v>
      </c>
    </row>
    <row r="40" spans="1:14" x14ac:dyDescent="0.2">
      <c r="A40" s="1" t="s">
        <v>47</v>
      </c>
      <c r="B40" s="5" t="str">
        <f t="shared" si="0"/>
        <v>38-2310</v>
      </c>
      <c r="C40" s="5" t="str">
        <f t="shared" si="1"/>
        <v>60</v>
      </c>
      <c r="D40" s="2">
        <v>0</v>
      </c>
      <c r="E40" s="2">
        <v>0</v>
      </c>
      <c r="F40" s="2">
        <v>0</v>
      </c>
      <c r="G40" s="2">
        <v>10</v>
      </c>
      <c r="H40" s="2">
        <v>68</v>
      </c>
      <c r="I40" s="2">
        <v>32</v>
      </c>
      <c r="J40" s="2">
        <v>1</v>
      </c>
      <c r="K40" s="2">
        <v>19</v>
      </c>
      <c r="L40" s="2">
        <v>100</v>
      </c>
      <c r="M40" s="2">
        <v>6</v>
      </c>
      <c r="N40" s="2">
        <f t="shared" si="2"/>
        <v>236</v>
      </c>
    </row>
    <row r="41" spans="1:14" x14ac:dyDescent="0.2">
      <c r="A41" s="1" t="s">
        <v>48</v>
      </c>
      <c r="B41" s="5" t="str">
        <f t="shared" si="0"/>
        <v>38-2310</v>
      </c>
      <c r="C41" s="5" t="str">
        <f t="shared" si="1"/>
        <v>61</v>
      </c>
      <c r="D41" s="2">
        <v>0</v>
      </c>
      <c r="E41" s="2">
        <v>12</v>
      </c>
      <c r="F41" s="2">
        <v>0</v>
      </c>
      <c r="G41" s="2">
        <v>0</v>
      </c>
      <c r="H41" s="2">
        <v>0</v>
      </c>
      <c r="I41" s="2">
        <v>0</v>
      </c>
      <c r="J41" s="2">
        <v>100</v>
      </c>
      <c r="K41" s="2">
        <v>114</v>
      </c>
      <c r="L41" s="2">
        <v>0</v>
      </c>
      <c r="M41" s="2">
        <v>1</v>
      </c>
      <c r="N41" s="2">
        <f t="shared" si="2"/>
        <v>227</v>
      </c>
    </row>
    <row r="42" spans="1:14" x14ac:dyDescent="0.2">
      <c r="A42" s="1" t="s">
        <v>49</v>
      </c>
      <c r="B42" s="5" t="str">
        <f t="shared" si="0"/>
        <v>38-2310</v>
      </c>
      <c r="C42" s="5" t="str">
        <f t="shared" si="1"/>
        <v>77</v>
      </c>
      <c r="D42" s="2">
        <v>0</v>
      </c>
      <c r="E42" s="2">
        <v>0</v>
      </c>
      <c r="F42" s="2">
        <v>0</v>
      </c>
      <c r="G42" s="2">
        <v>0</v>
      </c>
      <c r="H42" s="2">
        <v>9</v>
      </c>
      <c r="I42" s="2">
        <v>0</v>
      </c>
      <c r="J42" s="2">
        <v>0</v>
      </c>
      <c r="K42" s="2">
        <v>4</v>
      </c>
      <c r="L42" s="2">
        <v>76</v>
      </c>
      <c r="M42" s="2">
        <v>0</v>
      </c>
      <c r="N42" s="2">
        <f t="shared" si="2"/>
        <v>89</v>
      </c>
    </row>
    <row r="43" spans="1:14" x14ac:dyDescent="0.2">
      <c r="A43" s="1" t="s">
        <v>50</v>
      </c>
      <c r="B43" s="5" t="str">
        <f t="shared" si="0"/>
        <v>38-2310</v>
      </c>
      <c r="C43" s="5" t="str">
        <f t="shared" si="1"/>
        <v>79</v>
      </c>
      <c r="D43" s="2">
        <v>0</v>
      </c>
      <c r="E43" s="2">
        <v>0</v>
      </c>
      <c r="F43" s="2">
        <v>1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2"/>
        <v>2</v>
      </c>
    </row>
    <row r="44" spans="1:14" x14ac:dyDescent="0.2">
      <c r="A44" s="1" t="s">
        <v>51</v>
      </c>
      <c r="B44" s="5" t="str">
        <f t="shared" si="0"/>
        <v>38-2320</v>
      </c>
      <c r="C44" s="5" t="str">
        <f t="shared" si="1"/>
        <v>57</v>
      </c>
      <c r="D44" s="2">
        <v>0</v>
      </c>
      <c r="E44" s="2">
        <v>20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2"/>
        <v>20</v>
      </c>
    </row>
    <row r="45" spans="1:14" x14ac:dyDescent="0.2">
      <c r="A45" s="1" t="s">
        <v>52</v>
      </c>
      <c r="B45" s="5" t="str">
        <f t="shared" si="0"/>
        <v>38-2330</v>
      </c>
      <c r="C45" s="5" t="str">
        <f t="shared" si="1"/>
        <v>77</v>
      </c>
      <c r="D45" s="2">
        <v>0</v>
      </c>
      <c r="E45" s="2">
        <v>92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2"/>
        <v>92</v>
      </c>
    </row>
    <row r="46" spans="1:14" x14ac:dyDescent="0.2">
      <c r="A46" s="1"/>
      <c r="B46" s="5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">
      <c r="A47" t="s">
        <v>53</v>
      </c>
      <c r="D47" s="2">
        <f>SUM(D4:D45)</f>
        <v>7</v>
      </c>
      <c r="E47" s="2">
        <f t="shared" ref="E47:N47" si="3">SUM(E4:E45)</f>
        <v>188</v>
      </c>
      <c r="F47" s="2">
        <f t="shared" si="3"/>
        <v>70</v>
      </c>
      <c r="G47" s="2">
        <f t="shared" si="3"/>
        <v>131</v>
      </c>
      <c r="H47" s="2">
        <f t="shared" si="3"/>
        <v>335</v>
      </c>
      <c r="I47" s="2">
        <f t="shared" si="3"/>
        <v>671</v>
      </c>
      <c r="J47" s="2">
        <f t="shared" si="3"/>
        <v>930</v>
      </c>
      <c r="K47" s="2">
        <f t="shared" si="3"/>
        <v>1838</v>
      </c>
      <c r="L47" s="2">
        <f t="shared" si="3"/>
        <v>861</v>
      </c>
      <c r="M47" s="2">
        <f t="shared" si="3"/>
        <v>88</v>
      </c>
      <c r="N47" s="2">
        <f t="shared" si="3"/>
        <v>5119</v>
      </c>
    </row>
    <row r="49" spans="1:14" x14ac:dyDescent="0.2">
      <c r="A49" s="3"/>
      <c r="B49" s="8"/>
      <c r="C49" s="8"/>
    </row>
    <row r="50" spans="1:14" x14ac:dyDescent="0.2">
      <c r="A50" s="2"/>
      <c r="B50" s="9"/>
      <c r="C50" s="9"/>
    </row>
    <row r="55" spans="1:14" x14ac:dyDescent="0.2">
      <c r="A55" s="1"/>
      <c r="B55" s="5"/>
      <c r="C55" s="5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">
      <c r="A56" s="1"/>
      <c r="B56" s="5"/>
      <c r="C56" s="5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">
      <c r="A57" s="1"/>
      <c r="B57" s="5"/>
      <c r="C57" s="5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">
      <c r="A58" s="1"/>
      <c r="B58" s="5"/>
      <c r="C58" s="5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">
      <c r="A59" s="1"/>
      <c r="B59" s="5"/>
      <c r="C59" s="5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">
      <c r="A60" s="1"/>
      <c r="B60" s="5"/>
      <c r="C60" s="5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">
      <c r="A61" s="1"/>
      <c r="B61" s="5"/>
      <c r="C61" s="5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">
      <c r="A62" s="1"/>
      <c r="B62" s="5"/>
      <c r="C62" s="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">
      <c r="A63" s="1"/>
      <c r="B63" s="5"/>
      <c r="C63" s="5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">
      <c r="A64" s="1"/>
      <c r="B64" s="5"/>
      <c r="C64" s="5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">
      <c r="A65" s="1"/>
      <c r="B65" s="5"/>
      <c r="C65" s="5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">
      <c r="A66" s="1"/>
      <c r="B66" s="5"/>
      <c r="C66" s="5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">
      <c r="A67" s="1"/>
      <c r="B67" s="5"/>
      <c r="C67" s="5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">
      <c r="A68" s="1"/>
      <c r="B68" s="5"/>
      <c r="C68" s="5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">
      <c r="A69" s="1"/>
      <c r="B69" s="5"/>
      <c r="C69" s="5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">
      <c r="A70" s="1"/>
      <c r="B70" s="5"/>
      <c r="C70" s="5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">
      <c r="A71" s="1"/>
      <c r="B71" s="5"/>
      <c r="C71" s="5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">
      <c r="A72" s="1"/>
      <c r="B72" s="5"/>
      <c r="C72" s="5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A73" s="1"/>
      <c r="B73" s="5"/>
      <c r="C73" s="5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A74" s="1"/>
      <c r="B74" s="5"/>
      <c r="C74" s="5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A75" s="1"/>
      <c r="B75" s="5"/>
      <c r="C75" s="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s="1"/>
      <c r="B76" s="5"/>
      <c r="C76" s="5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">
      <c r="A77" s="1"/>
      <c r="B77" s="5"/>
      <c r="C77" s="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">
      <c r="A78" s="1"/>
      <c r="B78" s="5"/>
      <c r="C78" s="5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">
      <c r="A79" s="1"/>
      <c r="B79" s="5"/>
      <c r="C79" s="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A80" s="1"/>
      <c r="B80" s="5"/>
      <c r="C80" s="5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">
      <c r="A81" s="1"/>
      <c r="B81" s="5"/>
      <c r="C81" s="5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">
      <c r="A82" s="1"/>
      <c r="B82" s="5"/>
      <c r="C82" s="5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">
      <c r="A83" s="1"/>
      <c r="B83" s="5"/>
      <c r="C83" s="5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1"/>
      <c r="B84" s="5"/>
      <c r="C84" s="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1"/>
      <c r="B85" s="5"/>
      <c r="C85" s="5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1"/>
      <c r="B86" s="5"/>
      <c r="C86" s="5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1"/>
      <c r="B87" s="5"/>
      <c r="C87" s="5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1"/>
      <c r="B88" s="5"/>
      <c r="C88" s="5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1"/>
      <c r="B89" s="5"/>
      <c r="C89" s="5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1"/>
      <c r="B90" s="5"/>
      <c r="C90" s="5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1"/>
      <c r="B91" s="5"/>
      <c r="C91" s="5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1"/>
      <c r="B92" s="5"/>
      <c r="C92" s="5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1"/>
      <c r="B93" s="5"/>
      <c r="C93" s="5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1"/>
      <c r="B94" s="5"/>
      <c r="C94" s="5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1"/>
      <c r="B95" s="5"/>
      <c r="C95" s="5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1"/>
      <c r="B96" s="5"/>
      <c r="C96" s="5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</sheetData>
  <sortState ref="A3:O86">
    <sortCondition ref="O3:O86"/>
  </sortState>
  <pageMargins left="0" right="0" top="0" bottom="0" header="0" footer="0"/>
  <pageSetup fitToWidth="0" fitToHeight="0" orientation="landscape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5" sqref="B25"/>
    </sheetView>
  </sheetViews>
  <sheetFormatPr defaultRowHeight="12.75" x14ac:dyDescent="0.2"/>
  <cols>
    <col min="1" max="1" width="11.42578125" bestFit="1" customWidth="1"/>
    <col min="2" max="2" width="11.85546875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55</v>
      </c>
      <c r="B4" s="14" t="s">
        <v>10</v>
      </c>
    </row>
    <row r="5" spans="1:2" x14ac:dyDescent="0.2">
      <c r="A5" s="10" t="s">
        <v>59</v>
      </c>
      <c r="B5" s="15">
        <v>2036</v>
      </c>
    </row>
    <row r="6" spans="1:2" x14ac:dyDescent="0.2">
      <c r="A6" s="12" t="s">
        <v>58</v>
      </c>
      <c r="B6" s="16">
        <v>947</v>
      </c>
    </row>
    <row r="7" spans="1:2" x14ac:dyDescent="0.2">
      <c r="A7" s="12" t="s">
        <v>57</v>
      </c>
      <c r="B7" s="16">
        <v>669</v>
      </c>
    </row>
    <row r="8" spans="1:2" x14ac:dyDescent="0.2">
      <c r="A8" s="12" t="s">
        <v>60</v>
      </c>
      <c r="B8" s="16">
        <v>658</v>
      </c>
    </row>
    <row r="9" spans="1:2" x14ac:dyDescent="0.2">
      <c r="A9" s="12" t="s">
        <v>63</v>
      </c>
      <c r="B9" s="16">
        <v>615</v>
      </c>
    </row>
    <row r="10" spans="1:2" x14ac:dyDescent="0.2">
      <c r="A10" s="12" t="s">
        <v>65</v>
      </c>
      <c r="B10" s="16">
        <v>92</v>
      </c>
    </row>
    <row r="11" spans="1:2" x14ac:dyDescent="0.2">
      <c r="A11" s="12" t="s">
        <v>62</v>
      </c>
      <c r="B11" s="16">
        <v>81</v>
      </c>
    </row>
    <row r="12" spans="1:2" x14ac:dyDescent="0.2">
      <c r="A12" s="12" t="s">
        <v>64</v>
      </c>
      <c r="B12" s="16">
        <v>20</v>
      </c>
    </row>
    <row r="13" spans="1:2" x14ac:dyDescent="0.2">
      <c r="A13" s="12" t="s">
        <v>61</v>
      </c>
      <c r="B13" s="16">
        <v>1</v>
      </c>
    </row>
    <row r="14" spans="1:2" x14ac:dyDescent="0.2">
      <c r="A14" s="13" t="s">
        <v>53</v>
      </c>
      <c r="B14" s="17">
        <v>5119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1" sqref="B11"/>
    </sheetView>
  </sheetViews>
  <sheetFormatPr defaultRowHeight="12.75" x14ac:dyDescent="0.2"/>
  <cols>
    <col min="1" max="1" width="11.42578125" bestFit="1" customWidth="1"/>
    <col min="2" max="2" width="11" customWidth="1"/>
  </cols>
  <sheetData>
    <row r="3" spans="1:2" x14ac:dyDescent="0.2">
      <c r="A3" s="11" t="s">
        <v>66</v>
      </c>
      <c r="B3" s="14"/>
    </row>
    <row r="4" spans="1:2" x14ac:dyDescent="0.2">
      <c r="A4" s="11" t="s">
        <v>56</v>
      </c>
      <c r="B4" s="14" t="s">
        <v>10</v>
      </c>
    </row>
    <row r="5" spans="1:2" x14ac:dyDescent="0.2">
      <c r="A5" s="10" t="s">
        <v>71</v>
      </c>
      <c r="B5" s="15">
        <v>1132</v>
      </c>
    </row>
    <row r="6" spans="1:2" x14ac:dyDescent="0.2">
      <c r="A6" s="12" t="s">
        <v>72</v>
      </c>
      <c r="B6" s="16">
        <v>1090</v>
      </c>
    </row>
    <row r="7" spans="1:2" x14ac:dyDescent="0.2">
      <c r="A7" s="12" t="s">
        <v>74</v>
      </c>
      <c r="B7" s="16">
        <v>1056</v>
      </c>
    </row>
    <row r="8" spans="1:2" x14ac:dyDescent="0.2">
      <c r="A8" s="12" t="s">
        <v>73</v>
      </c>
      <c r="B8" s="16">
        <v>941</v>
      </c>
    </row>
    <row r="9" spans="1:2" x14ac:dyDescent="0.2">
      <c r="A9" s="12" t="s">
        <v>68</v>
      </c>
      <c r="B9" s="16">
        <v>336</v>
      </c>
    </row>
    <row r="10" spans="1:2" x14ac:dyDescent="0.2">
      <c r="A10" s="12" t="s">
        <v>67</v>
      </c>
      <c r="B10" s="16">
        <v>197</v>
      </c>
    </row>
    <row r="11" spans="1:2" x14ac:dyDescent="0.2">
      <c r="A11" s="12" t="s">
        <v>76</v>
      </c>
      <c r="B11" s="16">
        <v>181</v>
      </c>
    </row>
    <row r="12" spans="1:2" x14ac:dyDescent="0.2">
      <c r="A12" s="12" t="s">
        <v>75</v>
      </c>
      <c r="B12" s="16">
        <v>99</v>
      </c>
    </row>
    <row r="13" spans="1:2" x14ac:dyDescent="0.2">
      <c r="A13" s="12" t="s">
        <v>70</v>
      </c>
      <c r="B13" s="16">
        <v>78</v>
      </c>
    </row>
    <row r="14" spans="1:2" x14ac:dyDescent="0.2">
      <c r="A14" s="12" t="s">
        <v>69</v>
      </c>
      <c r="B14" s="16">
        <v>9</v>
      </c>
    </row>
    <row r="15" spans="1:2" x14ac:dyDescent="0.2">
      <c r="A15" s="13" t="s">
        <v>53</v>
      </c>
      <c r="B15" s="17">
        <v>5119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31" workbookViewId="0">
      <selection activeCell="A20" sqref="A20:B20"/>
      <pivotSelection pane="bottomRight" showHeader="1" extendable="1" axis="axisRow" start="18" max="40" activeRow="19" previousRow="19" click="1" r:id="rId1">
        <pivotArea dataOnly="0" fieldPosition="0">
          <references count="1">
            <reference field="0" count="1">
              <x v="18"/>
            </reference>
          </references>
        </pivotArea>
      </pivotSelection>
    </sheetView>
  </sheetViews>
  <sheetFormatPr defaultRowHeight="12.75" x14ac:dyDescent="0.2"/>
  <cols>
    <col min="1" max="1" width="13.85546875" customWidth="1"/>
    <col min="2" max="2" width="22.140625" style="4" customWidth="1"/>
    <col min="3" max="3" width="20.85546875" customWidth="1"/>
  </cols>
  <sheetData>
    <row r="1" spans="1:2" x14ac:dyDescent="0.2">
      <c r="A1" s="38" t="s">
        <v>435</v>
      </c>
      <c r="B1" s="4" t="s">
        <v>611</v>
      </c>
    </row>
    <row r="2" spans="1:2" x14ac:dyDescent="0.2">
      <c r="A2" s="39" t="s">
        <v>136</v>
      </c>
      <c r="B2" s="91">
        <v>3</v>
      </c>
    </row>
    <row r="3" spans="1:2" x14ac:dyDescent="0.2">
      <c r="A3" s="39" t="s">
        <v>57</v>
      </c>
      <c r="B3" s="91">
        <v>4</v>
      </c>
    </row>
    <row r="4" spans="1:2" x14ac:dyDescent="0.2">
      <c r="A4" s="39" t="s">
        <v>58</v>
      </c>
      <c r="B4" s="91">
        <v>2</v>
      </c>
    </row>
    <row r="5" spans="1:2" x14ac:dyDescent="0.2">
      <c r="A5" s="39" t="s">
        <v>129</v>
      </c>
      <c r="B5" s="91">
        <v>1</v>
      </c>
    </row>
    <row r="6" spans="1:2" x14ac:dyDescent="0.2">
      <c r="A6" s="39" t="s">
        <v>130</v>
      </c>
      <c r="B6" s="91">
        <v>1</v>
      </c>
    </row>
    <row r="7" spans="1:2" x14ac:dyDescent="0.2">
      <c r="A7" s="39" t="s">
        <v>135</v>
      </c>
      <c r="B7" s="91">
        <v>3</v>
      </c>
    </row>
    <row r="8" spans="1:2" x14ac:dyDescent="0.2">
      <c r="A8" s="39" t="s">
        <v>128</v>
      </c>
      <c r="B8" s="91">
        <v>1</v>
      </c>
    </row>
    <row r="9" spans="1:2" x14ac:dyDescent="0.2">
      <c r="A9" s="39" t="s">
        <v>131</v>
      </c>
      <c r="B9" s="91">
        <v>2</v>
      </c>
    </row>
    <row r="10" spans="1:2" x14ac:dyDescent="0.2">
      <c r="A10" s="39" t="s">
        <v>134</v>
      </c>
      <c r="B10" s="91">
        <v>3</v>
      </c>
    </row>
    <row r="11" spans="1:2" x14ac:dyDescent="0.2">
      <c r="A11" s="39" t="s">
        <v>139</v>
      </c>
      <c r="B11" s="91">
        <v>1</v>
      </c>
    </row>
    <row r="12" spans="1:2" x14ac:dyDescent="0.2">
      <c r="A12" s="39" t="s">
        <v>59</v>
      </c>
      <c r="B12" s="91">
        <v>5</v>
      </c>
    </row>
    <row r="13" spans="1:2" x14ac:dyDescent="0.2">
      <c r="A13" s="39" t="s">
        <v>132</v>
      </c>
      <c r="B13" s="91">
        <v>1</v>
      </c>
    </row>
    <row r="14" spans="1:2" x14ac:dyDescent="0.2">
      <c r="A14" s="39" t="s">
        <v>63</v>
      </c>
      <c r="B14" s="91">
        <v>1</v>
      </c>
    </row>
    <row r="15" spans="1:2" x14ac:dyDescent="0.2">
      <c r="A15" s="39" t="s">
        <v>413</v>
      </c>
      <c r="B15" s="91">
        <v>8</v>
      </c>
    </row>
    <row r="16" spans="1:2" x14ac:dyDescent="0.2">
      <c r="A16" s="39" t="s">
        <v>407</v>
      </c>
      <c r="B16" s="91">
        <v>11</v>
      </c>
    </row>
    <row r="17" spans="1:2" x14ac:dyDescent="0.2">
      <c r="A17" s="39" t="s">
        <v>418</v>
      </c>
      <c r="B17" s="91">
        <v>12</v>
      </c>
    </row>
    <row r="18" spans="1:2" x14ac:dyDescent="0.2">
      <c r="A18" s="39" t="s">
        <v>412</v>
      </c>
      <c r="B18" s="91">
        <v>12</v>
      </c>
    </row>
    <row r="19" spans="1:2" x14ac:dyDescent="0.2">
      <c r="A19" s="39" t="s">
        <v>417</v>
      </c>
      <c r="B19" s="91">
        <v>2</v>
      </c>
    </row>
    <row r="20" spans="1:2" x14ac:dyDescent="0.2">
      <c r="A20" s="39" t="s">
        <v>401</v>
      </c>
      <c r="B20" s="91">
        <v>15</v>
      </c>
    </row>
    <row r="21" spans="1:2" x14ac:dyDescent="0.2">
      <c r="A21" s="39" t="s">
        <v>395</v>
      </c>
      <c r="B21" s="91">
        <v>10</v>
      </c>
    </row>
    <row r="22" spans="1:2" x14ac:dyDescent="0.2">
      <c r="A22" s="39" t="s">
        <v>410</v>
      </c>
      <c r="B22" s="91">
        <v>7</v>
      </c>
    </row>
    <row r="23" spans="1:2" x14ac:dyDescent="0.2">
      <c r="A23" s="39" t="s">
        <v>403</v>
      </c>
      <c r="B23" s="91">
        <v>9</v>
      </c>
    </row>
    <row r="24" spans="1:2" x14ac:dyDescent="0.2">
      <c r="A24" s="39" t="s">
        <v>414</v>
      </c>
      <c r="B24" s="91">
        <v>11</v>
      </c>
    </row>
    <row r="25" spans="1:2" x14ac:dyDescent="0.2">
      <c r="A25" s="39" t="s">
        <v>399</v>
      </c>
      <c r="B25" s="91">
        <v>13</v>
      </c>
    </row>
    <row r="26" spans="1:2" x14ac:dyDescent="0.2">
      <c r="A26" s="39" t="s">
        <v>398</v>
      </c>
      <c r="B26" s="91">
        <v>13</v>
      </c>
    </row>
    <row r="27" spans="1:2" x14ac:dyDescent="0.2">
      <c r="A27" s="39" t="s">
        <v>396</v>
      </c>
      <c r="B27" s="91">
        <v>11</v>
      </c>
    </row>
    <row r="28" spans="1:2" x14ac:dyDescent="0.2">
      <c r="A28" s="39" t="s">
        <v>411</v>
      </c>
      <c r="B28" s="91">
        <v>13</v>
      </c>
    </row>
    <row r="29" spans="1:2" x14ac:dyDescent="0.2">
      <c r="A29" s="39" t="s">
        <v>408</v>
      </c>
      <c r="B29" s="91">
        <v>11</v>
      </c>
    </row>
    <row r="30" spans="1:2" x14ac:dyDescent="0.2">
      <c r="A30" s="39" t="s">
        <v>415</v>
      </c>
      <c r="B30" s="91">
        <v>12</v>
      </c>
    </row>
    <row r="31" spans="1:2" x14ac:dyDescent="0.2">
      <c r="A31" s="39" t="s">
        <v>404</v>
      </c>
      <c r="B31" s="91">
        <v>6</v>
      </c>
    </row>
    <row r="32" spans="1:2" x14ac:dyDescent="0.2">
      <c r="A32" s="39" t="s">
        <v>402</v>
      </c>
      <c r="B32" s="91">
        <v>10</v>
      </c>
    </row>
    <row r="33" spans="1:2" x14ac:dyDescent="0.2">
      <c r="A33" s="39" t="s">
        <v>421</v>
      </c>
      <c r="B33" s="91">
        <v>2</v>
      </c>
    </row>
    <row r="34" spans="1:2" x14ac:dyDescent="0.2">
      <c r="A34" s="39" t="s">
        <v>416</v>
      </c>
      <c r="B34" s="91">
        <v>4</v>
      </c>
    </row>
    <row r="35" spans="1:2" x14ac:dyDescent="0.2">
      <c r="A35" s="39" t="s">
        <v>397</v>
      </c>
      <c r="B35" s="91">
        <v>10</v>
      </c>
    </row>
    <row r="36" spans="1:2" x14ac:dyDescent="0.2">
      <c r="A36" s="39" t="s">
        <v>400</v>
      </c>
      <c r="B36" s="91">
        <v>2</v>
      </c>
    </row>
    <row r="37" spans="1:2" x14ac:dyDescent="0.2">
      <c r="A37" s="39" t="s">
        <v>409</v>
      </c>
      <c r="B37" s="91">
        <v>12</v>
      </c>
    </row>
    <row r="38" spans="1:2" x14ac:dyDescent="0.2">
      <c r="A38" s="39" t="s">
        <v>406</v>
      </c>
      <c r="B38" s="91">
        <v>10</v>
      </c>
    </row>
    <row r="39" spans="1:2" x14ac:dyDescent="0.2">
      <c r="A39" s="39" t="s">
        <v>420</v>
      </c>
      <c r="B39" s="91">
        <v>7</v>
      </c>
    </row>
    <row r="40" spans="1:2" x14ac:dyDescent="0.2">
      <c r="A40" s="39" t="s">
        <v>405</v>
      </c>
      <c r="B40" s="91">
        <v>1</v>
      </c>
    </row>
    <row r="41" spans="1:2" x14ac:dyDescent="0.2">
      <c r="A41" s="39" t="s">
        <v>53</v>
      </c>
      <c r="B41" s="91">
        <v>262</v>
      </c>
    </row>
    <row r="42" spans="1:2" x14ac:dyDescent="0.2">
      <c r="B42"/>
    </row>
    <row r="43" spans="1:2" x14ac:dyDescent="0.2">
      <c r="B43"/>
    </row>
    <row r="44" spans="1:2" x14ac:dyDescent="0.2">
      <c r="B44"/>
    </row>
    <row r="45" spans="1:2" x14ac:dyDescent="0.2">
      <c r="B45"/>
    </row>
    <row r="46" spans="1:2" x14ac:dyDescent="0.2">
      <c r="B46"/>
    </row>
    <row r="47" spans="1:2" x14ac:dyDescent="0.2">
      <c r="B47"/>
    </row>
    <row r="48" spans="1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7"/>
  <sheetViews>
    <sheetView tabSelected="1" zoomScale="90" zoomScaleNormal="90" workbookViewId="0">
      <selection activeCell="H22" sqref="H22"/>
    </sheetView>
  </sheetViews>
  <sheetFormatPr defaultRowHeight="12.75" x14ac:dyDescent="0.2"/>
  <cols>
    <col min="2" max="2" width="16.85546875" customWidth="1"/>
    <col min="3" max="3" width="11.140625" customWidth="1"/>
    <col min="4" max="4" width="14.7109375" customWidth="1"/>
    <col min="5" max="6" width="14.140625" style="4" customWidth="1"/>
    <col min="11" max="11" width="13.28515625" style="4" customWidth="1"/>
    <col min="12" max="12" width="16.42578125" style="4" customWidth="1"/>
    <col min="13" max="13" width="13.42578125" style="4" customWidth="1"/>
    <col min="17" max="17" width="18.42578125" customWidth="1"/>
    <col min="18" max="19" width="9.140625" style="4"/>
    <col min="20" max="20" width="12.28515625" style="4" customWidth="1"/>
    <col min="21" max="21" width="15.28515625" style="4" customWidth="1"/>
    <col min="22" max="22" width="11.5703125" style="4" customWidth="1"/>
    <col min="23" max="23" width="32.85546875" style="4" customWidth="1"/>
  </cols>
  <sheetData>
    <row r="1" spans="1:23" x14ac:dyDescent="0.2">
      <c r="B1" s="63" t="s">
        <v>468</v>
      </c>
      <c r="C1" s="63"/>
      <c r="D1" s="63" t="s">
        <v>630</v>
      </c>
      <c r="E1" s="63" t="s">
        <v>635</v>
      </c>
      <c r="F1" s="63" t="s">
        <v>636</v>
      </c>
      <c r="K1" s="63" t="s">
        <v>629</v>
      </c>
      <c r="L1" s="63" t="s">
        <v>56</v>
      </c>
      <c r="M1" s="63" t="s">
        <v>637</v>
      </c>
    </row>
    <row r="2" spans="1:23" x14ac:dyDescent="0.2">
      <c r="A2" s="112"/>
      <c r="B2" s="110" t="s">
        <v>136</v>
      </c>
      <c r="C2" s="110" t="s">
        <v>508</v>
      </c>
      <c r="D2" s="110" t="s">
        <v>631</v>
      </c>
      <c r="E2" s="5" t="s">
        <v>732</v>
      </c>
      <c r="F2" s="5" t="s">
        <v>731</v>
      </c>
      <c r="K2" s="4">
        <v>49</v>
      </c>
      <c r="L2" s="5" t="s">
        <v>628</v>
      </c>
      <c r="M2" s="5" t="s">
        <v>633</v>
      </c>
      <c r="Q2" t="s">
        <v>638</v>
      </c>
      <c r="S2" s="4" t="s">
        <v>639</v>
      </c>
      <c r="T2" s="4" t="s">
        <v>437</v>
      </c>
      <c r="U2" s="4" t="s">
        <v>640</v>
      </c>
      <c r="V2" s="4" t="s">
        <v>641</v>
      </c>
    </row>
    <row r="3" spans="1:23" x14ac:dyDescent="0.2">
      <c r="A3" s="112"/>
      <c r="B3" s="110" t="s">
        <v>57</v>
      </c>
      <c r="C3" s="110" t="s">
        <v>514</v>
      </c>
      <c r="D3" s="110" t="s">
        <v>631</v>
      </c>
      <c r="E3" s="5" t="s">
        <v>616</v>
      </c>
      <c r="K3" s="4">
        <v>50</v>
      </c>
      <c r="L3" s="4" t="s">
        <v>626</v>
      </c>
      <c r="M3" s="4" t="s">
        <v>634</v>
      </c>
    </row>
    <row r="4" spans="1:23" x14ac:dyDescent="0.2">
      <c r="A4" s="112"/>
      <c r="B4" s="110" t="s">
        <v>58</v>
      </c>
      <c r="C4" s="110" t="s">
        <v>512</v>
      </c>
      <c r="D4" s="110" t="s">
        <v>632</v>
      </c>
      <c r="K4" s="4">
        <v>51</v>
      </c>
      <c r="L4" s="5" t="s">
        <v>625</v>
      </c>
      <c r="M4" s="5" t="s">
        <v>634</v>
      </c>
      <c r="Q4" t="s">
        <v>642</v>
      </c>
      <c r="R4" s="4" t="str">
        <f>IF(LEFT(Q4,2)="MG",LEFT(Q4,6),LEFT(Q4,7))</f>
        <v>38-2220</v>
      </c>
      <c r="S4" s="4" t="str">
        <f>VLOOKUP(R4,$B$2:$D$77,3)</f>
        <v>Yes</v>
      </c>
      <c r="T4" s="4" t="str">
        <f>IF(LEFT(Q4,2)="MG",MID(Q4,8,2),MID(Q4,9,2))</f>
        <v>60</v>
      </c>
      <c r="U4" s="4" t="str">
        <f t="shared" ref="U4:U43" si="0">IF(S4="Yes",VLOOKUP(VALUE(T4),$K$2:$M$19,3),"")</f>
        <v>CHOK</v>
      </c>
      <c r="V4" s="4">
        <f>IF(U4="MAGR",VLOOKUP(R4,$B$2:$F$77,4),VLOOKUP(R4,$B$2:$F$77,5))</f>
        <v>0</v>
      </c>
      <c r="W4" s="4" t="str">
        <f>IF(U4=LEFT(V4,4),"Straight to CNC with Panel "&amp;V4,"Must Cut Panel")</f>
        <v>Must Cut Panel</v>
      </c>
    </row>
    <row r="5" spans="1:23" x14ac:dyDescent="0.2">
      <c r="A5" s="112"/>
      <c r="B5" s="110" t="s">
        <v>485</v>
      </c>
      <c r="C5" s="110" t="s">
        <v>512</v>
      </c>
      <c r="D5" s="110" t="s">
        <v>632</v>
      </c>
      <c r="K5" s="4">
        <v>52</v>
      </c>
      <c r="L5" s="5" t="s">
        <v>625</v>
      </c>
      <c r="M5" s="5" t="s">
        <v>634</v>
      </c>
      <c r="Q5" t="s">
        <v>643</v>
      </c>
      <c r="R5" s="4" t="str">
        <f t="shared" ref="R5:R43" si="1">IF(LEFT(Q5,2)="MG",LEFT(Q5,6),LEFT(Q5,7))</f>
        <v>MG2208</v>
      </c>
      <c r="S5" s="4" t="str">
        <f t="shared" ref="S5:S43" si="2">VLOOKUP(R5,$B$2:$D$77,3)</f>
        <v>No</v>
      </c>
      <c r="T5" s="4" t="str">
        <f t="shared" ref="T5:T43" si="3">IF(LEFT(Q5,2)="MG",MID(Q5,8,2),MID(Q5,9,2))</f>
        <v>50</v>
      </c>
      <c r="U5" s="4" t="str">
        <f t="shared" si="0"/>
        <v/>
      </c>
      <c r="V5" s="4">
        <f t="shared" ref="V5:V43" si="4">IF(U5="MAGR",VLOOKUP(R5,$B$2:$F$77,4),VLOOKUP(R5,$B$2:$F$77,5))</f>
        <v>0</v>
      </c>
      <c r="W5" s="4" t="str">
        <f t="shared" ref="W5:W43" si="5">IF(U5=LEFT(V5,4),"Straight to CNC with Panel "&amp;V5,"Must Cut Panel")</f>
        <v>Must Cut Panel</v>
      </c>
    </row>
    <row r="6" spans="1:23" x14ac:dyDescent="0.2">
      <c r="A6" s="112"/>
      <c r="B6" s="110" t="s">
        <v>478</v>
      </c>
      <c r="C6" s="110" t="s">
        <v>504</v>
      </c>
      <c r="D6" s="110" t="s">
        <v>631</v>
      </c>
      <c r="E6" s="5" t="s">
        <v>614</v>
      </c>
      <c r="K6" s="4">
        <v>53</v>
      </c>
      <c r="L6" s="5" t="s">
        <v>625</v>
      </c>
      <c r="M6" s="5" t="s">
        <v>634</v>
      </c>
      <c r="Q6" t="s">
        <v>644</v>
      </c>
      <c r="R6" s="4" t="str">
        <f t="shared" si="1"/>
        <v>MG2208</v>
      </c>
      <c r="S6" s="4" t="str">
        <f t="shared" si="2"/>
        <v>No</v>
      </c>
      <c r="T6" s="4" t="str">
        <f t="shared" si="3"/>
        <v>53</v>
      </c>
      <c r="U6" s="4" t="str">
        <f t="shared" si="0"/>
        <v/>
      </c>
      <c r="V6" s="4">
        <f t="shared" si="4"/>
        <v>0</v>
      </c>
      <c r="W6" s="4" t="str">
        <f t="shared" si="5"/>
        <v>Must Cut Panel</v>
      </c>
    </row>
    <row r="7" spans="1:23" x14ac:dyDescent="0.2">
      <c r="A7" s="112"/>
      <c r="B7" s="110" t="s">
        <v>129</v>
      </c>
      <c r="C7" s="110" t="s">
        <v>508</v>
      </c>
      <c r="D7" s="110" t="s">
        <v>631</v>
      </c>
      <c r="E7" s="5" t="s">
        <v>732</v>
      </c>
      <c r="F7" s="5" t="s">
        <v>731</v>
      </c>
      <c r="K7" s="4">
        <v>54</v>
      </c>
      <c r="L7" s="5" t="s">
        <v>625</v>
      </c>
      <c r="M7" s="5" t="s">
        <v>634</v>
      </c>
      <c r="Q7" t="s">
        <v>645</v>
      </c>
      <c r="R7" s="4" t="str">
        <f t="shared" si="1"/>
        <v>MG2214</v>
      </c>
      <c r="S7" s="4" t="str">
        <f t="shared" si="2"/>
        <v>Yes</v>
      </c>
      <c r="T7" s="4" t="str">
        <f t="shared" si="3"/>
        <v>49</v>
      </c>
      <c r="U7" s="4" t="str">
        <f t="shared" si="0"/>
        <v>CHOK</v>
      </c>
      <c r="V7" s="4" t="str">
        <f t="shared" si="4"/>
        <v>CHOK FULL</v>
      </c>
      <c r="W7" s="4" t="str">
        <f t="shared" si="5"/>
        <v>Straight to CNC with Panel CHOK FULL</v>
      </c>
    </row>
    <row r="8" spans="1:23" x14ac:dyDescent="0.2">
      <c r="A8" s="112"/>
      <c r="B8" s="110" t="s">
        <v>482</v>
      </c>
      <c r="C8" s="110" t="s">
        <v>507</v>
      </c>
      <c r="D8" s="110" t="s">
        <v>631</v>
      </c>
      <c r="E8" s="5" t="s">
        <v>617</v>
      </c>
      <c r="F8" s="5" t="s">
        <v>621</v>
      </c>
      <c r="K8" s="4">
        <v>55</v>
      </c>
      <c r="L8" s="5" t="s">
        <v>625</v>
      </c>
      <c r="M8" s="5" t="s">
        <v>634</v>
      </c>
      <c r="Q8" t="s">
        <v>646</v>
      </c>
      <c r="R8" s="4" t="str">
        <f t="shared" si="1"/>
        <v>MG2216</v>
      </c>
      <c r="S8" s="4" t="str">
        <f t="shared" si="2"/>
        <v>Yes</v>
      </c>
      <c r="T8" s="4" t="str">
        <f t="shared" si="3"/>
        <v>49</v>
      </c>
      <c r="U8" s="4" t="str">
        <f t="shared" si="0"/>
        <v>CHOK</v>
      </c>
      <c r="V8" s="4" t="str">
        <f t="shared" si="4"/>
        <v>CHOK FULL</v>
      </c>
      <c r="W8" s="4" t="str">
        <f t="shared" si="5"/>
        <v>Straight to CNC with Panel CHOK FULL</v>
      </c>
    </row>
    <row r="9" spans="1:23" x14ac:dyDescent="0.2">
      <c r="A9" s="112"/>
      <c r="B9" s="110" t="s">
        <v>130</v>
      </c>
      <c r="C9" s="110" t="s">
        <v>506</v>
      </c>
      <c r="D9" s="110" t="s">
        <v>632</v>
      </c>
      <c r="K9" s="4">
        <v>56</v>
      </c>
      <c r="L9" s="5" t="s">
        <v>625</v>
      </c>
      <c r="M9" s="5" t="s">
        <v>634</v>
      </c>
      <c r="Q9" t="s">
        <v>646</v>
      </c>
      <c r="R9" s="4" t="str">
        <f t="shared" si="1"/>
        <v>MG2216</v>
      </c>
      <c r="S9" s="4" t="str">
        <f t="shared" si="2"/>
        <v>Yes</v>
      </c>
      <c r="T9" s="4" t="str">
        <f t="shared" si="3"/>
        <v>49</v>
      </c>
      <c r="U9" s="4" t="str">
        <f t="shared" si="0"/>
        <v>CHOK</v>
      </c>
      <c r="V9" s="4" t="str">
        <f t="shared" si="4"/>
        <v>CHOK FULL</v>
      </c>
      <c r="W9" s="4" t="str">
        <f t="shared" si="5"/>
        <v>Straight to CNC with Panel CHOK FULL</v>
      </c>
    </row>
    <row r="10" spans="1:23" x14ac:dyDescent="0.2">
      <c r="A10" s="112"/>
      <c r="B10" s="110" t="s">
        <v>492</v>
      </c>
      <c r="C10" s="110" t="s">
        <v>434</v>
      </c>
      <c r="D10" s="110" t="s">
        <v>632</v>
      </c>
      <c r="K10" s="4">
        <v>57</v>
      </c>
      <c r="L10" s="5" t="s">
        <v>625</v>
      </c>
      <c r="M10" s="5" t="s">
        <v>634</v>
      </c>
      <c r="Q10" t="s">
        <v>647</v>
      </c>
      <c r="R10" s="4" t="str">
        <f t="shared" si="1"/>
        <v>MG2224</v>
      </c>
      <c r="S10" s="4" t="str">
        <f t="shared" si="2"/>
        <v>Yes</v>
      </c>
      <c r="T10" s="4" t="str">
        <f t="shared" si="3"/>
        <v>55</v>
      </c>
      <c r="U10" s="4" t="str">
        <f t="shared" si="0"/>
        <v>MAGR</v>
      </c>
      <c r="V10" s="4" t="str">
        <f t="shared" si="4"/>
        <v>MAGR1</v>
      </c>
      <c r="W10" s="4" t="str">
        <f t="shared" si="5"/>
        <v>Straight to CNC with Panel MAGR1</v>
      </c>
    </row>
    <row r="11" spans="1:23" x14ac:dyDescent="0.2">
      <c r="A11" s="112"/>
      <c r="B11" s="110" t="s">
        <v>135</v>
      </c>
      <c r="C11" s="110" t="s">
        <v>507</v>
      </c>
      <c r="D11" s="110" t="s">
        <v>631</v>
      </c>
      <c r="E11" s="5" t="s">
        <v>617</v>
      </c>
      <c r="F11" s="5" t="s">
        <v>621</v>
      </c>
      <c r="K11" s="4">
        <v>60</v>
      </c>
      <c r="L11" s="5" t="s">
        <v>627</v>
      </c>
      <c r="M11" s="5" t="s">
        <v>633</v>
      </c>
      <c r="Q11" t="s">
        <v>647</v>
      </c>
      <c r="R11" s="4" t="str">
        <f t="shared" si="1"/>
        <v>MG2224</v>
      </c>
      <c r="S11" s="4" t="str">
        <f t="shared" si="2"/>
        <v>Yes</v>
      </c>
      <c r="T11" s="4" t="str">
        <f t="shared" si="3"/>
        <v>55</v>
      </c>
      <c r="U11" s="4" t="str">
        <f t="shared" si="0"/>
        <v>MAGR</v>
      </c>
      <c r="V11" s="4" t="str">
        <f t="shared" si="4"/>
        <v>MAGR1</v>
      </c>
      <c r="W11" s="4" t="str">
        <f t="shared" si="5"/>
        <v>Straight to CNC with Panel MAGR1</v>
      </c>
    </row>
    <row r="12" spans="1:23" x14ac:dyDescent="0.2">
      <c r="A12" s="112"/>
      <c r="B12" s="110" t="s">
        <v>128</v>
      </c>
      <c r="C12" s="110" t="s">
        <v>510</v>
      </c>
      <c r="D12" s="110" t="s">
        <v>632</v>
      </c>
      <c r="K12" s="4">
        <v>61</v>
      </c>
      <c r="L12" s="5" t="s">
        <v>626</v>
      </c>
      <c r="M12" s="5" t="s">
        <v>634</v>
      </c>
      <c r="Q12" t="s">
        <v>647</v>
      </c>
      <c r="R12" s="4" t="str">
        <f t="shared" si="1"/>
        <v>MG2224</v>
      </c>
      <c r="S12" s="4" t="str">
        <f t="shared" si="2"/>
        <v>Yes</v>
      </c>
      <c r="T12" s="4" t="str">
        <f t="shared" si="3"/>
        <v>55</v>
      </c>
      <c r="U12" s="4" t="str">
        <f t="shared" si="0"/>
        <v>MAGR</v>
      </c>
      <c r="V12" s="4" t="str">
        <f t="shared" si="4"/>
        <v>MAGR1</v>
      </c>
      <c r="W12" s="4" t="str">
        <f t="shared" si="5"/>
        <v>Straight to CNC with Panel MAGR1</v>
      </c>
    </row>
    <row r="13" spans="1:23" x14ac:dyDescent="0.2">
      <c r="A13" s="112"/>
      <c r="B13" s="110" t="s">
        <v>131</v>
      </c>
      <c r="C13" s="110" t="s">
        <v>512</v>
      </c>
      <c r="D13" s="110" t="s">
        <v>632</v>
      </c>
      <c r="K13" s="4">
        <v>62</v>
      </c>
      <c r="L13" s="5" t="s">
        <v>626</v>
      </c>
      <c r="M13" s="5" t="s">
        <v>634</v>
      </c>
      <c r="Q13" t="s">
        <v>647</v>
      </c>
      <c r="R13" s="4" t="str">
        <f t="shared" si="1"/>
        <v>MG2224</v>
      </c>
      <c r="S13" s="4" t="str">
        <f t="shared" si="2"/>
        <v>Yes</v>
      </c>
      <c r="T13" s="4" t="str">
        <f t="shared" si="3"/>
        <v>55</v>
      </c>
      <c r="U13" s="4" t="str">
        <f t="shared" si="0"/>
        <v>MAGR</v>
      </c>
      <c r="V13" s="4" t="str">
        <f t="shared" si="4"/>
        <v>MAGR1</v>
      </c>
      <c r="W13" s="4" t="str">
        <f t="shared" si="5"/>
        <v>Straight to CNC with Panel MAGR1</v>
      </c>
    </row>
    <row r="14" spans="1:23" x14ac:dyDescent="0.2">
      <c r="A14" s="112"/>
      <c r="B14" s="110" t="s">
        <v>134</v>
      </c>
      <c r="C14" s="110" t="s">
        <v>514</v>
      </c>
      <c r="D14" s="110" t="s">
        <v>631</v>
      </c>
      <c r="E14" s="5" t="s">
        <v>616</v>
      </c>
      <c r="K14" s="4">
        <v>63</v>
      </c>
      <c r="L14" s="5" t="s">
        <v>626</v>
      </c>
      <c r="M14" s="5" t="s">
        <v>634</v>
      </c>
      <c r="Q14" t="s">
        <v>647</v>
      </c>
      <c r="R14" s="4" t="str">
        <f t="shared" si="1"/>
        <v>MG2224</v>
      </c>
      <c r="S14" s="4" t="str">
        <f t="shared" si="2"/>
        <v>Yes</v>
      </c>
      <c r="T14" s="4" t="str">
        <f t="shared" si="3"/>
        <v>55</v>
      </c>
      <c r="U14" s="4" t="str">
        <f t="shared" si="0"/>
        <v>MAGR</v>
      </c>
      <c r="V14" s="4" t="str">
        <f t="shared" si="4"/>
        <v>MAGR1</v>
      </c>
      <c r="W14" s="4" t="str">
        <f t="shared" si="5"/>
        <v>Straight to CNC with Panel MAGR1</v>
      </c>
    </row>
    <row r="15" spans="1:23" x14ac:dyDescent="0.2">
      <c r="A15" s="112"/>
      <c r="B15" s="110" t="s">
        <v>493</v>
      </c>
      <c r="C15" s="110" t="s">
        <v>434</v>
      </c>
      <c r="D15" s="110" t="s">
        <v>632</v>
      </c>
      <c r="K15" s="4">
        <v>64</v>
      </c>
      <c r="L15" s="5" t="s">
        <v>626</v>
      </c>
      <c r="M15" s="5" t="s">
        <v>634</v>
      </c>
      <c r="Q15" t="s">
        <v>648</v>
      </c>
      <c r="R15" s="4" t="str">
        <f t="shared" si="1"/>
        <v>MG2224</v>
      </c>
      <c r="S15" s="4" t="str">
        <f t="shared" si="2"/>
        <v>Yes</v>
      </c>
      <c r="T15" s="4" t="str">
        <f t="shared" si="3"/>
        <v>60</v>
      </c>
      <c r="U15" s="4" t="str">
        <f t="shared" si="0"/>
        <v>CHOK</v>
      </c>
      <c r="V15" s="4">
        <f t="shared" si="4"/>
        <v>0</v>
      </c>
      <c r="W15" s="4" t="str">
        <f t="shared" si="5"/>
        <v>Must Cut Panel</v>
      </c>
    </row>
    <row r="16" spans="1:23" x14ac:dyDescent="0.2">
      <c r="A16" s="112"/>
      <c r="B16" s="110" t="s">
        <v>474</v>
      </c>
      <c r="C16" s="110" t="s">
        <v>503</v>
      </c>
      <c r="D16" s="110" t="s">
        <v>631</v>
      </c>
      <c r="E16" s="5" t="s">
        <v>618</v>
      </c>
      <c r="F16" s="5" t="s">
        <v>620</v>
      </c>
      <c r="K16" s="4">
        <v>65</v>
      </c>
      <c r="L16" s="5" t="s">
        <v>626</v>
      </c>
      <c r="M16" s="5" t="s">
        <v>634</v>
      </c>
      <c r="Q16" t="s">
        <v>649</v>
      </c>
      <c r="R16" s="4" t="str">
        <f t="shared" si="1"/>
        <v>MG2224</v>
      </c>
      <c r="S16" s="4" t="str">
        <f t="shared" si="2"/>
        <v>Yes</v>
      </c>
      <c r="T16" s="4" t="str">
        <f t="shared" si="3"/>
        <v>60</v>
      </c>
      <c r="U16" s="4" t="str">
        <f t="shared" si="0"/>
        <v>CHOK</v>
      </c>
      <c r="V16" s="4">
        <f t="shared" si="4"/>
        <v>0</v>
      </c>
      <c r="W16" s="4" t="str">
        <f t="shared" si="5"/>
        <v>Must Cut Panel</v>
      </c>
    </row>
    <row r="17" spans="1:23" x14ac:dyDescent="0.2">
      <c r="A17" s="112"/>
      <c r="B17" s="110" t="s">
        <v>139</v>
      </c>
      <c r="C17" s="110" t="s">
        <v>516</v>
      </c>
      <c r="D17" s="110" t="s">
        <v>631</v>
      </c>
      <c r="E17" s="5" t="s">
        <v>623</v>
      </c>
      <c r="F17" s="5" t="s">
        <v>619</v>
      </c>
      <c r="K17" s="4">
        <v>69</v>
      </c>
      <c r="L17" s="5" t="s">
        <v>626</v>
      </c>
      <c r="M17" s="5" t="s">
        <v>634</v>
      </c>
      <c r="Q17" t="s">
        <v>650</v>
      </c>
      <c r="R17" s="4" t="str">
        <f t="shared" si="1"/>
        <v>MG2226</v>
      </c>
      <c r="S17" s="4" t="str">
        <f t="shared" si="2"/>
        <v>Yes</v>
      </c>
      <c r="T17" s="4" t="str">
        <f t="shared" si="3"/>
        <v>50</v>
      </c>
      <c r="U17" s="4" t="str">
        <f t="shared" si="0"/>
        <v>MAGR</v>
      </c>
      <c r="V17" s="4" t="str">
        <f t="shared" si="4"/>
        <v>MAGR FULL</v>
      </c>
      <c r="W17" s="4" t="str">
        <f t="shared" si="5"/>
        <v>Straight to CNC with Panel MAGR FULL</v>
      </c>
    </row>
    <row r="18" spans="1:23" x14ac:dyDescent="0.2">
      <c r="A18" s="112"/>
      <c r="B18" s="110" t="s">
        <v>138</v>
      </c>
      <c r="C18" s="110" t="s">
        <v>503</v>
      </c>
      <c r="D18" s="110" t="s">
        <v>631</v>
      </c>
      <c r="E18" s="5" t="s">
        <v>618</v>
      </c>
      <c r="F18" s="5" t="s">
        <v>620</v>
      </c>
      <c r="K18" s="4">
        <v>70</v>
      </c>
      <c r="L18" s="5" t="s">
        <v>628</v>
      </c>
      <c r="M18" s="5" t="s">
        <v>633</v>
      </c>
      <c r="Q18" t="s">
        <v>651</v>
      </c>
      <c r="R18" s="4" t="str">
        <f t="shared" si="1"/>
        <v>MG2226</v>
      </c>
      <c r="S18" s="4" t="str">
        <f t="shared" si="2"/>
        <v>Yes</v>
      </c>
      <c r="T18" s="4" t="str">
        <f t="shared" si="3"/>
        <v>55</v>
      </c>
      <c r="U18" s="4" t="str">
        <f t="shared" si="0"/>
        <v>MAGR</v>
      </c>
      <c r="V18" s="4" t="str">
        <f t="shared" si="4"/>
        <v>MAGR FULL</v>
      </c>
      <c r="W18" s="4" t="str">
        <f t="shared" si="5"/>
        <v>Straight to CNC with Panel MAGR FULL</v>
      </c>
    </row>
    <row r="19" spans="1:23" x14ac:dyDescent="0.2">
      <c r="A19" s="112"/>
      <c r="B19" s="110" t="s">
        <v>486</v>
      </c>
      <c r="C19" s="110" t="s">
        <v>512</v>
      </c>
      <c r="D19" s="110" t="s">
        <v>632</v>
      </c>
      <c r="K19" s="4">
        <v>82</v>
      </c>
      <c r="L19" s="5" t="s">
        <v>625</v>
      </c>
      <c r="M19" s="5" t="s">
        <v>634</v>
      </c>
      <c r="Q19" t="s">
        <v>652</v>
      </c>
      <c r="R19" s="4" t="str">
        <f t="shared" si="1"/>
        <v>MG2226</v>
      </c>
      <c r="S19" s="4" t="str">
        <f t="shared" si="2"/>
        <v>Yes</v>
      </c>
      <c r="T19" s="4" t="str">
        <f t="shared" si="3"/>
        <v>60</v>
      </c>
      <c r="U19" s="4" t="str">
        <f t="shared" si="0"/>
        <v>CHOK</v>
      </c>
      <c r="V19" s="4" t="str">
        <f t="shared" si="4"/>
        <v>CHOK FULL</v>
      </c>
      <c r="W19" s="4" t="str">
        <f t="shared" si="5"/>
        <v>Straight to CNC with Panel CHOK FULL</v>
      </c>
    </row>
    <row r="20" spans="1:23" x14ac:dyDescent="0.2">
      <c r="A20" s="112"/>
      <c r="B20" s="110" t="s">
        <v>494</v>
      </c>
      <c r="C20" s="110" t="s">
        <v>434</v>
      </c>
      <c r="D20" s="110" t="s">
        <v>632</v>
      </c>
      <c r="Q20" t="s">
        <v>652</v>
      </c>
      <c r="R20" s="4" t="str">
        <f t="shared" si="1"/>
        <v>MG2226</v>
      </c>
      <c r="S20" s="4" t="str">
        <f t="shared" si="2"/>
        <v>Yes</v>
      </c>
      <c r="T20" s="4" t="str">
        <f t="shared" si="3"/>
        <v>60</v>
      </c>
      <c r="U20" s="4" t="str">
        <f t="shared" si="0"/>
        <v>CHOK</v>
      </c>
      <c r="V20" s="4" t="str">
        <f t="shared" si="4"/>
        <v>CHOK FULL</v>
      </c>
      <c r="W20" s="4" t="str">
        <f t="shared" si="5"/>
        <v>Straight to CNC with Panel CHOK FULL</v>
      </c>
    </row>
    <row r="21" spans="1:23" x14ac:dyDescent="0.2">
      <c r="A21" s="112"/>
      <c r="B21" s="110" t="s">
        <v>140</v>
      </c>
      <c r="C21" s="110" t="s">
        <v>512</v>
      </c>
      <c r="D21" s="110" t="s">
        <v>632</v>
      </c>
      <c r="Q21" t="s">
        <v>652</v>
      </c>
      <c r="R21" s="4" t="str">
        <f t="shared" si="1"/>
        <v>MG2226</v>
      </c>
      <c r="S21" s="4" t="str">
        <f t="shared" si="2"/>
        <v>Yes</v>
      </c>
      <c r="T21" s="4" t="str">
        <f t="shared" si="3"/>
        <v>60</v>
      </c>
      <c r="U21" s="4" t="str">
        <f t="shared" si="0"/>
        <v>CHOK</v>
      </c>
      <c r="V21" s="4" t="str">
        <f t="shared" si="4"/>
        <v>CHOK FULL</v>
      </c>
      <c r="W21" s="4" t="str">
        <f t="shared" si="5"/>
        <v>Straight to CNC with Panel CHOK FULL</v>
      </c>
    </row>
    <row r="22" spans="1:23" x14ac:dyDescent="0.2">
      <c r="A22" s="112"/>
      <c r="B22" s="110" t="s">
        <v>495</v>
      </c>
      <c r="C22" s="110" t="s">
        <v>434</v>
      </c>
      <c r="D22" s="110" t="s">
        <v>632</v>
      </c>
      <c r="Q22" t="s">
        <v>652</v>
      </c>
      <c r="R22" s="4" t="str">
        <f t="shared" si="1"/>
        <v>MG2226</v>
      </c>
      <c r="S22" s="4" t="str">
        <f t="shared" si="2"/>
        <v>Yes</v>
      </c>
      <c r="T22" s="4" t="str">
        <f t="shared" si="3"/>
        <v>60</v>
      </c>
      <c r="U22" s="4" t="str">
        <f t="shared" si="0"/>
        <v>CHOK</v>
      </c>
      <c r="V22" s="4" t="str">
        <f t="shared" si="4"/>
        <v>CHOK FULL</v>
      </c>
      <c r="W22" s="4" t="str">
        <f t="shared" si="5"/>
        <v>Straight to CNC with Panel CHOK FULL</v>
      </c>
    </row>
    <row r="23" spans="1:23" x14ac:dyDescent="0.2">
      <c r="A23" s="112"/>
      <c r="B23" s="110" t="s">
        <v>137</v>
      </c>
      <c r="C23" s="110" t="s">
        <v>508</v>
      </c>
      <c r="D23" s="110" t="s">
        <v>631</v>
      </c>
      <c r="E23" s="5" t="s">
        <v>732</v>
      </c>
      <c r="F23" s="5" t="s">
        <v>731</v>
      </c>
      <c r="Q23" t="s">
        <v>652</v>
      </c>
      <c r="R23" s="4" t="str">
        <f t="shared" si="1"/>
        <v>MG2226</v>
      </c>
      <c r="S23" s="4" t="str">
        <f t="shared" si="2"/>
        <v>Yes</v>
      </c>
      <c r="T23" s="4" t="str">
        <f t="shared" si="3"/>
        <v>60</v>
      </c>
      <c r="U23" s="4" t="str">
        <f t="shared" si="0"/>
        <v>CHOK</v>
      </c>
      <c r="V23" s="4" t="str">
        <f t="shared" si="4"/>
        <v>CHOK FULL</v>
      </c>
      <c r="W23" s="4" t="str">
        <f t="shared" si="5"/>
        <v>Straight to CNC with Panel CHOK FULL</v>
      </c>
    </row>
    <row r="24" spans="1:23" x14ac:dyDescent="0.2">
      <c r="A24" s="112"/>
      <c r="B24" s="110" t="s">
        <v>133</v>
      </c>
      <c r="C24" s="110" t="s">
        <v>507</v>
      </c>
      <c r="D24" s="110" t="s">
        <v>631</v>
      </c>
      <c r="E24" s="5" t="s">
        <v>617</v>
      </c>
      <c r="F24" s="5" t="s">
        <v>621</v>
      </c>
      <c r="K24" s="95" t="s">
        <v>505</v>
      </c>
      <c r="L24" s="5" t="s">
        <v>615</v>
      </c>
      <c r="M24" s="5" t="s">
        <v>527</v>
      </c>
      <c r="Q24" t="s">
        <v>653</v>
      </c>
      <c r="R24" s="4" t="str">
        <f t="shared" si="1"/>
        <v>MG2227</v>
      </c>
      <c r="S24" s="4" t="str">
        <f t="shared" si="2"/>
        <v>Yes</v>
      </c>
      <c r="T24" s="4" t="str">
        <f t="shared" si="3"/>
        <v>60</v>
      </c>
      <c r="U24" s="4" t="str">
        <f t="shared" si="0"/>
        <v>CHOK</v>
      </c>
      <c r="V24" s="4" t="str">
        <f t="shared" si="4"/>
        <v>CHOK3</v>
      </c>
      <c r="W24" s="4" t="str">
        <f t="shared" si="5"/>
        <v>Straight to CNC with Panel CHOK3</v>
      </c>
    </row>
    <row r="25" spans="1:23" x14ac:dyDescent="0.2">
      <c r="A25" s="112"/>
      <c r="B25" s="110" t="s">
        <v>141</v>
      </c>
      <c r="C25" s="110" t="s">
        <v>514</v>
      </c>
      <c r="D25" s="110" t="s">
        <v>631</v>
      </c>
      <c r="E25" s="5" t="s">
        <v>616</v>
      </c>
      <c r="K25" s="95" t="s">
        <v>507</v>
      </c>
      <c r="L25" s="5" t="s">
        <v>617</v>
      </c>
      <c r="M25" s="5" t="s">
        <v>624</v>
      </c>
      <c r="Q25" t="s">
        <v>653</v>
      </c>
      <c r="R25" s="4" t="str">
        <f t="shared" si="1"/>
        <v>MG2227</v>
      </c>
      <c r="S25" s="4" t="str">
        <f t="shared" si="2"/>
        <v>Yes</v>
      </c>
      <c r="T25" s="4" t="str">
        <f t="shared" si="3"/>
        <v>60</v>
      </c>
      <c r="U25" s="4" t="str">
        <f t="shared" si="0"/>
        <v>CHOK</v>
      </c>
      <c r="V25" s="4" t="str">
        <f t="shared" si="4"/>
        <v>CHOK3</v>
      </c>
      <c r="W25" s="4" t="str">
        <f t="shared" si="5"/>
        <v>Straight to CNC with Panel CHOK3</v>
      </c>
    </row>
    <row r="26" spans="1:23" x14ac:dyDescent="0.2">
      <c r="A26" s="112"/>
      <c r="B26" s="110" t="s">
        <v>59</v>
      </c>
      <c r="C26" s="110" t="s">
        <v>508</v>
      </c>
      <c r="D26" s="110" t="s">
        <v>631</v>
      </c>
      <c r="E26" s="5" t="s">
        <v>732</v>
      </c>
      <c r="F26" s="5" t="s">
        <v>731</v>
      </c>
      <c r="K26" s="95" t="s">
        <v>507</v>
      </c>
      <c r="L26" s="5" t="s">
        <v>621</v>
      </c>
      <c r="M26" s="5" t="s">
        <v>624</v>
      </c>
      <c r="Q26" t="s">
        <v>654</v>
      </c>
      <c r="R26" s="4" t="str">
        <f t="shared" si="1"/>
        <v>MG2230</v>
      </c>
      <c r="S26" s="4" t="str">
        <f t="shared" si="2"/>
        <v>Yes</v>
      </c>
      <c r="T26" s="4" t="str">
        <f t="shared" si="3"/>
        <v>53</v>
      </c>
      <c r="U26" s="4" t="str">
        <f t="shared" si="0"/>
        <v>MAGR</v>
      </c>
      <c r="V26" s="4" t="str">
        <f t="shared" si="4"/>
        <v>MAGR3</v>
      </c>
      <c r="W26" s="4" t="str">
        <f t="shared" si="5"/>
        <v>Straight to CNC with Panel MAGR3</v>
      </c>
    </row>
    <row r="27" spans="1:23" x14ac:dyDescent="0.2">
      <c r="A27" s="112"/>
      <c r="B27" s="110" t="s">
        <v>480</v>
      </c>
      <c r="C27" s="111" t="s">
        <v>505</v>
      </c>
      <c r="D27" s="110" t="s">
        <v>631</v>
      </c>
      <c r="E27" s="5" t="s">
        <v>732</v>
      </c>
      <c r="K27" s="118" t="s">
        <v>508</v>
      </c>
      <c r="L27" s="5" t="s">
        <v>667</v>
      </c>
      <c r="M27" s="5" t="s">
        <v>624</v>
      </c>
      <c r="Q27" t="s">
        <v>655</v>
      </c>
      <c r="R27" s="4" t="str">
        <f t="shared" si="1"/>
        <v>MG2236</v>
      </c>
      <c r="S27" s="4" t="str">
        <f t="shared" si="2"/>
        <v>No</v>
      </c>
      <c r="T27" s="4" t="str">
        <f t="shared" si="3"/>
        <v>60</v>
      </c>
      <c r="U27" s="4" t="str">
        <f t="shared" si="0"/>
        <v/>
      </c>
      <c r="V27" s="4">
        <f t="shared" si="4"/>
        <v>0</v>
      </c>
      <c r="W27" s="4" t="str">
        <f t="shared" si="5"/>
        <v>Must Cut Panel</v>
      </c>
    </row>
    <row r="28" spans="1:23" x14ac:dyDescent="0.2">
      <c r="A28" s="112"/>
      <c r="B28" s="110" t="s">
        <v>487</v>
      </c>
      <c r="C28" s="110" t="s">
        <v>512</v>
      </c>
      <c r="D28" s="110" t="s">
        <v>632</v>
      </c>
      <c r="K28" s="95" t="s">
        <v>508</v>
      </c>
      <c r="L28" s="5" t="s">
        <v>668</v>
      </c>
      <c r="M28" s="5" t="s">
        <v>624</v>
      </c>
      <c r="Q28" t="s">
        <v>656</v>
      </c>
      <c r="R28" s="4" t="str">
        <f t="shared" si="1"/>
        <v>MG2237</v>
      </c>
      <c r="S28" s="4" t="str">
        <f t="shared" si="2"/>
        <v>No</v>
      </c>
      <c r="T28" s="4" t="str">
        <f t="shared" si="3"/>
        <v>52</v>
      </c>
      <c r="U28" s="4" t="str">
        <f t="shared" si="0"/>
        <v/>
      </c>
      <c r="V28" s="4">
        <f t="shared" si="4"/>
        <v>0</v>
      </c>
      <c r="W28" s="4" t="str">
        <f t="shared" si="5"/>
        <v>Must Cut Panel</v>
      </c>
    </row>
    <row r="29" spans="1:23" x14ac:dyDescent="0.2">
      <c r="A29" s="112"/>
      <c r="B29" s="110" t="s">
        <v>60</v>
      </c>
      <c r="C29" s="110" t="s">
        <v>508</v>
      </c>
      <c r="D29" s="110" t="s">
        <v>631</v>
      </c>
      <c r="E29" s="5" t="s">
        <v>732</v>
      </c>
      <c r="F29" s="5" t="s">
        <v>731</v>
      </c>
      <c r="K29" s="95" t="s">
        <v>504</v>
      </c>
      <c r="L29" s="5" t="s">
        <v>614</v>
      </c>
      <c r="M29" s="5" t="s">
        <v>527</v>
      </c>
      <c r="Q29" t="s">
        <v>656</v>
      </c>
      <c r="R29" s="4" t="str">
        <f t="shared" si="1"/>
        <v>MG2237</v>
      </c>
      <c r="S29" s="4" t="str">
        <f t="shared" si="2"/>
        <v>No</v>
      </c>
      <c r="T29" s="4" t="str">
        <f t="shared" si="3"/>
        <v>52</v>
      </c>
      <c r="U29" s="4" t="str">
        <f t="shared" si="0"/>
        <v/>
      </c>
      <c r="V29" s="4">
        <f t="shared" si="4"/>
        <v>0</v>
      </c>
      <c r="W29" s="4" t="str">
        <f t="shared" si="5"/>
        <v>Must Cut Panel</v>
      </c>
    </row>
    <row r="30" spans="1:23" x14ac:dyDescent="0.2">
      <c r="A30" s="112"/>
      <c r="B30" s="110" t="s">
        <v>132</v>
      </c>
      <c r="C30" s="110" t="s">
        <v>512</v>
      </c>
      <c r="D30" s="110" t="s">
        <v>632</v>
      </c>
      <c r="K30" s="133" t="s">
        <v>513</v>
      </c>
      <c r="L30" s="134" t="s">
        <v>622</v>
      </c>
      <c r="M30" s="134" t="s">
        <v>624</v>
      </c>
      <c r="Q30" t="s">
        <v>657</v>
      </c>
      <c r="R30" s="4" t="str">
        <f t="shared" si="1"/>
        <v>MG2245</v>
      </c>
      <c r="S30" s="4" t="str">
        <f t="shared" si="2"/>
        <v>Yes</v>
      </c>
      <c r="T30" s="4" t="str">
        <f t="shared" si="3"/>
        <v>53</v>
      </c>
      <c r="U30" s="4" t="str">
        <f t="shared" si="0"/>
        <v>MAGR</v>
      </c>
      <c r="V30" s="4" t="str">
        <f t="shared" si="4"/>
        <v>MAGR FULL</v>
      </c>
      <c r="W30" s="4" t="str">
        <f t="shared" si="5"/>
        <v>Straight to CNC with Panel MAGR FULL</v>
      </c>
    </row>
    <row r="31" spans="1:23" x14ac:dyDescent="0.2">
      <c r="A31" s="112"/>
      <c r="B31" s="110" t="s">
        <v>61</v>
      </c>
      <c r="C31" s="110" t="s">
        <v>515</v>
      </c>
      <c r="D31" s="110" t="s">
        <v>632</v>
      </c>
      <c r="K31" s="95" t="s">
        <v>514</v>
      </c>
      <c r="L31" s="5" t="s">
        <v>616</v>
      </c>
      <c r="M31" s="5" t="s">
        <v>624</v>
      </c>
      <c r="Q31" t="s">
        <v>658</v>
      </c>
      <c r="R31" s="4" t="str">
        <f t="shared" si="1"/>
        <v>MG2245</v>
      </c>
      <c r="S31" s="4" t="str">
        <f t="shared" si="2"/>
        <v>Yes</v>
      </c>
      <c r="T31" s="4" t="str">
        <f t="shared" si="3"/>
        <v>55</v>
      </c>
      <c r="U31" s="4" t="str">
        <f t="shared" si="0"/>
        <v>MAGR</v>
      </c>
      <c r="V31" s="4" t="str">
        <f t="shared" si="4"/>
        <v>MAGR FULL</v>
      </c>
      <c r="W31" s="4" t="str">
        <f t="shared" si="5"/>
        <v>Straight to CNC with Panel MAGR FULL</v>
      </c>
    </row>
    <row r="32" spans="1:23" x14ac:dyDescent="0.2">
      <c r="A32" s="112"/>
      <c r="B32" s="110" t="s">
        <v>62</v>
      </c>
      <c r="C32" s="110" t="s">
        <v>508</v>
      </c>
      <c r="D32" s="110" t="s">
        <v>631</v>
      </c>
      <c r="E32" s="5" t="s">
        <v>732</v>
      </c>
      <c r="F32" s="5" t="s">
        <v>731</v>
      </c>
      <c r="K32" s="95" t="s">
        <v>516</v>
      </c>
      <c r="L32" s="5" t="s">
        <v>619</v>
      </c>
      <c r="M32" s="5" t="s">
        <v>624</v>
      </c>
      <c r="Q32" t="s">
        <v>658</v>
      </c>
      <c r="R32" s="4" t="str">
        <f t="shared" si="1"/>
        <v>MG2245</v>
      </c>
      <c r="S32" s="4" t="str">
        <f t="shared" si="2"/>
        <v>Yes</v>
      </c>
      <c r="T32" s="4" t="str">
        <f t="shared" si="3"/>
        <v>55</v>
      </c>
      <c r="U32" s="4" t="str">
        <f t="shared" si="0"/>
        <v>MAGR</v>
      </c>
      <c r="V32" s="4" t="str">
        <f t="shared" si="4"/>
        <v>MAGR FULL</v>
      </c>
      <c r="W32" s="4" t="str">
        <f t="shared" si="5"/>
        <v>Straight to CNC with Panel MAGR FULL</v>
      </c>
    </row>
    <row r="33" spans="1:23" x14ac:dyDescent="0.2">
      <c r="A33" s="112"/>
      <c r="B33" s="110" t="s">
        <v>483</v>
      </c>
      <c r="C33" s="110" t="s">
        <v>508</v>
      </c>
      <c r="D33" s="110" t="s">
        <v>631</v>
      </c>
      <c r="E33" s="5" t="s">
        <v>732</v>
      </c>
      <c r="F33" s="5" t="s">
        <v>731</v>
      </c>
      <c r="K33" s="95" t="s">
        <v>516</v>
      </c>
      <c r="L33" s="5" t="s">
        <v>623</v>
      </c>
      <c r="M33" s="5" t="s">
        <v>624</v>
      </c>
      <c r="Q33" t="s">
        <v>659</v>
      </c>
      <c r="R33" s="4" t="str">
        <f t="shared" si="1"/>
        <v>MG2246</v>
      </c>
      <c r="S33" s="4" t="str">
        <f t="shared" si="2"/>
        <v>Yes</v>
      </c>
      <c r="T33" s="4" t="str">
        <f t="shared" si="3"/>
        <v>49</v>
      </c>
      <c r="U33" s="4" t="str">
        <f t="shared" si="0"/>
        <v>CHOK</v>
      </c>
      <c r="V33" s="4" t="str">
        <f t="shared" si="4"/>
        <v>CHOK FULL</v>
      </c>
      <c r="W33" s="4" t="str">
        <f t="shared" si="5"/>
        <v>Straight to CNC with Panel CHOK FULL</v>
      </c>
    </row>
    <row r="34" spans="1:23" x14ac:dyDescent="0.2">
      <c r="A34" s="112"/>
      <c r="B34" s="110" t="s">
        <v>63</v>
      </c>
      <c r="C34" s="110" t="s">
        <v>508</v>
      </c>
      <c r="D34" s="110" t="s">
        <v>631</v>
      </c>
      <c r="E34" s="5" t="s">
        <v>732</v>
      </c>
      <c r="F34" s="5" t="s">
        <v>731</v>
      </c>
      <c r="K34" s="95" t="s">
        <v>503</v>
      </c>
      <c r="L34" s="5" t="s">
        <v>618</v>
      </c>
      <c r="M34" s="5" t="s">
        <v>527</v>
      </c>
      <c r="Q34" t="s">
        <v>660</v>
      </c>
      <c r="R34" s="4" t="str">
        <f t="shared" si="1"/>
        <v>MG2246</v>
      </c>
      <c r="S34" s="4" t="str">
        <f t="shared" si="2"/>
        <v>Yes</v>
      </c>
      <c r="T34" s="4" t="str">
        <f t="shared" si="3"/>
        <v>55</v>
      </c>
      <c r="U34" s="4" t="str">
        <f t="shared" si="0"/>
        <v>MAGR</v>
      </c>
      <c r="V34" s="4" t="str">
        <f t="shared" si="4"/>
        <v>MAGR FULL</v>
      </c>
      <c r="W34" s="4" t="str">
        <f t="shared" si="5"/>
        <v>Straight to CNC with Panel MAGR FULL</v>
      </c>
    </row>
    <row r="35" spans="1:23" x14ac:dyDescent="0.2">
      <c r="A35" s="112"/>
      <c r="B35" s="110" t="s">
        <v>491</v>
      </c>
      <c r="C35" s="110" t="s">
        <v>514</v>
      </c>
      <c r="D35" s="110" t="s">
        <v>631</v>
      </c>
      <c r="E35" s="5" t="s">
        <v>616</v>
      </c>
      <c r="K35" s="95" t="s">
        <v>503</v>
      </c>
      <c r="L35" s="5" t="s">
        <v>620</v>
      </c>
      <c r="M35" s="5" t="s">
        <v>527</v>
      </c>
      <c r="Q35" t="s">
        <v>661</v>
      </c>
      <c r="R35" s="4" t="str">
        <f t="shared" si="1"/>
        <v>MG2247</v>
      </c>
      <c r="S35" s="4" t="str">
        <f t="shared" si="2"/>
        <v>Yes</v>
      </c>
      <c r="T35" s="4" t="str">
        <f t="shared" si="3"/>
        <v>52</v>
      </c>
      <c r="U35" s="4" t="str">
        <f t="shared" si="0"/>
        <v>MAGR</v>
      </c>
      <c r="V35" s="4" t="str">
        <f t="shared" si="4"/>
        <v>MAGR7</v>
      </c>
      <c r="W35" s="4" t="str">
        <f t="shared" si="5"/>
        <v>Straight to CNC with Panel MAGR7</v>
      </c>
    </row>
    <row r="36" spans="1:23" x14ac:dyDescent="0.2">
      <c r="A36" s="112"/>
      <c r="B36" s="110" t="s">
        <v>488</v>
      </c>
      <c r="C36" s="110" t="s">
        <v>512</v>
      </c>
      <c r="D36" s="110" t="s">
        <v>632</v>
      </c>
      <c r="Q36" t="s">
        <v>662</v>
      </c>
      <c r="R36" s="4" t="str">
        <f t="shared" si="1"/>
        <v>MG2247</v>
      </c>
      <c r="S36" s="4" t="str">
        <f t="shared" si="2"/>
        <v>Yes</v>
      </c>
      <c r="T36" s="4" t="str">
        <f t="shared" si="3"/>
        <v>55</v>
      </c>
      <c r="U36" s="4" t="str">
        <f t="shared" si="0"/>
        <v>MAGR</v>
      </c>
      <c r="V36" s="4" t="str">
        <f t="shared" si="4"/>
        <v>MAGR7</v>
      </c>
      <c r="W36" s="4" t="str">
        <f t="shared" si="5"/>
        <v>Straight to CNC with Panel MAGR7</v>
      </c>
    </row>
    <row r="37" spans="1:23" x14ac:dyDescent="0.2">
      <c r="A37" s="112"/>
      <c r="B37" s="110" t="s">
        <v>489</v>
      </c>
      <c r="C37" s="110" t="s">
        <v>512</v>
      </c>
      <c r="D37" s="110" t="s">
        <v>632</v>
      </c>
      <c r="Q37" t="s">
        <v>663</v>
      </c>
      <c r="R37" s="4" t="str">
        <f t="shared" si="1"/>
        <v>MG2248</v>
      </c>
      <c r="S37" s="4" t="str">
        <f t="shared" si="2"/>
        <v>Yes</v>
      </c>
      <c r="T37" s="4" t="str">
        <f t="shared" si="3"/>
        <v>51</v>
      </c>
      <c r="U37" s="4" t="str">
        <f t="shared" si="0"/>
        <v>MAGR</v>
      </c>
      <c r="V37" s="4" t="str">
        <f t="shared" si="4"/>
        <v>MAGR4</v>
      </c>
      <c r="W37" s="4" t="str">
        <f t="shared" si="5"/>
        <v>Straight to CNC with Panel MAGR4</v>
      </c>
    </row>
    <row r="38" spans="1:23" x14ac:dyDescent="0.2">
      <c r="A38" s="112"/>
      <c r="B38" s="110" t="s">
        <v>479</v>
      </c>
      <c r="C38" s="110" t="s">
        <v>504</v>
      </c>
      <c r="D38" s="110" t="s">
        <v>631</v>
      </c>
      <c r="E38" s="5" t="s">
        <v>614</v>
      </c>
      <c r="Q38" t="s">
        <v>664</v>
      </c>
      <c r="R38" s="4" t="str">
        <f t="shared" si="1"/>
        <v>MG2270</v>
      </c>
      <c r="S38" s="4" t="str">
        <f t="shared" si="2"/>
        <v>Yes</v>
      </c>
      <c r="T38" s="4" t="str">
        <f t="shared" si="3"/>
        <v>49</v>
      </c>
      <c r="U38" s="4" t="str">
        <f t="shared" si="0"/>
        <v>CHOK</v>
      </c>
      <c r="V38" s="4">
        <f t="shared" si="4"/>
        <v>0</v>
      </c>
      <c r="W38" s="4" t="str">
        <f t="shared" si="5"/>
        <v>Must Cut Panel</v>
      </c>
    </row>
    <row r="39" spans="1:23" x14ac:dyDescent="0.2">
      <c r="A39" s="112"/>
      <c r="B39" s="110" t="s">
        <v>481</v>
      </c>
      <c r="C39" s="110" t="s">
        <v>506</v>
      </c>
      <c r="D39" s="110" t="s">
        <v>632</v>
      </c>
      <c r="Q39" t="s">
        <v>665</v>
      </c>
      <c r="R39" s="4" t="str">
        <f t="shared" si="1"/>
        <v>MG2270</v>
      </c>
      <c r="S39" s="4" t="str">
        <f t="shared" si="2"/>
        <v>Yes</v>
      </c>
      <c r="T39" s="4" t="str">
        <f t="shared" si="3"/>
        <v>50</v>
      </c>
      <c r="U39" s="4" t="str">
        <f t="shared" si="0"/>
        <v>MAGR</v>
      </c>
      <c r="V39" s="4" t="str">
        <f t="shared" si="4"/>
        <v>MAGR5</v>
      </c>
      <c r="W39" s="4" t="str">
        <f t="shared" si="5"/>
        <v>Straight to CNC with Panel MAGR5</v>
      </c>
    </row>
    <row r="40" spans="1:23" x14ac:dyDescent="0.2">
      <c r="A40" s="112"/>
      <c r="B40" s="110" t="s">
        <v>496</v>
      </c>
      <c r="C40" s="110" t="s">
        <v>434</v>
      </c>
      <c r="D40" s="110" t="s">
        <v>632</v>
      </c>
      <c r="Q40" t="s">
        <v>665</v>
      </c>
      <c r="R40" s="4" t="str">
        <f t="shared" si="1"/>
        <v>MG2270</v>
      </c>
      <c r="S40" s="4" t="str">
        <f t="shared" si="2"/>
        <v>Yes</v>
      </c>
      <c r="T40" s="4" t="str">
        <f t="shared" si="3"/>
        <v>50</v>
      </c>
      <c r="U40" s="4" t="str">
        <f t="shared" si="0"/>
        <v>MAGR</v>
      </c>
      <c r="V40" s="4" t="str">
        <f t="shared" si="4"/>
        <v>MAGR5</v>
      </c>
      <c r="W40" s="4" t="str">
        <f t="shared" si="5"/>
        <v>Straight to CNC with Panel MAGR5</v>
      </c>
    </row>
    <row r="41" spans="1:23" x14ac:dyDescent="0.2">
      <c r="A41" s="112"/>
      <c r="B41" s="110" t="s">
        <v>490</v>
      </c>
      <c r="C41" s="110" t="s">
        <v>512</v>
      </c>
      <c r="D41" s="110" t="s">
        <v>632</v>
      </c>
      <c r="Q41" t="s">
        <v>665</v>
      </c>
      <c r="R41" s="4" t="str">
        <f t="shared" si="1"/>
        <v>MG2270</v>
      </c>
      <c r="S41" s="4" t="str">
        <f t="shared" si="2"/>
        <v>Yes</v>
      </c>
      <c r="T41" s="4" t="str">
        <f t="shared" si="3"/>
        <v>50</v>
      </c>
      <c r="U41" s="4" t="str">
        <f t="shared" si="0"/>
        <v>MAGR</v>
      </c>
      <c r="V41" s="4" t="str">
        <f t="shared" si="4"/>
        <v>MAGR5</v>
      </c>
      <c r="W41" s="4" t="str">
        <f t="shared" si="5"/>
        <v>Straight to CNC with Panel MAGR5</v>
      </c>
    </row>
    <row r="42" spans="1:23" x14ac:dyDescent="0.2">
      <c r="A42" s="112"/>
      <c r="B42" s="110" t="s">
        <v>497</v>
      </c>
      <c r="C42" s="110" t="s">
        <v>434</v>
      </c>
      <c r="D42" s="110" t="s">
        <v>632</v>
      </c>
      <c r="Q42" t="s">
        <v>665</v>
      </c>
      <c r="R42" s="4" t="str">
        <f t="shared" si="1"/>
        <v>MG2270</v>
      </c>
      <c r="S42" s="4" t="str">
        <f t="shared" si="2"/>
        <v>Yes</v>
      </c>
      <c r="T42" s="4" t="str">
        <f t="shared" si="3"/>
        <v>50</v>
      </c>
      <c r="U42" s="4" t="str">
        <f t="shared" si="0"/>
        <v>MAGR</v>
      </c>
      <c r="V42" s="4" t="str">
        <f t="shared" si="4"/>
        <v>MAGR5</v>
      </c>
      <c r="W42" s="4" t="str">
        <f t="shared" si="5"/>
        <v>Straight to CNC with Panel MAGR5</v>
      </c>
    </row>
    <row r="43" spans="1:23" x14ac:dyDescent="0.2">
      <c r="A43" s="112"/>
      <c r="B43" s="110" t="s">
        <v>498</v>
      </c>
      <c r="C43" s="110" t="s">
        <v>434</v>
      </c>
      <c r="D43" s="110" t="s">
        <v>632</v>
      </c>
      <c r="Q43" t="s">
        <v>666</v>
      </c>
      <c r="R43" s="4" t="str">
        <f t="shared" si="1"/>
        <v>MG2270</v>
      </c>
      <c r="S43" s="4" t="str">
        <f t="shared" si="2"/>
        <v>Yes</v>
      </c>
      <c r="T43" s="4" t="str">
        <f t="shared" si="3"/>
        <v>51</v>
      </c>
      <c r="U43" s="4" t="str">
        <f t="shared" si="0"/>
        <v>MAGR</v>
      </c>
      <c r="V43" s="4" t="str">
        <f t="shared" si="4"/>
        <v>MAGR5</v>
      </c>
      <c r="W43" s="4" t="str">
        <f t="shared" si="5"/>
        <v>Straight to CNC with Panel MAGR5</v>
      </c>
    </row>
    <row r="44" spans="1:23" x14ac:dyDescent="0.2">
      <c r="A44" s="112"/>
      <c r="B44" s="110" t="s">
        <v>413</v>
      </c>
      <c r="C44" s="110" t="s">
        <v>512</v>
      </c>
      <c r="D44" s="110" t="s">
        <v>632</v>
      </c>
    </row>
    <row r="45" spans="1:23" x14ac:dyDescent="0.2">
      <c r="A45" s="112"/>
      <c r="B45" s="110" t="s">
        <v>407</v>
      </c>
      <c r="C45" s="110" t="s">
        <v>509</v>
      </c>
      <c r="D45" s="110" t="s">
        <v>632</v>
      </c>
    </row>
    <row r="46" spans="1:23" x14ac:dyDescent="0.2">
      <c r="A46" s="112"/>
      <c r="B46" s="110" t="s">
        <v>418</v>
      </c>
      <c r="C46" s="110" t="s">
        <v>503</v>
      </c>
      <c r="D46" s="110" t="s">
        <v>631</v>
      </c>
      <c r="E46" s="5" t="s">
        <v>618</v>
      </c>
      <c r="F46" s="5" t="s">
        <v>620</v>
      </c>
    </row>
    <row r="47" spans="1:23" x14ac:dyDescent="0.2">
      <c r="A47" s="112"/>
      <c r="B47" s="110" t="s">
        <v>412</v>
      </c>
      <c r="C47" s="110" t="s">
        <v>508</v>
      </c>
      <c r="D47" s="110" t="s">
        <v>631</v>
      </c>
      <c r="E47" s="5" t="s">
        <v>732</v>
      </c>
      <c r="F47" s="5" t="s">
        <v>731</v>
      </c>
    </row>
    <row r="48" spans="1:23" x14ac:dyDescent="0.2">
      <c r="A48" s="112"/>
      <c r="B48" s="110" t="s">
        <v>417</v>
      </c>
      <c r="C48" s="110" t="s">
        <v>508</v>
      </c>
      <c r="D48" s="110" t="s">
        <v>631</v>
      </c>
      <c r="E48" s="5" t="s">
        <v>732</v>
      </c>
      <c r="F48" s="5" t="s">
        <v>731</v>
      </c>
    </row>
    <row r="49" spans="1:6" x14ac:dyDescent="0.2">
      <c r="A49" s="112"/>
      <c r="B49" s="110" t="s">
        <v>419</v>
      </c>
      <c r="C49" s="110" t="s">
        <v>511</v>
      </c>
      <c r="D49" s="110" t="s">
        <v>632</v>
      </c>
    </row>
    <row r="50" spans="1:6" x14ac:dyDescent="0.2">
      <c r="A50" s="112"/>
      <c r="B50" s="110" t="s">
        <v>401</v>
      </c>
      <c r="C50" s="110" t="s">
        <v>504</v>
      </c>
      <c r="D50" s="110" t="s">
        <v>631</v>
      </c>
      <c r="E50" s="5" t="s">
        <v>614</v>
      </c>
    </row>
    <row r="51" spans="1:6" x14ac:dyDescent="0.2">
      <c r="A51" s="112"/>
      <c r="B51" s="110" t="s">
        <v>395</v>
      </c>
      <c r="C51" s="110" t="s">
        <v>508</v>
      </c>
      <c r="D51" s="110" t="s">
        <v>631</v>
      </c>
      <c r="E51" s="5" t="s">
        <v>732</v>
      </c>
      <c r="F51" s="5" t="s">
        <v>731</v>
      </c>
    </row>
    <row r="52" spans="1:6" x14ac:dyDescent="0.2">
      <c r="A52" s="112"/>
      <c r="B52" s="110" t="s">
        <v>410</v>
      </c>
      <c r="C52" s="110" t="s">
        <v>507</v>
      </c>
      <c r="D52" s="110" t="s">
        <v>631</v>
      </c>
      <c r="E52" s="5" t="s">
        <v>617</v>
      </c>
      <c r="F52" s="5" t="s">
        <v>621</v>
      </c>
    </row>
    <row r="53" spans="1:6" x14ac:dyDescent="0.2">
      <c r="A53" s="112"/>
      <c r="B53" s="110" t="s">
        <v>403</v>
      </c>
      <c r="C53" s="110" t="s">
        <v>506</v>
      </c>
      <c r="D53" s="110" t="s">
        <v>632</v>
      </c>
    </row>
    <row r="54" spans="1:6" x14ac:dyDescent="0.2">
      <c r="A54" s="112"/>
      <c r="B54" s="110" t="s">
        <v>414</v>
      </c>
      <c r="C54" s="110" t="s">
        <v>507</v>
      </c>
      <c r="D54" s="110" t="s">
        <v>631</v>
      </c>
      <c r="E54" s="5" t="s">
        <v>617</v>
      </c>
      <c r="F54" s="5" t="s">
        <v>621</v>
      </c>
    </row>
    <row r="55" spans="1:6" x14ac:dyDescent="0.2">
      <c r="A55" s="112"/>
      <c r="B55" s="110" t="s">
        <v>399</v>
      </c>
      <c r="C55" s="110" t="s">
        <v>510</v>
      </c>
      <c r="D55" s="110" t="s">
        <v>632</v>
      </c>
    </row>
    <row r="56" spans="1:6" x14ac:dyDescent="0.2">
      <c r="A56" s="112"/>
      <c r="B56" s="110" t="s">
        <v>398</v>
      </c>
      <c r="C56" s="110" t="s">
        <v>512</v>
      </c>
      <c r="D56" s="110" t="s">
        <v>632</v>
      </c>
    </row>
    <row r="57" spans="1:6" x14ac:dyDescent="0.2">
      <c r="A57" s="112"/>
      <c r="B57" s="110" t="s">
        <v>396</v>
      </c>
      <c r="C57" s="110" t="s">
        <v>514</v>
      </c>
      <c r="D57" s="110" t="s">
        <v>631</v>
      </c>
      <c r="E57" s="5" t="s">
        <v>616</v>
      </c>
    </row>
    <row r="58" spans="1:6" x14ac:dyDescent="0.2">
      <c r="A58" s="112"/>
      <c r="B58" s="110" t="s">
        <v>411</v>
      </c>
      <c r="C58" s="110" t="s">
        <v>503</v>
      </c>
      <c r="D58" s="110" t="s">
        <v>631</v>
      </c>
      <c r="E58" s="5" t="s">
        <v>618</v>
      </c>
      <c r="F58" s="5" t="s">
        <v>620</v>
      </c>
    </row>
    <row r="59" spans="1:6" x14ac:dyDescent="0.2">
      <c r="A59" s="112"/>
      <c r="B59" s="110" t="s">
        <v>408</v>
      </c>
      <c r="C59" s="110" t="s">
        <v>508</v>
      </c>
      <c r="D59" s="110" t="s">
        <v>631</v>
      </c>
      <c r="E59" s="5" t="s">
        <v>732</v>
      </c>
      <c r="F59" s="5" t="s">
        <v>731</v>
      </c>
    </row>
    <row r="60" spans="1:6" x14ac:dyDescent="0.2">
      <c r="A60" s="112"/>
      <c r="B60" s="110" t="s">
        <v>415</v>
      </c>
      <c r="C60" s="110" t="s">
        <v>508</v>
      </c>
      <c r="D60" s="110" t="s">
        <v>631</v>
      </c>
      <c r="E60" s="5" t="s">
        <v>732</v>
      </c>
      <c r="F60" s="5" t="s">
        <v>731</v>
      </c>
    </row>
    <row r="61" spans="1:6" x14ac:dyDescent="0.2">
      <c r="A61" s="112"/>
      <c r="B61" s="110" t="s">
        <v>404</v>
      </c>
      <c r="C61" s="110" t="s">
        <v>516</v>
      </c>
      <c r="D61" s="110" t="s">
        <v>631</v>
      </c>
      <c r="E61" s="5" t="s">
        <v>623</v>
      </c>
      <c r="F61" s="5" t="s">
        <v>619</v>
      </c>
    </row>
    <row r="62" spans="1:6" x14ac:dyDescent="0.2">
      <c r="A62" s="112"/>
      <c r="B62" s="110" t="s">
        <v>402</v>
      </c>
      <c r="C62" s="110" t="s">
        <v>503</v>
      </c>
      <c r="D62" s="110" t="s">
        <v>631</v>
      </c>
      <c r="E62" s="5" t="s">
        <v>618</v>
      </c>
      <c r="F62" s="5" t="s">
        <v>620</v>
      </c>
    </row>
    <row r="63" spans="1:6" x14ac:dyDescent="0.2">
      <c r="A63" s="112"/>
      <c r="B63" s="110" t="s">
        <v>421</v>
      </c>
      <c r="C63" s="110" t="s">
        <v>517</v>
      </c>
      <c r="D63" s="110" t="s">
        <v>632</v>
      </c>
    </row>
    <row r="64" spans="1:6" x14ac:dyDescent="0.2">
      <c r="A64" s="112"/>
      <c r="B64" s="110" t="s">
        <v>416</v>
      </c>
      <c r="C64" s="110" t="s">
        <v>508</v>
      </c>
      <c r="D64" s="110" t="s">
        <v>631</v>
      </c>
      <c r="E64" s="5" t="s">
        <v>732</v>
      </c>
      <c r="F64" s="5" t="s">
        <v>731</v>
      </c>
    </row>
    <row r="65" spans="1:6" x14ac:dyDescent="0.2">
      <c r="A65" s="112"/>
      <c r="B65" s="110" t="s">
        <v>397</v>
      </c>
      <c r="C65" s="110" t="s">
        <v>508</v>
      </c>
      <c r="D65" s="110" t="s">
        <v>631</v>
      </c>
      <c r="E65" s="5" t="s">
        <v>732</v>
      </c>
      <c r="F65" s="5" t="s">
        <v>731</v>
      </c>
    </row>
    <row r="66" spans="1:6" x14ac:dyDescent="0.2">
      <c r="A66" s="112"/>
      <c r="B66" s="110" t="s">
        <v>475</v>
      </c>
      <c r="C66" s="110" t="s">
        <v>503</v>
      </c>
      <c r="D66" s="110" t="s">
        <v>631</v>
      </c>
      <c r="E66" s="5" t="s">
        <v>618</v>
      </c>
      <c r="F66" s="5" t="s">
        <v>620</v>
      </c>
    </row>
    <row r="67" spans="1:6" x14ac:dyDescent="0.2">
      <c r="A67" s="112"/>
      <c r="B67" s="110" t="s">
        <v>400</v>
      </c>
      <c r="C67" s="110" t="s">
        <v>507</v>
      </c>
      <c r="D67" s="110" t="s">
        <v>631</v>
      </c>
      <c r="E67" s="5" t="s">
        <v>617</v>
      </c>
      <c r="F67" s="5" t="s">
        <v>621</v>
      </c>
    </row>
    <row r="68" spans="1:6" x14ac:dyDescent="0.2">
      <c r="A68" s="112"/>
      <c r="B68" s="110" t="s">
        <v>484</v>
      </c>
      <c r="C68" s="110" t="s">
        <v>508</v>
      </c>
      <c r="D68" s="110" t="s">
        <v>631</v>
      </c>
      <c r="E68" s="5" t="s">
        <v>732</v>
      </c>
      <c r="F68" s="5" t="s">
        <v>731</v>
      </c>
    </row>
    <row r="69" spans="1:6" x14ac:dyDescent="0.2">
      <c r="A69" s="112"/>
      <c r="B69" s="110" t="s">
        <v>409</v>
      </c>
      <c r="C69" s="110" t="s">
        <v>514</v>
      </c>
      <c r="D69" s="110" t="s">
        <v>631</v>
      </c>
      <c r="E69" s="5" t="s">
        <v>616</v>
      </c>
    </row>
    <row r="70" spans="1:6" x14ac:dyDescent="0.2">
      <c r="A70" s="112"/>
      <c r="B70" s="110" t="s">
        <v>406</v>
      </c>
      <c r="C70" s="111" t="s">
        <v>505</v>
      </c>
      <c r="D70" s="110" t="s">
        <v>631</v>
      </c>
      <c r="E70" s="5" t="s">
        <v>732</v>
      </c>
    </row>
    <row r="71" spans="1:6" x14ac:dyDescent="0.2">
      <c r="A71" s="112"/>
      <c r="B71" s="110" t="s">
        <v>420</v>
      </c>
      <c r="C71" s="110" t="s">
        <v>508</v>
      </c>
      <c r="D71" s="110" t="s">
        <v>631</v>
      </c>
      <c r="E71" s="5" t="s">
        <v>732</v>
      </c>
      <c r="F71" s="5" t="s">
        <v>731</v>
      </c>
    </row>
    <row r="72" spans="1:6" x14ac:dyDescent="0.2">
      <c r="A72" s="112"/>
      <c r="B72" s="110" t="s">
        <v>499</v>
      </c>
      <c r="C72" s="110" t="s">
        <v>434</v>
      </c>
      <c r="D72" s="110" t="s">
        <v>632</v>
      </c>
    </row>
    <row r="73" spans="1:6" x14ac:dyDescent="0.2">
      <c r="A73" s="112"/>
      <c r="B73" s="110" t="s">
        <v>405</v>
      </c>
      <c r="C73" s="110" t="s">
        <v>512</v>
      </c>
      <c r="D73" s="110" t="s">
        <v>632</v>
      </c>
    </row>
    <row r="74" spans="1:6" x14ac:dyDescent="0.2">
      <c r="A74" s="112"/>
      <c r="B74" s="110" t="s">
        <v>500</v>
      </c>
      <c r="C74" s="110" t="s">
        <v>434</v>
      </c>
      <c r="D74" s="110" t="s">
        <v>632</v>
      </c>
    </row>
    <row r="75" spans="1:6" x14ac:dyDescent="0.2">
      <c r="A75" s="112"/>
      <c r="B75" s="110" t="s">
        <v>476</v>
      </c>
      <c r="C75" s="110" t="s">
        <v>503</v>
      </c>
      <c r="D75" s="110" t="s">
        <v>631</v>
      </c>
      <c r="E75" s="5" t="s">
        <v>618</v>
      </c>
      <c r="F75" s="5" t="s">
        <v>620</v>
      </c>
    </row>
    <row r="76" spans="1:6" x14ac:dyDescent="0.2">
      <c r="B76" s="70" t="s">
        <v>501</v>
      </c>
      <c r="C76" s="70" t="s">
        <v>434</v>
      </c>
      <c r="D76" s="70" t="s">
        <v>632</v>
      </c>
    </row>
    <row r="77" spans="1:6" x14ac:dyDescent="0.2">
      <c r="B77" s="70" t="s">
        <v>477</v>
      </c>
      <c r="C77" s="70" t="s">
        <v>503</v>
      </c>
      <c r="D77" s="70" t="s">
        <v>631</v>
      </c>
      <c r="E77" s="5" t="s">
        <v>618</v>
      </c>
      <c r="F77" s="5" t="s">
        <v>620</v>
      </c>
    </row>
  </sheetData>
  <sortState ref="B2:G77">
    <sortCondition ref="B2:B77"/>
  </sortState>
  <pageMargins left="0.25" right="0.25" top="0.75" bottom="0.75" header="0.3" footer="0.3"/>
  <pageSetup scale="3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86"/>
  <sheetViews>
    <sheetView topLeftCell="N1" zoomScale="70" zoomScaleNormal="70" workbookViewId="0">
      <selection activeCell="V1" sqref="V1:AB35"/>
    </sheetView>
  </sheetViews>
  <sheetFormatPr defaultRowHeight="12.75" x14ac:dyDescent="0.2"/>
  <cols>
    <col min="1" max="1" width="20.28515625" customWidth="1"/>
    <col min="2" max="2" width="33" customWidth="1"/>
    <col min="3" max="3" width="19" customWidth="1"/>
    <col min="4" max="4" width="19.5703125" customWidth="1"/>
    <col min="5" max="5" width="16" customWidth="1"/>
    <col min="6" max="6" width="12.140625" customWidth="1"/>
    <col min="7" max="7" width="17.85546875" customWidth="1"/>
    <col min="8" max="8" width="14.140625" customWidth="1"/>
    <col min="10" max="10" width="12.28515625" customWidth="1"/>
    <col min="11" max="11" width="12" customWidth="1"/>
    <col min="13" max="13" width="18.42578125" customWidth="1"/>
    <col min="14" max="14" width="15.42578125" customWidth="1"/>
    <col min="15" max="15" width="33.140625" customWidth="1"/>
    <col min="16" max="16" width="11.85546875" style="126" customWidth="1"/>
    <col min="17" max="17" width="11.5703125" style="126" customWidth="1"/>
    <col min="18" max="18" width="10.5703125" style="126" customWidth="1"/>
    <col min="19" max="19" width="16.5703125" style="126" customWidth="1"/>
    <col min="20" max="20" width="19.5703125" style="126" customWidth="1"/>
    <col min="21" max="21" width="18.28515625" style="126" customWidth="1"/>
    <col min="22" max="22" width="31.28515625" customWidth="1"/>
    <col min="23" max="23" width="13.28515625" customWidth="1"/>
    <col min="24" max="24" width="11.7109375" customWidth="1"/>
    <col min="25" max="25" width="10.42578125" customWidth="1"/>
    <col min="27" max="27" width="17.140625" customWidth="1"/>
    <col min="28" max="28" width="18.42578125" customWidth="1"/>
  </cols>
  <sheetData>
    <row r="1" spans="1:28" ht="50.25" customHeight="1" thickBot="1" x14ac:dyDescent="0.25">
      <c r="A1" s="113"/>
      <c r="B1" s="113"/>
      <c r="C1" s="144" t="s">
        <v>708</v>
      </c>
      <c r="D1" s="142"/>
      <c r="E1" s="142"/>
      <c r="F1" s="142"/>
      <c r="G1" s="142"/>
      <c r="H1" s="145"/>
      <c r="I1" s="142" t="s">
        <v>704</v>
      </c>
      <c r="J1" s="142"/>
      <c r="K1" s="142"/>
      <c r="L1" s="142"/>
      <c r="M1" s="142"/>
      <c r="N1" s="143"/>
      <c r="O1" s="136" t="s">
        <v>706</v>
      </c>
      <c r="P1" s="137"/>
      <c r="Q1" s="137"/>
      <c r="R1" s="137"/>
      <c r="S1" s="137"/>
      <c r="T1" s="138"/>
      <c r="U1" s="70"/>
      <c r="V1" s="139" t="s">
        <v>707</v>
      </c>
      <c r="W1" s="140"/>
      <c r="X1" s="140"/>
      <c r="Y1" s="140"/>
      <c r="Z1" s="140"/>
      <c r="AA1" s="140"/>
      <c r="AB1" s="141"/>
    </row>
    <row r="2" spans="1:28" ht="18.75" thickBot="1" x14ac:dyDescent="0.25">
      <c r="A2" s="114" t="s">
        <v>697</v>
      </c>
      <c r="B2" s="114" t="s">
        <v>698</v>
      </c>
      <c r="C2" s="130" t="s">
        <v>699</v>
      </c>
      <c r="D2" s="114" t="s">
        <v>700</v>
      </c>
      <c r="E2" s="114" t="s">
        <v>701</v>
      </c>
      <c r="F2" s="114" t="s">
        <v>703</v>
      </c>
      <c r="G2" s="114" t="s">
        <v>702</v>
      </c>
      <c r="H2" s="131" t="s">
        <v>734</v>
      </c>
      <c r="I2" s="114" t="s">
        <v>699</v>
      </c>
      <c r="J2" s="114" t="s">
        <v>700</v>
      </c>
      <c r="K2" s="114" t="s">
        <v>701</v>
      </c>
      <c r="L2" s="114" t="s">
        <v>703</v>
      </c>
      <c r="M2" s="114" t="s">
        <v>702</v>
      </c>
      <c r="N2" s="129" t="s">
        <v>734</v>
      </c>
      <c r="O2" s="121" t="s">
        <v>518</v>
      </c>
      <c r="P2" s="123" t="s">
        <v>604</v>
      </c>
      <c r="Q2" s="123" t="s">
        <v>605</v>
      </c>
      <c r="R2" s="123" t="s">
        <v>669</v>
      </c>
      <c r="S2" s="123" t="s">
        <v>696</v>
      </c>
      <c r="T2" s="123" t="s">
        <v>761</v>
      </c>
      <c r="V2" s="122" t="s">
        <v>518</v>
      </c>
      <c r="W2" s="127" t="s">
        <v>604</v>
      </c>
      <c r="X2" s="127" t="s">
        <v>605</v>
      </c>
      <c r="Y2" s="127" t="s">
        <v>669</v>
      </c>
      <c r="Z2" s="127" t="s">
        <v>762</v>
      </c>
      <c r="AA2" s="127" t="s">
        <v>696</v>
      </c>
      <c r="AB2" s="127" t="s">
        <v>761</v>
      </c>
    </row>
    <row r="3" spans="1:28" ht="18" x14ac:dyDescent="0.2">
      <c r="A3" s="101" t="s">
        <v>136</v>
      </c>
      <c r="B3" t="s">
        <v>575</v>
      </c>
      <c r="C3" s="128">
        <v>52.625</v>
      </c>
      <c r="D3" s="112">
        <v>52.625</v>
      </c>
      <c r="E3" s="112">
        <v>2</v>
      </c>
      <c r="F3" s="112"/>
      <c r="G3" s="112" t="s">
        <v>690</v>
      </c>
      <c r="H3" s="132"/>
      <c r="I3" s="112">
        <v>50.125</v>
      </c>
      <c r="J3" s="112">
        <v>50.125</v>
      </c>
      <c r="K3" s="112">
        <v>2</v>
      </c>
      <c r="L3" s="112">
        <v>0</v>
      </c>
      <c r="M3" s="112"/>
      <c r="O3" s="120" t="s">
        <v>735</v>
      </c>
      <c r="P3" s="124">
        <v>41.75</v>
      </c>
      <c r="Q3" s="124">
        <v>31.25</v>
      </c>
      <c r="R3" s="124">
        <v>2.5</v>
      </c>
      <c r="S3" s="124" t="s">
        <v>686</v>
      </c>
      <c r="T3" s="124"/>
      <c r="V3" s="120" t="s">
        <v>739</v>
      </c>
      <c r="W3" s="124">
        <v>50.125</v>
      </c>
      <c r="X3" s="124">
        <v>26.125</v>
      </c>
      <c r="Y3" s="124">
        <v>2</v>
      </c>
      <c r="Z3" s="124">
        <v>5</v>
      </c>
      <c r="AA3" s="124" t="s">
        <v>689</v>
      </c>
      <c r="AB3" s="124"/>
    </row>
    <row r="4" spans="1:28" ht="18" x14ac:dyDescent="0.2">
      <c r="A4" s="101" t="s">
        <v>57</v>
      </c>
      <c r="B4" t="s">
        <v>560</v>
      </c>
      <c r="C4" s="128">
        <v>41.25</v>
      </c>
      <c r="D4">
        <v>24.5</v>
      </c>
      <c r="E4">
        <v>2.5</v>
      </c>
      <c r="G4" t="s">
        <v>686</v>
      </c>
      <c r="H4" s="132"/>
      <c r="I4" s="112">
        <v>38.75</v>
      </c>
      <c r="J4" s="112">
        <v>22</v>
      </c>
      <c r="K4" s="112">
        <v>2.25</v>
      </c>
      <c r="L4" s="112">
        <v>5</v>
      </c>
      <c r="M4" s="112" t="s">
        <v>686</v>
      </c>
      <c r="O4" s="119" t="s">
        <v>670</v>
      </c>
      <c r="P4" s="125">
        <v>40.625</v>
      </c>
      <c r="Q4" s="125">
        <v>28.75</v>
      </c>
      <c r="R4" s="125">
        <v>2.25</v>
      </c>
      <c r="S4" s="125" t="s">
        <v>686</v>
      </c>
      <c r="T4" s="125"/>
      <c r="V4" s="119" t="s">
        <v>740</v>
      </c>
      <c r="W4" s="125">
        <v>50.25</v>
      </c>
      <c r="X4" s="125">
        <v>32.375</v>
      </c>
      <c r="Y4" s="125">
        <v>2</v>
      </c>
      <c r="Z4" s="125">
        <v>6</v>
      </c>
      <c r="AA4" s="125" t="s">
        <v>686</v>
      </c>
      <c r="AB4" s="125"/>
    </row>
    <row r="5" spans="1:28" ht="18" x14ac:dyDescent="0.2">
      <c r="A5" s="101" t="s">
        <v>58</v>
      </c>
      <c r="B5" t="s">
        <v>561</v>
      </c>
      <c r="C5" s="128">
        <v>64.875</v>
      </c>
      <c r="D5" s="112">
        <v>24.5</v>
      </c>
      <c r="E5" s="112">
        <v>2.5</v>
      </c>
      <c r="F5" s="112"/>
      <c r="G5" s="112" t="s">
        <v>690</v>
      </c>
      <c r="H5" s="132"/>
      <c r="I5" s="112">
        <v>62.375</v>
      </c>
      <c r="J5" s="112">
        <v>22</v>
      </c>
      <c r="K5" s="112">
        <v>2.5</v>
      </c>
      <c r="L5" s="112">
        <v>6</v>
      </c>
      <c r="M5" s="112" t="s">
        <v>690</v>
      </c>
      <c r="O5" s="119" t="s">
        <v>671</v>
      </c>
      <c r="P5" s="125">
        <v>52.75</v>
      </c>
      <c r="Q5" s="125">
        <v>34.625</v>
      </c>
      <c r="R5" s="125">
        <v>2.5</v>
      </c>
      <c r="S5" s="125" t="s">
        <v>686</v>
      </c>
      <c r="T5" s="125"/>
      <c r="V5" s="119" t="s">
        <v>741</v>
      </c>
      <c r="W5" s="125">
        <v>62.38</v>
      </c>
      <c r="X5" s="125">
        <v>32.25</v>
      </c>
      <c r="Y5" s="125">
        <v>2.5</v>
      </c>
      <c r="Z5" s="125">
        <v>7</v>
      </c>
      <c r="AA5" s="125" t="s">
        <v>690</v>
      </c>
      <c r="AB5" s="125" t="s">
        <v>733</v>
      </c>
    </row>
    <row r="6" spans="1:28" ht="18" x14ac:dyDescent="0.2">
      <c r="A6" s="101" t="s">
        <v>485</v>
      </c>
      <c r="B6" t="s">
        <v>559</v>
      </c>
      <c r="C6" s="128"/>
      <c r="D6" s="112"/>
      <c r="E6" s="112"/>
      <c r="F6" s="112"/>
      <c r="G6" s="112"/>
      <c r="H6" s="132"/>
      <c r="I6" s="112"/>
      <c r="J6" s="112"/>
      <c r="K6" s="112"/>
      <c r="L6" s="112"/>
      <c r="M6" s="112"/>
      <c r="O6" s="119" t="s">
        <v>672</v>
      </c>
      <c r="P6" s="125">
        <v>52.75</v>
      </c>
      <c r="Q6" s="125">
        <v>28.75</v>
      </c>
      <c r="R6" s="125">
        <v>2.5</v>
      </c>
      <c r="S6" s="125" t="s">
        <v>686</v>
      </c>
      <c r="T6" s="125"/>
      <c r="V6" s="119" t="s">
        <v>742</v>
      </c>
      <c r="W6" s="125">
        <v>74</v>
      </c>
      <c r="X6" s="125">
        <v>32.25</v>
      </c>
      <c r="Y6" s="125">
        <v>2.5</v>
      </c>
      <c r="Z6" s="125">
        <v>9</v>
      </c>
      <c r="AA6" s="125" t="s">
        <v>690</v>
      </c>
      <c r="AB6" s="125" t="s">
        <v>733</v>
      </c>
    </row>
    <row r="7" spans="1:28" ht="18" x14ac:dyDescent="0.2">
      <c r="A7" s="101" t="s">
        <v>478</v>
      </c>
      <c r="B7" t="s">
        <v>563</v>
      </c>
      <c r="C7" s="128">
        <v>40.625</v>
      </c>
      <c r="D7" s="112">
        <v>28.75</v>
      </c>
      <c r="E7" s="112">
        <v>2.25</v>
      </c>
      <c r="F7" s="112"/>
      <c r="G7" s="112" t="s">
        <v>686</v>
      </c>
      <c r="H7" s="132"/>
      <c r="I7" s="112">
        <v>50.125</v>
      </c>
      <c r="J7" s="112">
        <v>26.125</v>
      </c>
      <c r="K7" s="112">
        <v>2</v>
      </c>
      <c r="L7" s="112">
        <v>5</v>
      </c>
      <c r="M7" s="112" t="s">
        <v>686</v>
      </c>
      <c r="O7" s="119" t="s">
        <v>673</v>
      </c>
      <c r="P7" s="125">
        <v>64.875</v>
      </c>
      <c r="Q7" s="125">
        <v>40.625</v>
      </c>
      <c r="R7" s="125">
        <v>2.5</v>
      </c>
      <c r="S7" s="125" t="s">
        <v>690</v>
      </c>
      <c r="T7" s="125"/>
      <c r="V7" s="119" t="s">
        <v>743</v>
      </c>
      <c r="W7" s="125">
        <v>74</v>
      </c>
      <c r="X7" s="125">
        <v>38.125</v>
      </c>
      <c r="Y7" s="125">
        <v>2.5</v>
      </c>
      <c r="Z7" s="125">
        <v>10</v>
      </c>
      <c r="AA7" s="125" t="s">
        <v>690</v>
      </c>
      <c r="AB7" s="125"/>
    </row>
    <row r="8" spans="1:28" ht="18" x14ac:dyDescent="0.2">
      <c r="A8" s="101" t="s">
        <v>129</v>
      </c>
      <c r="B8" t="s">
        <v>564</v>
      </c>
      <c r="C8" s="128">
        <v>52.75</v>
      </c>
      <c r="D8" s="112">
        <v>28.75</v>
      </c>
      <c r="E8" s="112">
        <v>2.5</v>
      </c>
      <c r="F8" s="112"/>
      <c r="G8" s="112" t="s">
        <v>686</v>
      </c>
      <c r="H8" s="132"/>
      <c r="I8" s="112"/>
      <c r="J8" s="112"/>
      <c r="K8" s="112"/>
      <c r="L8" s="112"/>
      <c r="M8" s="112"/>
      <c r="O8" s="119" t="s">
        <v>674</v>
      </c>
      <c r="P8" s="125">
        <v>46.75</v>
      </c>
      <c r="Q8" s="125">
        <v>46.75</v>
      </c>
      <c r="R8" s="125">
        <v>2</v>
      </c>
      <c r="S8" s="125" t="s">
        <v>690</v>
      </c>
      <c r="T8" s="125"/>
      <c r="V8" s="119" t="s">
        <v>746</v>
      </c>
      <c r="W8" s="125">
        <v>49.5</v>
      </c>
      <c r="X8" s="125">
        <v>49.5</v>
      </c>
      <c r="Y8" s="125">
        <v>2</v>
      </c>
      <c r="Z8" s="125">
        <v>4</v>
      </c>
      <c r="AA8" s="125" t="s">
        <v>690</v>
      </c>
      <c r="AB8" s="125"/>
    </row>
    <row r="9" spans="1:28" ht="18" x14ac:dyDescent="0.2">
      <c r="A9" s="101" t="s">
        <v>482</v>
      </c>
      <c r="B9" t="s">
        <v>587</v>
      </c>
      <c r="C9" s="128"/>
      <c r="D9" s="112"/>
      <c r="E9" s="112"/>
      <c r="F9" s="112"/>
      <c r="G9" s="112"/>
      <c r="H9" s="132"/>
      <c r="I9" s="112"/>
      <c r="J9" s="112"/>
      <c r="K9" s="112"/>
      <c r="L9" s="112"/>
      <c r="M9" s="112"/>
      <c r="O9" s="119" t="s">
        <v>675</v>
      </c>
      <c r="P9" s="125">
        <v>40.625</v>
      </c>
      <c r="Q9" s="125">
        <v>40.625</v>
      </c>
      <c r="R9" s="125">
        <v>2</v>
      </c>
      <c r="S9" s="125" t="s">
        <v>690</v>
      </c>
      <c r="T9" s="125"/>
      <c r="V9" s="119" t="s">
        <v>744</v>
      </c>
      <c r="W9" s="125">
        <v>62.125</v>
      </c>
      <c r="X9" s="125">
        <v>29.75</v>
      </c>
      <c r="Y9" s="125">
        <v>2.5</v>
      </c>
      <c r="Z9" s="125">
        <v>6</v>
      </c>
      <c r="AA9" s="125" t="s">
        <v>690</v>
      </c>
      <c r="AB9" s="125"/>
    </row>
    <row r="10" spans="1:28" ht="18" x14ac:dyDescent="0.2">
      <c r="A10" s="101" t="s">
        <v>130</v>
      </c>
      <c r="B10" t="s">
        <v>565</v>
      </c>
      <c r="C10" s="128">
        <v>63.875</v>
      </c>
      <c r="D10" s="112">
        <v>28.625</v>
      </c>
      <c r="E10" s="112">
        <v>2.5</v>
      </c>
      <c r="F10" s="112"/>
      <c r="G10" s="112" t="s">
        <v>690</v>
      </c>
      <c r="H10" s="132"/>
      <c r="I10" s="112"/>
      <c r="J10" s="112"/>
      <c r="K10" s="112"/>
      <c r="L10" s="112"/>
      <c r="M10" s="112"/>
      <c r="O10" s="119" t="s">
        <v>736</v>
      </c>
      <c r="P10" s="125">
        <v>52.625</v>
      </c>
      <c r="Q10" s="125">
        <v>26.875</v>
      </c>
      <c r="R10" s="125">
        <v>2.5</v>
      </c>
      <c r="S10" s="125" t="s">
        <v>686</v>
      </c>
      <c r="T10" s="125"/>
      <c r="V10" s="119" t="s">
        <v>745</v>
      </c>
      <c r="W10" s="125">
        <v>74</v>
      </c>
      <c r="X10" s="125">
        <v>50.125</v>
      </c>
      <c r="Y10" s="125">
        <v>2.5</v>
      </c>
      <c r="Z10" s="125">
        <v>7</v>
      </c>
      <c r="AA10" s="125" t="s">
        <v>690</v>
      </c>
      <c r="AB10" s="125"/>
    </row>
    <row r="11" spans="1:28" ht="18" x14ac:dyDescent="0.2">
      <c r="A11" s="101" t="s">
        <v>492</v>
      </c>
      <c r="B11" t="s">
        <v>562</v>
      </c>
      <c r="C11" s="128"/>
      <c r="D11" s="112"/>
      <c r="E11" s="112"/>
      <c r="F11" s="112"/>
      <c r="G11" s="112"/>
      <c r="H11" s="132"/>
      <c r="I11" s="112"/>
      <c r="J11" s="112"/>
      <c r="K11" s="112"/>
      <c r="L11" s="112"/>
      <c r="M11" s="112"/>
      <c r="O11" s="119" t="s">
        <v>676</v>
      </c>
      <c r="P11" s="125">
        <v>63.875</v>
      </c>
      <c r="Q11" s="125">
        <v>28.625</v>
      </c>
      <c r="R11" s="125">
        <v>2.5</v>
      </c>
      <c r="S11" s="125" t="s">
        <v>690</v>
      </c>
      <c r="T11" s="125"/>
      <c r="V11" s="119" t="s">
        <v>747</v>
      </c>
      <c r="W11" s="125">
        <v>43.75</v>
      </c>
      <c r="X11" s="125">
        <v>43.75</v>
      </c>
      <c r="Y11" s="125">
        <v>2</v>
      </c>
      <c r="Z11" s="125">
        <v>0</v>
      </c>
      <c r="AA11" s="125" t="s">
        <v>690</v>
      </c>
      <c r="AB11" s="125"/>
    </row>
    <row r="12" spans="1:28" ht="18" x14ac:dyDescent="0.2">
      <c r="A12" s="101" t="s">
        <v>135</v>
      </c>
      <c r="B12" t="s">
        <v>566</v>
      </c>
      <c r="C12" s="128">
        <v>50</v>
      </c>
      <c r="D12" s="112">
        <v>28.625</v>
      </c>
      <c r="E12" s="112">
        <v>2.5</v>
      </c>
      <c r="F12" s="112"/>
      <c r="G12" s="112" t="s">
        <v>690</v>
      </c>
      <c r="H12" s="132" t="s">
        <v>733</v>
      </c>
      <c r="I12" s="112"/>
      <c r="J12" s="112"/>
      <c r="K12" s="112"/>
      <c r="L12" s="112"/>
      <c r="M12" s="112"/>
      <c r="N12" t="s">
        <v>733</v>
      </c>
      <c r="O12" s="119" t="s">
        <v>677</v>
      </c>
      <c r="P12" s="125">
        <v>64.88</v>
      </c>
      <c r="Q12" s="125">
        <v>34.75</v>
      </c>
      <c r="R12" s="125">
        <v>2.5</v>
      </c>
      <c r="S12" s="125" t="s">
        <v>690</v>
      </c>
      <c r="T12" s="125" t="s">
        <v>733</v>
      </c>
      <c r="V12" s="119" t="s">
        <v>748</v>
      </c>
      <c r="W12" s="125">
        <v>50</v>
      </c>
      <c r="X12" s="125">
        <v>24.75</v>
      </c>
      <c r="Y12" s="125">
        <v>2</v>
      </c>
      <c r="Z12" s="125">
        <v>6</v>
      </c>
      <c r="AA12" s="125" t="s">
        <v>686</v>
      </c>
      <c r="AB12" s="125"/>
    </row>
    <row r="13" spans="1:28" ht="18" x14ac:dyDescent="0.2">
      <c r="A13" s="101" t="s">
        <v>128</v>
      </c>
      <c r="B13" t="s">
        <v>567</v>
      </c>
      <c r="C13" s="128">
        <v>52.75</v>
      </c>
      <c r="D13" s="112">
        <v>34.625</v>
      </c>
      <c r="E13" s="112">
        <v>2.5</v>
      </c>
      <c r="F13" s="112"/>
      <c r="G13" s="112" t="s">
        <v>686</v>
      </c>
      <c r="H13" s="132"/>
      <c r="I13" s="112"/>
      <c r="J13" s="112"/>
      <c r="K13" s="112"/>
      <c r="L13" s="112"/>
      <c r="M13" s="112"/>
      <c r="O13" s="119" t="s">
        <v>705</v>
      </c>
      <c r="P13" s="125">
        <v>52.75</v>
      </c>
      <c r="Q13" s="125">
        <v>28.625</v>
      </c>
      <c r="R13" s="125">
        <v>2.5</v>
      </c>
      <c r="S13" s="125" t="s">
        <v>686</v>
      </c>
      <c r="T13" s="125"/>
      <c r="V13" s="119" t="s">
        <v>749</v>
      </c>
      <c r="W13" s="125">
        <v>0</v>
      </c>
      <c r="X13" s="125">
        <v>0</v>
      </c>
      <c r="Y13" s="125">
        <v>0</v>
      </c>
      <c r="Z13" s="125">
        <v>0</v>
      </c>
      <c r="AA13" s="125" t="s">
        <v>690</v>
      </c>
      <c r="AB13" s="125"/>
    </row>
    <row r="14" spans="1:28" ht="18" x14ac:dyDescent="0.2">
      <c r="A14" s="101" t="s">
        <v>131</v>
      </c>
      <c r="B14" t="s">
        <v>568</v>
      </c>
      <c r="C14" s="128">
        <v>64.88</v>
      </c>
      <c r="D14" s="112">
        <v>34.75</v>
      </c>
      <c r="E14" s="112">
        <v>2.5</v>
      </c>
      <c r="F14" s="112"/>
      <c r="G14" s="112" t="s">
        <v>690</v>
      </c>
      <c r="H14" s="132" t="s">
        <v>733</v>
      </c>
      <c r="I14" s="112"/>
      <c r="J14" s="112"/>
      <c r="K14" s="112"/>
      <c r="L14" s="112"/>
      <c r="M14" s="112"/>
      <c r="N14" t="s">
        <v>733</v>
      </c>
      <c r="O14" s="119" t="s">
        <v>678</v>
      </c>
      <c r="P14" s="125">
        <v>52.75</v>
      </c>
      <c r="Q14" s="125">
        <v>40.625</v>
      </c>
      <c r="R14" s="125">
        <v>2</v>
      </c>
      <c r="S14" s="125" t="s">
        <v>690</v>
      </c>
      <c r="T14" s="125"/>
      <c r="V14" s="119" t="s">
        <v>750</v>
      </c>
      <c r="W14" s="125">
        <v>62.375</v>
      </c>
      <c r="X14" s="125">
        <v>38.125</v>
      </c>
      <c r="Y14" s="125">
        <v>2.5</v>
      </c>
      <c r="Z14" s="125">
        <v>0</v>
      </c>
      <c r="AA14" s="125" t="s">
        <v>690</v>
      </c>
      <c r="AB14" s="125"/>
    </row>
    <row r="15" spans="1:28" ht="18" x14ac:dyDescent="0.2">
      <c r="A15" s="101" t="s">
        <v>134</v>
      </c>
      <c r="B15" t="s">
        <v>569</v>
      </c>
      <c r="C15" s="128">
        <v>50</v>
      </c>
      <c r="D15" s="112">
        <v>34.75</v>
      </c>
      <c r="E15" s="112">
        <v>2.5</v>
      </c>
      <c r="F15" s="112"/>
      <c r="G15" s="112" t="s">
        <v>690</v>
      </c>
      <c r="H15" s="132" t="s">
        <v>733</v>
      </c>
      <c r="I15" s="112"/>
      <c r="J15" s="112"/>
      <c r="K15" s="112"/>
      <c r="L15" s="112"/>
      <c r="M15" s="112"/>
      <c r="N15" t="s">
        <v>733</v>
      </c>
      <c r="O15" s="119" t="s">
        <v>769</v>
      </c>
      <c r="P15" s="125">
        <v>50</v>
      </c>
      <c r="Q15" s="125">
        <v>28.625</v>
      </c>
      <c r="R15" s="125">
        <v>2.5</v>
      </c>
      <c r="S15" s="125" t="s">
        <v>690</v>
      </c>
      <c r="T15" s="125" t="s">
        <v>733</v>
      </c>
      <c r="V15" s="119" t="s">
        <v>751</v>
      </c>
      <c r="W15" s="125">
        <v>38.125</v>
      </c>
      <c r="X15" s="125">
        <v>26.25</v>
      </c>
      <c r="Y15" s="125">
        <v>2.25</v>
      </c>
      <c r="Z15" s="125">
        <v>4</v>
      </c>
      <c r="AA15" s="125" t="s">
        <v>686</v>
      </c>
      <c r="AB15" s="125"/>
    </row>
    <row r="16" spans="1:28" ht="18" x14ac:dyDescent="0.2">
      <c r="A16" s="101" t="s">
        <v>493</v>
      </c>
      <c r="B16" t="s">
        <v>572</v>
      </c>
      <c r="C16" s="128">
        <v>34.75</v>
      </c>
      <c r="D16" s="112">
        <v>34.75</v>
      </c>
      <c r="E16" s="112">
        <v>2.25</v>
      </c>
      <c r="F16" s="112"/>
      <c r="G16" s="112" t="s">
        <v>686</v>
      </c>
      <c r="H16" s="132"/>
      <c r="I16" s="112">
        <v>32.25</v>
      </c>
      <c r="J16" s="112">
        <v>32.25</v>
      </c>
      <c r="K16" s="112">
        <v>2.25</v>
      </c>
      <c r="L16" s="112">
        <v>0</v>
      </c>
      <c r="M16" s="112" t="s">
        <v>686</v>
      </c>
      <c r="O16" s="119" t="s">
        <v>768</v>
      </c>
      <c r="P16" s="125">
        <v>50</v>
      </c>
      <c r="Q16" s="125">
        <v>34.75</v>
      </c>
      <c r="R16" s="125">
        <v>2.5</v>
      </c>
      <c r="S16" s="125" t="s">
        <v>690</v>
      </c>
      <c r="T16" s="125" t="s">
        <v>733</v>
      </c>
      <c r="V16" s="119" t="s">
        <v>752</v>
      </c>
      <c r="W16" s="125">
        <v>62.375</v>
      </c>
      <c r="X16" s="125">
        <v>26.125</v>
      </c>
      <c r="Y16" s="125">
        <v>2.5</v>
      </c>
      <c r="Z16" s="125">
        <v>0</v>
      </c>
      <c r="AA16" s="125" t="s">
        <v>690</v>
      </c>
      <c r="AB16" s="125"/>
    </row>
    <row r="17" spans="1:28" ht="18" x14ac:dyDescent="0.2">
      <c r="A17" s="101" t="s">
        <v>474</v>
      </c>
      <c r="B17" t="s">
        <v>573</v>
      </c>
      <c r="C17" s="128">
        <v>40.625</v>
      </c>
      <c r="D17" s="112">
        <v>40.625</v>
      </c>
      <c r="E17" s="112">
        <v>2</v>
      </c>
      <c r="F17" s="112"/>
      <c r="G17" s="112" t="s">
        <v>690</v>
      </c>
      <c r="H17" s="132"/>
      <c r="I17" s="112"/>
      <c r="J17" s="112"/>
      <c r="K17" s="112"/>
      <c r="L17" s="112"/>
      <c r="M17" s="112"/>
      <c r="O17" s="119" t="s">
        <v>737</v>
      </c>
      <c r="P17" s="125">
        <v>52</v>
      </c>
      <c r="Q17" s="125">
        <v>52</v>
      </c>
      <c r="R17" s="125">
        <v>2</v>
      </c>
      <c r="S17" s="125" t="s">
        <v>690</v>
      </c>
      <c r="T17" s="125"/>
      <c r="V17" s="119" t="s">
        <v>753</v>
      </c>
      <c r="W17" s="125">
        <v>38</v>
      </c>
      <c r="X17" s="125">
        <v>38</v>
      </c>
      <c r="Y17" s="125">
        <v>2</v>
      </c>
      <c r="Z17" s="125">
        <v>4</v>
      </c>
      <c r="AA17" s="125" t="s">
        <v>690</v>
      </c>
      <c r="AB17" s="125"/>
    </row>
    <row r="18" spans="1:28" ht="18" x14ac:dyDescent="0.2">
      <c r="A18" s="101" t="s">
        <v>139</v>
      </c>
      <c r="B18" t="s">
        <v>570</v>
      </c>
      <c r="C18" s="128">
        <v>64.875</v>
      </c>
      <c r="D18" s="112">
        <v>40.625</v>
      </c>
      <c r="E18" s="112">
        <v>2.5</v>
      </c>
      <c r="F18" s="112"/>
      <c r="G18" s="112" t="s">
        <v>690</v>
      </c>
      <c r="H18" s="132"/>
      <c r="I18" s="112"/>
      <c r="J18" s="112"/>
      <c r="K18" s="112"/>
      <c r="L18" s="112"/>
      <c r="M18" s="112"/>
      <c r="O18" s="119" t="s">
        <v>674</v>
      </c>
      <c r="P18" s="125">
        <v>46.75</v>
      </c>
      <c r="Q18" s="125">
        <v>46.75</v>
      </c>
      <c r="R18" s="125">
        <v>2</v>
      </c>
      <c r="S18" s="125" t="s">
        <v>690</v>
      </c>
      <c r="T18" s="125"/>
      <c r="V18" s="119" t="s">
        <v>754</v>
      </c>
      <c r="W18" s="125">
        <v>62.375</v>
      </c>
      <c r="X18" s="125">
        <v>45.375</v>
      </c>
      <c r="Y18" s="125">
        <v>2.5</v>
      </c>
      <c r="Z18" s="125">
        <v>8</v>
      </c>
      <c r="AA18" s="125" t="s">
        <v>690</v>
      </c>
      <c r="AB18" s="125"/>
    </row>
    <row r="19" spans="1:28" ht="18" x14ac:dyDescent="0.2">
      <c r="A19" s="101" t="s">
        <v>138</v>
      </c>
      <c r="B19" t="s">
        <v>571</v>
      </c>
      <c r="C19" s="128">
        <v>50</v>
      </c>
      <c r="D19" s="112">
        <v>40.625</v>
      </c>
      <c r="E19" s="112">
        <v>2.5</v>
      </c>
      <c r="F19" s="112"/>
      <c r="G19" s="112" t="s">
        <v>690</v>
      </c>
      <c r="H19" s="132" t="s">
        <v>733</v>
      </c>
      <c r="I19" s="112"/>
      <c r="J19" s="112"/>
      <c r="K19" s="112"/>
      <c r="L19" s="112"/>
      <c r="M19" s="112"/>
      <c r="N19" t="s">
        <v>733</v>
      </c>
      <c r="O19" s="119" t="s">
        <v>679</v>
      </c>
      <c r="P19" s="125">
        <v>52.625</v>
      </c>
      <c r="Q19" s="125">
        <v>52.625</v>
      </c>
      <c r="R19" s="125">
        <v>2</v>
      </c>
      <c r="S19" s="125" t="s">
        <v>690</v>
      </c>
      <c r="T19" s="125"/>
      <c r="V19" s="119" t="s">
        <v>755</v>
      </c>
      <c r="W19" s="125">
        <v>62.375</v>
      </c>
      <c r="X19" s="125">
        <v>22</v>
      </c>
      <c r="Y19" s="125">
        <v>2.5</v>
      </c>
      <c r="Z19" s="125">
        <v>6</v>
      </c>
      <c r="AA19" s="125" t="s">
        <v>690</v>
      </c>
      <c r="AB19" s="125"/>
    </row>
    <row r="20" spans="1:28" ht="18" x14ac:dyDescent="0.2">
      <c r="A20" s="101" t="s">
        <v>486</v>
      </c>
      <c r="B20" t="s">
        <v>591</v>
      </c>
      <c r="C20" s="128"/>
      <c r="D20" s="112"/>
      <c r="E20" s="112"/>
      <c r="F20" s="112"/>
      <c r="G20" s="112"/>
      <c r="H20" s="132"/>
      <c r="I20" s="112"/>
      <c r="J20" s="112"/>
      <c r="K20" s="112"/>
      <c r="L20" s="112"/>
      <c r="M20" s="112"/>
      <c r="O20" s="119" t="s">
        <v>680</v>
      </c>
      <c r="P20" s="125">
        <v>64.875</v>
      </c>
      <c r="Q20" s="125">
        <v>24.5</v>
      </c>
      <c r="R20" s="125">
        <v>2.5</v>
      </c>
      <c r="S20" s="125" t="s">
        <v>690</v>
      </c>
      <c r="T20" s="125"/>
      <c r="V20" s="119" t="s">
        <v>756</v>
      </c>
      <c r="W20" s="125">
        <v>38.75</v>
      </c>
      <c r="X20" s="125">
        <v>22</v>
      </c>
      <c r="Y20" s="125">
        <v>2.25</v>
      </c>
      <c r="Z20" s="125">
        <v>5</v>
      </c>
      <c r="AA20" s="125" t="s">
        <v>686</v>
      </c>
      <c r="AB20" s="125"/>
    </row>
    <row r="21" spans="1:28" ht="18" x14ac:dyDescent="0.2">
      <c r="A21" s="101" t="s">
        <v>494</v>
      </c>
      <c r="B21" t="s">
        <v>586</v>
      </c>
      <c r="C21" s="128"/>
      <c r="D21" s="112"/>
      <c r="E21" s="112"/>
      <c r="F21" s="112"/>
      <c r="G21" s="112"/>
      <c r="H21" s="132"/>
      <c r="I21" s="112"/>
      <c r="J21" s="112"/>
      <c r="K21" s="112"/>
      <c r="L21" s="112"/>
      <c r="M21" s="112"/>
      <c r="O21" s="119" t="s">
        <v>675</v>
      </c>
      <c r="P21" s="125">
        <v>40.5</v>
      </c>
      <c r="Q21" s="125">
        <v>40.5</v>
      </c>
      <c r="R21" s="125">
        <v>2.25</v>
      </c>
      <c r="S21" s="125" t="s">
        <v>690</v>
      </c>
      <c r="T21" s="125"/>
      <c r="V21" s="119" t="s">
        <v>757</v>
      </c>
      <c r="W21" s="125">
        <v>39.25</v>
      </c>
      <c r="X21" s="125">
        <v>25.75</v>
      </c>
      <c r="Y21" s="125">
        <v>2</v>
      </c>
      <c r="Z21" s="125">
        <v>5</v>
      </c>
      <c r="AA21" s="125" t="s">
        <v>686</v>
      </c>
      <c r="AB21" s="125"/>
    </row>
    <row r="22" spans="1:28" ht="18" x14ac:dyDescent="0.2">
      <c r="A22" s="101" t="s">
        <v>140</v>
      </c>
      <c r="B22" t="s">
        <v>583</v>
      </c>
      <c r="C22" s="128"/>
      <c r="D22" s="112"/>
      <c r="E22" s="112"/>
      <c r="F22" s="112"/>
      <c r="G22" s="112"/>
      <c r="H22" s="132"/>
      <c r="I22" s="112">
        <v>62.25</v>
      </c>
      <c r="J22" s="112">
        <v>30</v>
      </c>
      <c r="K22" s="112">
        <v>2.5</v>
      </c>
      <c r="L22" s="112">
        <v>0</v>
      </c>
      <c r="M22" s="112" t="s">
        <v>690</v>
      </c>
      <c r="O22" s="119" t="s">
        <v>681</v>
      </c>
      <c r="P22" s="125">
        <v>32.5</v>
      </c>
      <c r="Q22" s="125">
        <v>28.375</v>
      </c>
      <c r="R22" s="125">
        <v>2.25</v>
      </c>
      <c r="S22" s="125" t="s">
        <v>686</v>
      </c>
      <c r="T22" s="125"/>
      <c r="V22" s="119" t="s">
        <v>758</v>
      </c>
      <c r="W22" s="125">
        <v>42.25</v>
      </c>
      <c r="X22" s="125">
        <v>26.25</v>
      </c>
      <c r="Y22" s="125">
        <v>2</v>
      </c>
      <c r="Z22" s="125">
        <v>6</v>
      </c>
      <c r="AA22" s="125" t="s">
        <v>686</v>
      </c>
      <c r="AB22" s="125"/>
    </row>
    <row r="23" spans="1:28" ht="18" x14ac:dyDescent="0.2">
      <c r="A23" s="101" t="s">
        <v>495</v>
      </c>
      <c r="B23" t="s">
        <v>584</v>
      </c>
      <c r="C23" s="128"/>
      <c r="D23" s="112"/>
      <c r="E23" s="112"/>
      <c r="F23" s="112"/>
      <c r="G23" s="112"/>
      <c r="H23" s="132"/>
      <c r="I23" s="112"/>
      <c r="J23" s="112"/>
      <c r="K23" s="112"/>
      <c r="L23" s="112"/>
      <c r="M23" s="112"/>
      <c r="O23" s="119" t="s">
        <v>682</v>
      </c>
      <c r="P23" s="125">
        <v>44.75</v>
      </c>
      <c r="Q23" s="125">
        <v>29.75</v>
      </c>
      <c r="R23" s="125">
        <v>2.25</v>
      </c>
      <c r="S23" s="125" t="s">
        <v>686</v>
      </c>
      <c r="T23" s="125"/>
      <c r="V23" s="119" t="s">
        <v>759</v>
      </c>
      <c r="W23" s="125">
        <v>30</v>
      </c>
      <c r="X23" s="125">
        <v>25.875</v>
      </c>
      <c r="Y23" s="125">
        <v>2</v>
      </c>
      <c r="Z23" s="125">
        <v>5</v>
      </c>
      <c r="AA23" s="125" t="s">
        <v>686</v>
      </c>
      <c r="AB23" s="125"/>
    </row>
    <row r="24" spans="1:28" ht="18" x14ac:dyDescent="0.2">
      <c r="A24" s="101" t="s">
        <v>137</v>
      </c>
      <c r="B24" t="s">
        <v>574</v>
      </c>
      <c r="C24" s="128">
        <v>52</v>
      </c>
      <c r="D24" s="112">
        <v>52</v>
      </c>
      <c r="E24" s="112">
        <v>2</v>
      </c>
      <c r="F24" s="112"/>
      <c r="G24" s="112" t="s">
        <v>690</v>
      </c>
      <c r="H24" s="132"/>
      <c r="I24" s="112"/>
      <c r="J24" s="112"/>
      <c r="K24" s="112"/>
      <c r="L24" s="112"/>
      <c r="M24" s="112"/>
      <c r="O24" s="119" t="s">
        <v>767</v>
      </c>
      <c r="P24" s="125">
        <v>50</v>
      </c>
      <c r="Q24" s="125">
        <v>40.625</v>
      </c>
      <c r="R24" s="125">
        <v>2.5</v>
      </c>
      <c r="S24" s="125" t="s">
        <v>690</v>
      </c>
      <c r="T24" s="125" t="s">
        <v>733</v>
      </c>
      <c r="V24" s="119" t="s">
        <v>691</v>
      </c>
      <c r="W24" s="125">
        <v>38.125</v>
      </c>
      <c r="X24" s="125">
        <v>38.125</v>
      </c>
      <c r="Y24" s="125">
        <v>2</v>
      </c>
      <c r="Z24" s="125">
        <v>0</v>
      </c>
      <c r="AA24" s="125"/>
      <c r="AB24" s="125"/>
    </row>
    <row r="25" spans="1:28" ht="18" x14ac:dyDescent="0.2">
      <c r="A25" s="101" t="s">
        <v>133</v>
      </c>
      <c r="B25" t="s">
        <v>580</v>
      </c>
      <c r="C25" s="128"/>
      <c r="D25" s="112"/>
      <c r="E25" s="112"/>
      <c r="F25" s="112"/>
      <c r="G25" s="112"/>
      <c r="H25" s="132"/>
      <c r="I25" s="112"/>
      <c r="J25" s="112"/>
      <c r="K25" s="112"/>
      <c r="L25" s="112"/>
      <c r="M25" s="112"/>
      <c r="O25" s="119" t="s">
        <v>683</v>
      </c>
      <c r="P25" s="125">
        <v>64.875</v>
      </c>
      <c r="Q25" s="125">
        <v>46.75</v>
      </c>
      <c r="R25" s="125">
        <v>2.5</v>
      </c>
      <c r="S25" s="125" t="s">
        <v>690</v>
      </c>
      <c r="T25" s="125"/>
      <c r="V25" s="119" t="s">
        <v>692</v>
      </c>
      <c r="W25" s="125">
        <v>50.125</v>
      </c>
      <c r="X25" s="125">
        <v>50.125</v>
      </c>
      <c r="Y25" s="125">
        <v>2</v>
      </c>
      <c r="Z25" s="125">
        <v>0</v>
      </c>
      <c r="AA25" s="125"/>
      <c r="AB25" s="125"/>
    </row>
    <row r="26" spans="1:28" ht="18" x14ac:dyDescent="0.2">
      <c r="A26" s="101" t="s">
        <v>141</v>
      </c>
      <c r="B26" t="s">
        <v>588</v>
      </c>
      <c r="C26" s="128"/>
      <c r="D26" s="112"/>
      <c r="E26" s="112"/>
      <c r="F26" s="112"/>
      <c r="G26" s="112"/>
      <c r="H26" s="132"/>
      <c r="I26" s="112"/>
      <c r="J26" s="112"/>
      <c r="K26" s="112"/>
      <c r="L26" s="112"/>
      <c r="M26" s="112"/>
      <c r="O26" s="119" t="s">
        <v>684</v>
      </c>
      <c r="P26" s="125">
        <v>34.75</v>
      </c>
      <c r="Q26" s="125">
        <v>34.75</v>
      </c>
      <c r="R26" s="125">
        <v>2.25</v>
      </c>
      <c r="S26" s="125" t="s">
        <v>686</v>
      </c>
      <c r="T26" s="125"/>
      <c r="V26" s="119" t="s">
        <v>693</v>
      </c>
      <c r="W26" s="125">
        <v>45.375</v>
      </c>
      <c r="X26" s="125">
        <v>45.375</v>
      </c>
      <c r="Y26" s="125">
        <v>2.5</v>
      </c>
      <c r="Z26" s="125">
        <v>0</v>
      </c>
      <c r="AA26" s="125"/>
      <c r="AB26" s="125"/>
    </row>
    <row r="27" spans="1:28" ht="18" x14ac:dyDescent="0.2">
      <c r="A27" s="101" t="s">
        <v>59</v>
      </c>
      <c r="B27" t="s">
        <v>579</v>
      </c>
      <c r="C27" s="128">
        <v>44.75</v>
      </c>
      <c r="D27" s="112">
        <v>29.75</v>
      </c>
      <c r="E27" s="112">
        <v>2.25</v>
      </c>
      <c r="F27" s="112"/>
      <c r="G27" s="112" t="s">
        <v>686</v>
      </c>
      <c r="H27" s="132"/>
      <c r="I27" s="112">
        <v>42.25</v>
      </c>
      <c r="J27" s="112">
        <v>26.25</v>
      </c>
      <c r="K27" s="112">
        <v>2</v>
      </c>
      <c r="L27" s="112">
        <v>6</v>
      </c>
      <c r="M27" s="112" t="s">
        <v>686</v>
      </c>
      <c r="O27" s="119" t="s">
        <v>685</v>
      </c>
      <c r="P27" s="125">
        <v>64.88</v>
      </c>
      <c r="Q27" s="125">
        <v>32</v>
      </c>
      <c r="R27" s="125">
        <v>2.5</v>
      </c>
      <c r="S27" s="125" t="s">
        <v>690</v>
      </c>
      <c r="T27" s="125"/>
      <c r="V27" s="119" t="s">
        <v>760</v>
      </c>
      <c r="W27" s="125">
        <v>62.75</v>
      </c>
      <c r="X27" s="125">
        <v>38.125</v>
      </c>
      <c r="Y27" s="125">
        <v>2.5</v>
      </c>
      <c r="Z27" s="125">
        <v>10</v>
      </c>
      <c r="AA27" s="125" t="s">
        <v>690</v>
      </c>
      <c r="AB27" s="125" t="s">
        <v>733</v>
      </c>
    </row>
    <row r="28" spans="1:28" ht="18" x14ac:dyDescent="0.2">
      <c r="A28" s="101" t="s">
        <v>480</v>
      </c>
      <c r="B28" t="s">
        <v>576</v>
      </c>
      <c r="C28" s="128"/>
      <c r="D28" s="112"/>
      <c r="E28" s="112"/>
      <c r="F28" s="112"/>
      <c r="G28" s="112"/>
      <c r="H28" s="132"/>
      <c r="I28" s="112"/>
      <c r="J28" s="112"/>
      <c r="K28" s="112"/>
      <c r="L28" s="112"/>
      <c r="M28" s="112"/>
      <c r="O28" s="119" t="s">
        <v>738</v>
      </c>
      <c r="P28" s="125">
        <v>41.25</v>
      </c>
      <c r="Q28" s="125">
        <v>24.5</v>
      </c>
      <c r="R28" s="125">
        <v>2.5</v>
      </c>
      <c r="S28" s="125" t="s">
        <v>686</v>
      </c>
      <c r="T28" s="125"/>
      <c r="V28" s="119" t="s">
        <v>763</v>
      </c>
      <c r="W28" s="125">
        <v>74.5</v>
      </c>
      <c r="X28" s="125">
        <v>50.125</v>
      </c>
      <c r="Y28" s="125">
        <v>2.5</v>
      </c>
      <c r="Z28" s="125">
        <v>10</v>
      </c>
      <c r="AA28" s="125" t="s">
        <v>690</v>
      </c>
      <c r="AB28" s="125"/>
    </row>
    <row r="29" spans="1:28" ht="18" x14ac:dyDescent="0.2">
      <c r="A29" s="101" t="s">
        <v>487</v>
      </c>
      <c r="B29" t="s">
        <v>585</v>
      </c>
      <c r="C29" s="128"/>
      <c r="D29" s="112"/>
      <c r="E29" s="112"/>
      <c r="F29" s="112"/>
      <c r="G29" s="112"/>
      <c r="H29" s="132"/>
      <c r="I29" s="112"/>
      <c r="J29" s="112"/>
      <c r="K29" s="112"/>
      <c r="L29" s="112"/>
      <c r="M29" s="112"/>
      <c r="V29" s="119" t="s">
        <v>764</v>
      </c>
      <c r="W29" s="125">
        <v>60.125</v>
      </c>
      <c r="X29" s="125">
        <v>38.125</v>
      </c>
      <c r="Y29" s="125">
        <v>2.5</v>
      </c>
      <c r="Z29" s="125">
        <v>6</v>
      </c>
      <c r="AA29" s="125" t="s">
        <v>690</v>
      </c>
      <c r="AB29" s="125" t="s">
        <v>733</v>
      </c>
    </row>
    <row r="30" spans="1:28" ht="18" x14ac:dyDescent="0.2">
      <c r="A30" s="101" t="s">
        <v>60</v>
      </c>
      <c r="B30" t="s">
        <v>577</v>
      </c>
      <c r="C30" s="128">
        <v>41.75</v>
      </c>
      <c r="D30" s="112">
        <v>31.25</v>
      </c>
      <c r="E30" s="112">
        <v>2.5</v>
      </c>
      <c r="F30" s="112"/>
      <c r="G30" s="112" t="s">
        <v>686</v>
      </c>
      <c r="H30" s="132"/>
      <c r="I30" s="112">
        <v>39.25</v>
      </c>
      <c r="J30" s="112">
        <v>25.75</v>
      </c>
      <c r="K30" s="112">
        <v>2</v>
      </c>
      <c r="L30" s="112">
        <v>5</v>
      </c>
      <c r="M30" s="112" t="s">
        <v>686</v>
      </c>
      <c r="V30" s="119" t="s">
        <v>694</v>
      </c>
      <c r="W30" s="125">
        <v>32.25</v>
      </c>
      <c r="X30" s="125">
        <v>32.25</v>
      </c>
      <c r="Y30" s="125">
        <v>2.25</v>
      </c>
      <c r="Z30" s="125">
        <v>0</v>
      </c>
      <c r="AA30" s="125" t="s">
        <v>686</v>
      </c>
      <c r="AB30" s="125"/>
    </row>
    <row r="31" spans="1:28" ht="18" x14ac:dyDescent="0.2">
      <c r="A31" s="101" t="s">
        <v>132</v>
      </c>
      <c r="B31" t="s">
        <v>578</v>
      </c>
      <c r="C31" s="128">
        <v>64.88</v>
      </c>
      <c r="D31" s="112">
        <v>32</v>
      </c>
      <c r="E31" s="112">
        <v>2.5</v>
      </c>
      <c r="F31" s="112"/>
      <c r="G31" s="112" t="s">
        <v>690</v>
      </c>
      <c r="H31" s="132"/>
      <c r="I31" s="112"/>
      <c r="J31" s="112"/>
      <c r="K31" s="112"/>
      <c r="L31" s="112"/>
      <c r="M31" s="112"/>
      <c r="V31" s="119" t="s">
        <v>695</v>
      </c>
      <c r="W31" s="125">
        <v>61.375</v>
      </c>
      <c r="X31" s="125">
        <v>38.125</v>
      </c>
      <c r="Y31" s="125">
        <v>2.5</v>
      </c>
      <c r="Z31" s="125">
        <v>0</v>
      </c>
      <c r="AA31" s="125" t="s">
        <v>690</v>
      </c>
      <c r="AB31" s="125" t="s">
        <v>733</v>
      </c>
    </row>
    <row r="32" spans="1:28" ht="18" x14ac:dyDescent="0.2">
      <c r="A32" s="101" t="s">
        <v>61</v>
      </c>
      <c r="B32" t="s">
        <v>589</v>
      </c>
      <c r="C32" s="128"/>
      <c r="D32" s="112"/>
      <c r="E32" s="112"/>
      <c r="F32" s="112"/>
      <c r="G32" s="112"/>
      <c r="H32" s="132"/>
      <c r="I32" s="112"/>
      <c r="J32" s="112"/>
      <c r="K32" s="112"/>
      <c r="L32" s="112"/>
      <c r="M32" s="112"/>
      <c r="V32" s="119" t="s">
        <v>765</v>
      </c>
      <c r="W32" s="125">
        <v>56.375</v>
      </c>
      <c r="X32" s="125">
        <v>22</v>
      </c>
      <c r="Y32" s="125">
        <v>2.5</v>
      </c>
      <c r="Z32" s="125">
        <v>0</v>
      </c>
      <c r="AA32" s="125"/>
      <c r="AB32" s="125"/>
    </row>
    <row r="33" spans="1:28" ht="18" x14ac:dyDescent="0.2">
      <c r="A33" s="101" t="s">
        <v>62</v>
      </c>
      <c r="B33" t="s">
        <v>582</v>
      </c>
      <c r="C33" s="128"/>
      <c r="D33" s="112"/>
      <c r="E33" s="112"/>
      <c r="F33" s="112"/>
      <c r="G33" s="112"/>
      <c r="H33" s="132"/>
      <c r="I33" s="112"/>
      <c r="J33" s="112"/>
      <c r="K33" s="112"/>
      <c r="L33" s="112"/>
      <c r="M33" s="112"/>
      <c r="V33" s="119" t="s">
        <v>766</v>
      </c>
      <c r="W33" s="125">
        <v>74</v>
      </c>
      <c r="X33" s="125">
        <v>26.125</v>
      </c>
      <c r="Y33" s="125">
        <v>2.5</v>
      </c>
      <c r="Z33" s="125">
        <v>0</v>
      </c>
      <c r="AA33" s="125" t="s">
        <v>690</v>
      </c>
      <c r="AB33" s="125"/>
    </row>
    <row r="34" spans="1:28" ht="18" x14ac:dyDescent="0.2">
      <c r="A34" s="101" t="s">
        <v>483</v>
      </c>
      <c r="B34" t="s">
        <v>590</v>
      </c>
      <c r="C34" s="128"/>
      <c r="D34" s="112"/>
      <c r="E34" s="112"/>
      <c r="F34" s="112"/>
      <c r="G34" s="112"/>
      <c r="H34" s="132"/>
      <c r="I34" s="112"/>
      <c r="J34" s="112"/>
      <c r="K34" s="112"/>
      <c r="L34" s="112"/>
      <c r="M34" s="112"/>
      <c r="V34" s="119" t="s">
        <v>687</v>
      </c>
      <c r="W34" s="125">
        <v>62.25</v>
      </c>
      <c r="X34" s="125">
        <v>30</v>
      </c>
      <c r="Y34" s="125">
        <v>2.5</v>
      </c>
      <c r="Z34" s="125">
        <v>0</v>
      </c>
      <c r="AA34" s="125" t="s">
        <v>690</v>
      </c>
      <c r="AB34" s="125"/>
    </row>
    <row r="35" spans="1:28" ht="18" x14ac:dyDescent="0.2">
      <c r="A35" s="101" t="s">
        <v>63</v>
      </c>
      <c r="B35" t="s">
        <v>581</v>
      </c>
      <c r="C35" s="128">
        <v>32.5</v>
      </c>
      <c r="D35" s="112">
        <v>28.375</v>
      </c>
      <c r="E35" s="112">
        <v>2.25</v>
      </c>
      <c r="F35" s="112"/>
      <c r="G35" s="112" t="s">
        <v>686</v>
      </c>
      <c r="H35" s="132"/>
      <c r="I35" s="112">
        <v>30</v>
      </c>
      <c r="J35" s="112">
        <v>25.875</v>
      </c>
      <c r="K35" s="112">
        <v>2</v>
      </c>
      <c r="L35" s="112">
        <v>5</v>
      </c>
      <c r="M35" s="112" t="s">
        <v>686</v>
      </c>
      <c r="V35" s="119" t="s">
        <v>688</v>
      </c>
      <c r="W35" s="125">
        <v>33.125</v>
      </c>
      <c r="X35" s="125">
        <v>40.125</v>
      </c>
      <c r="Y35" s="125">
        <v>2.25</v>
      </c>
      <c r="Z35" s="125">
        <v>0</v>
      </c>
      <c r="AA35" s="125" t="s">
        <v>690</v>
      </c>
      <c r="AB35" s="125"/>
    </row>
    <row r="36" spans="1:28" x14ac:dyDescent="0.2">
      <c r="A36" s="101" t="s">
        <v>491</v>
      </c>
      <c r="B36" t="s">
        <v>593</v>
      </c>
      <c r="C36" s="128">
        <v>41.25</v>
      </c>
      <c r="D36">
        <v>24.5</v>
      </c>
      <c r="E36">
        <v>2.5</v>
      </c>
      <c r="G36" t="s">
        <v>686</v>
      </c>
      <c r="H36" s="132"/>
      <c r="I36" s="112"/>
      <c r="J36" s="112"/>
      <c r="K36" s="112"/>
      <c r="L36" s="112"/>
      <c r="M36" s="112"/>
    </row>
    <row r="37" spans="1:28" x14ac:dyDescent="0.2">
      <c r="A37" s="101" t="s">
        <v>488</v>
      </c>
      <c r="B37" t="s">
        <v>594</v>
      </c>
      <c r="C37" s="128">
        <v>64.875</v>
      </c>
      <c r="D37" s="112">
        <v>24.5</v>
      </c>
      <c r="E37" s="112">
        <v>2.5</v>
      </c>
      <c r="F37" s="112"/>
      <c r="G37" s="112" t="s">
        <v>690</v>
      </c>
      <c r="H37" s="132"/>
      <c r="I37" s="112"/>
      <c r="J37" s="112"/>
      <c r="K37" s="112"/>
      <c r="L37" s="112"/>
      <c r="M37" s="112"/>
    </row>
    <row r="38" spans="1:28" x14ac:dyDescent="0.2">
      <c r="A38" s="101" t="s">
        <v>489</v>
      </c>
      <c r="B38" t="s">
        <v>592</v>
      </c>
      <c r="C38" s="128"/>
      <c r="D38" s="112"/>
      <c r="E38" s="112"/>
      <c r="F38" s="112"/>
      <c r="G38" s="112"/>
      <c r="H38" s="132"/>
      <c r="I38" s="112"/>
      <c r="J38" s="112"/>
      <c r="K38" s="112"/>
      <c r="L38" s="112"/>
      <c r="M38" s="112"/>
    </row>
    <row r="39" spans="1:28" x14ac:dyDescent="0.2">
      <c r="A39" s="101" t="s">
        <v>479</v>
      </c>
      <c r="B39" t="s">
        <v>596</v>
      </c>
      <c r="C39" s="128">
        <v>40.625</v>
      </c>
      <c r="D39" s="112">
        <v>28.75</v>
      </c>
      <c r="E39" s="112">
        <v>2.25</v>
      </c>
      <c r="F39" s="112"/>
      <c r="G39" s="112" t="s">
        <v>686</v>
      </c>
      <c r="H39" s="132"/>
      <c r="I39" s="112"/>
      <c r="J39" s="112"/>
      <c r="K39" s="112"/>
      <c r="L39" s="112"/>
      <c r="M39" s="112"/>
    </row>
    <row r="40" spans="1:28" x14ac:dyDescent="0.2">
      <c r="A40" s="101" t="s">
        <v>481</v>
      </c>
      <c r="B40" t="s">
        <v>597</v>
      </c>
      <c r="C40" s="128"/>
      <c r="D40" s="112"/>
      <c r="E40" s="112"/>
      <c r="F40" s="112"/>
      <c r="G40" s="112"/>
      <c r="H40" s="132"/>
      <c r="I40" s="112"/>
      <c r="J40" s="112"/>
      <c r="K40" s="112"/>
      <c r="L40" s="112"/>
      <c r="M40" s="112"/>
    </row>
    <row r="41" spans="1:28" x14ac:dyDescent="0.2">
      <c r="A41" s="101" t="s">
        <v>496</v>
      </c>
      <c r="B41" t="s">
        <v>595</v>
      </c>
      <c r="C41" s="128"/>
      <c r="D41" s="112"/>
      <c r="E41" s="112"/>
      <c r="F41" s="112"/>
      <c r="G41" s="112"/>
      <c r="H41" s="132"/>
      <c r="I41" s="112"/>
      <c r="J41" s="112"/>
      <c r="K41" s="112"/>
      <c r="L41" s="112"/>
      <c r="M41" s="112"/>
    </row>
    <row r="42" spans="1:28" x14ac:dyDescent="0.2">
      <c r="A42" s="101" t="s">
        <v>490</v>
      </c>
      <c r="B42" t="s">
        <v>598</v>
      </c>
      <c r="C42" s="128">
        <v>64.88</v>
      </c>
      <c r="D42" s="112">
        <v>34.75</v>
      </c>
      <c r="E42" s="112">
        <v>2.5</v>
      </c>
      <c r="F42" s="112"/>
      <c r="G42" s="112" t="s">
        <v>690</v>
      </c>
      <c r="H42" s="132"/>
      <c r="I42" s="112"/>
      <c r="J42" s="112"/>
      <c r="K42" s="112"/>
      <c r="L42" s="112"/>
      <c r="M42" s="112"/>
    </row>
    <row r="43" spans="1:28" x14ac:dyDescent="0.2">
      <c r="A43" s="101" t="s">
        <v>497</v>
      </c>
      <c r="B43" t="s">
        <v>558</v>
      </c>
      <c r="C43" s="128"/>
      <c r="D43" s="112"/>
      <c r="E43" s="112"/>
      <c r="F43" s="112"/>
      <c r="G43" s="112"/>
      <c r="H43" s="132"/>
      <c r="I43" s="112"/>
      <c r="J43" s="112"/>
      <c r="K43" s="112"/>
      <c r="L43" s="112"/>
      <c r="M43" s="112"/>
    </row>
    <row r="44" spans="1:28" x14ac:dyDescent="0.2">
      <c r="A44" s="101" t="s">
        <v>498</v>
      </c>
      <c r="B44" t="s">
        <v>558</v>
      </c>
      <c r="C44" s="128"/>
      <c r="D44" s="112"/>
      <c r="E44" s="112"/>
      <c r="F44" s="112"/>
      <c r="G44" s="112"/>
      <c r="H44" s="132"/>
      <c r="I44" s="112"/>
      <c r="J44" s="112"/>
      <c r="K44" s="112"/>
      <c r="L44" s="112"/>
      <c r="M44" s="112"/>
    </row>
    <row r="45" spans="1:28" x14ac:dyDescent="0.2">
      <c r="A45" s="101" t="s">
        <v>413</v>
      </c>
      <c r="B45" t="s">
        <v>552</v>
      </c>
      <c r="C45" s="128"/>
      <c r="D45" s="112"/>
      <c r="E45" s="112"/>
      <c r="F45" s="112"/>
      <c r="G45" s="112"/>
      <c r="H45" s="132" t="s">
        <v>733</v>
      </c>
      <c r="I45" s="112">
        <v>61.375</v>
      </c>
      <c r="J45" s="112">
        <v>38.125</v>
      </c>
      <c r="K45" s="112">
        <v>2.5</v>
      </c>
      <c r="L45" s="112">
        <v>0</v>
      </c>
      <c r="M45" s="112" t="s">
        <v>690</v>
      </c>
      <c r="N45" t="s">
        <v>733</v>
      </c>
    </row>
    <row r="46" spans="1:28" x14ac:dyDescent="0.2">
      <c r="A46" s="101" t="s">
        <v>407</v>
      </c>
      <c r="B46" t="s">
        <v>529</v>
      </c>
      <c r="C46" s="128"/>
      <c r="D46" s="112"/>
      <c r="E46" s="112"/>
      <c r="F46" s="112"/>
      <c r="G46" s="112"/>
      <c r="H46" s="132"/>
      <c r="I46" s="112">
        <v>60.125</v>
      </c>
      <c r="J46" s="112">
        <v>38.125</v>
      </c>
      <c r="K46" s="112">
        <v>2.5</v>
      </c>
      <c r="L46" s="112">
        <v>6</v>
      </c>
      <c r="M46" s="112" t="s">
        <v>690</v>
      </c>
    </row>
    <row r="47" spans="1:28" x14ac:dyDescent="0.2">
      <c r="A47" s="101" t="s">
        <v>418</v>
      </c>
      <c r="B47" t="s">
        <v>553</v>
      </c>
      <c r="C47" s="128">
        <v>40.625</v>
      </c>
      <c r="D47" s="112">
        <v>40.625</v>
      </c>
      <c r="E47" s="112">
        <v>2</v>
      </c>
      <c r="F47" s="112"/>
      <c r="G47" s="112" t="s">
        <v>690</v>
      </c>
      <c r="H47" s="132"/>
      <c r="I47" s="112">
        <v>38.125</v>
      </c>
      <c r="J47" s="112">
        <v>38.125</v>
      </c>
      <c r="K47" s="112">
        <v>2</v>
      </c>
      <c r="L47" s="112">
        <v>0</v>
      </c>
      <c r="M47" s="112"/>
    </row>
    <row r="48" spans="1:28" x14ac:dyDescent="0.2">
      <c r="A48" s="101" t="s">
        <v>412</v>
      </c>
      <c r="B48" t="s">
        <v>554</v>
      </c>
      <c r="C48" s="128">
        <v>46.75</v>
      </c>
      <c r="D48" s="112">
        <v>46.75</v>
      </c>
      <c r="E48" s="112">
        <v>2</v>
      </c>
      <c r="F48" s="112"/>
      <c r="G48" s="112" t="s">
        <v>690</v>
      </c>
      <c r="H48" s="132"/>
      <c r="I48" s="112">
        <v>45.375</v>
      </c>
      <c r="J48" s="112">
        <v>45.375</v>
      </c>
      <c r="K48" s="112">
        <v>2.5</v>
      </c>
      <c r="L48" s="112">
        <v>0</v>
      </c>
      <c r="M48" s="112"/>
    </row>
    <row r="49" spans="1:14" x14ac:dyDescent="0.2">
      <c r="A49" s="101" t="s">
        <v>417</v>
      </c>
      <c r="B49" t="s">
        <v>555</v>
      </c>
      <c r="C49" s="128">
        <v>52.625</v>
      </c>
      <c r="D49" s="112">
        <v>52.625</v>
      </c>
      <c r="E49" s="112">
        <v>2</v>
      </c>
      <c r="F49" s="112"/>
      <c r="G49" s="112" t="s">
        <v>690</v>
      </c>
      <c r="H49" s="132"/>
      <c r="I49" s="112">
        <v>50.125</v>
      </c>
      <c r="J49" s="112">
        <v>50.125</v>
      </c>
      <c r="K49" s="112">
        <v>2</v>
      </c>
      <c r="L49" s="112">
        <v>0</v>
      </c>
      <c r="M49" s="112"/>
    </row>
    <row r="50" spans="1:14" x14ac:dyDescent="0.2">
      <c r="A50" s="101" t="s">
        <v>419</v>
      </c>
      <c r="B50" t="s">
        <v>537</v>
      </c>
      <c r="C50" s="128"/>
      <c r="D50" s="112"/>
      <c r="E50" s="112"/>
      <c r="F50" s="112"/>
      <c r="G50" s="112"/>
      <c r="H50" s="132"/>
      <c r="I50" s="112"/>
      <c r="J50" s="112"/>
      <c r="K50" s="112"/>
      <c r="L50" s="112"/>
      <c r="M50" s="112"/>
    </row>
    <row r="51" spans="1:14" x14ac:dyDescent="0.2">
      <c r="A51" s="101" t="s">
        <v>401</v>
      </c>
      <c r="B51" t="s">
        <v>538</v>
      </c>
      <c r="C51" s="128">
        <v>40.625</v>
      </c>
      <c r="D51" s="112">
        <v>28.75</v>
      </c>
      <c r="E51" s="112">
        <v>2.25</v>
      </c>
      <c r="F51" s="112"/>
      <c r="G51" s="112" t="s">
        <v>686</v>
      </c>
      <c r="H51" s="132"/>
      <c r="I51" s="112">
        <v>38.125</v>
      </c>
      <c r="J51" s="112">
        <v>26.25</v>
      </c>
      <c r="K51" s="112">
        <v>2.25</v>
      </c>
      <c r="L51" s="112">
        <v>4</v>
      </c>
      <c r="M51" s="112" t="s">
        <v>686</v>
      </c>
    </row>
    <row r="52" spans="1:14" x14ac:dyDescent="0.2">
      <c r="A52" s="101" t="s">
        <v>395</v>
      </c>
      <c r="B52" t="s">
        <v>539</v>
      </c>
      <c r="C52" s="128">
        <v>52.75</v>
      </c>
      <c r="D52" s="112">
        <v>28.75</v>
      </c>
      <c r="E52" s="112">
        <v>2.5</v>
      </c>
      <c r="F52" s="112"/>
      <c r="G52" s="112" t="s">
        <v>686</v>
      </c>
      <c r="H52" s="132"/>
      <c r="I52" s="112"/>
      <c r="J52" s="112"/>
      <c r="K52" s="112"/>
      <c r="L52" s="112"/>
      <c r="M52" s="112"/>
    </row>
    <row r="53" spans="1:14" x14ac:dyDescent="0.2">
      <c r="A53" s="101" t="s">
        <v>410</v>
      </c>
      <c r="B53" t="s">
        <v>532</v>
      </c>
      <c r="C53" s="128"/>
      <c r="D53" s="112"/>
      <c r="E53" s="112"/>
      <c r="F53" s="112"/>
      <c r="G53" s="112"/>
      <c r="H53" s="132"/>
      <c r="I53" s="112">
        <v>74.5</v>
      </c>
      <c r="J53" s="112">
        <v>50.125</v>
      </c>
      <c r="K53" s="112">
        <v>2.5</v>
      </c>
      <c r="L53" s="112">
        <v>10</v>
      </c>
      <c r="M53" s="112" t="s">
        <v>690</v>
      </c>
    </row>
    <row r="54" spans="1:14" x14ac:dyDescent="0.2">
      <c r="A54" s="101" t="s">
        <v>403</v>
      </c>
      <c r="B54" t="s">
        <v>540</v>
      </c>
      <c r="C54" s="128">
        <v>63.875</v>
      </c>
      <c r="D54" s="112">
        <v>28.625</v>
      </c>
      <c r="E54" s="112">
        <v>2.5</v>
      </c>
      <c r="F54" s="112"/>
      <c r="G54" s="112" t="s">
        <v>690</v>
      </c>
      <c r="H54" s="132"/>
      <c r="I54" s="112">
        <v>62.375</v>
      </c>
      <c r="J54" s="112">
        <v>26.125</v>
      </c>
      <c r="K54" s="112">
        <v>2.5</v>
      </c>
      <c r="L54" s="112">
        <v>0</v>
      </c>
      <c r="M54" s="112" t="s">
        <v>690</v>
      </c>
    </row>
    <row r="55" spans="1:14" x14ac:dyDescent="0.2">
      <c r="A55" s="101" t="s">
        <v>414</v>
      </c>
      <c r="B55" t="s">
        <v>541</v>
      </c>
      <c r="C55" s="128">
        <v>50</v>
      </c>
      <c r="D55" s="112">
        <v>28.625</v>
      </c>
      <c r="E55" s="112">
        <v>2.5</v>
      </c>
      <c r="F55" s="112"/>
      <c r="G55" s="112" t="s">
        <v>690</v>
      </c>
      <c r="H55" s="132" t="s">
        <v>733</v>
      </c>
      <c r="I55" s="112">
        <v>74</v>
      </c>
      <c r="J55" s="112">
        <v>26.125</v>
      </c>
      <c r="K55" s="112">
        <v>2.5</v>
      </c>
      <c r="L55" s="112">
        <v>0</v>
      </c>
      <c r="M55" s="112" t="s">
        <v>690</v>
      </c>
      <c r="N55" t="s">
        <v>733</v>
      </c>
    </row>
    <row r="56" spans="1:14" x14ac:dyDescent="0.2">
      <c r="A56" s="101" t="s">
        <v>399</v>
      </c>
      <c r="B56" t="s">
        <v>542</v>
      </c>
      <c r="C56" s="128">
        <v>52.75</v>
      </c>
      <c r="D56" s="112">
        <v>34.625</v>
      </c>
      <c r="E56" s="112">
        <v>2.5</v>
      </c>
      <c r="F56" s="112"/>
      <c r="G56" s="112" t="s">
        <v>686</v>
      </c>
      <c r="H56" s="132"/>
      <c r="I56" s="112">
        <v>50.25</v>
      </c>
      <c r="J56" s="112">
        <v>32.375</v>
      </c>
      <c r="K56" s="112">
        <v>2</v>
      </c>
      <c r="L56" s="112">
        <v>6</v>
      </c>
      <c r="M56" s="112" t="s">
        <v>686</v>
      </c>
    </row>
    <row r="57" spans="1:14" x14ac:dyDescent="0.2">
      <c r="A57" s="101" t="s">
        <v>398</v>
      </c>
      <c r="B57" t="s">
        <v>543</v>
      </c>
      <c r="C57" s="128">
        <v>64.88</v>
      </c>
      <c r="D57" s="112">
        <v>34.75</v>
      </c>
      <c r="E57" s="112">
        <v>2.5</v>
      </c>
      <c r="F57" s="112"/>
      <c r="G57" s="112" t="s">
        <v>690</v>
      </c>
      <c r="H57" s="132" t="s">
        <v>733</v>
      </c>
      <c r="I57" s="112">
        <v>62.38</v>
      </c>
      <c r="J57" s="112">
        <v>32.25</v>
      </c>
      <c r="K57" s="112">
        <v>2.5</v>
      </c>
      <c r="L57" s="112">
        <v>7</v>
      </c>
      <c r="M57" s="112" t="s">
        <v>690</v>
      </c>
      <c r="N57" t="s">
        <v>733</v>
      </c>
    </row>
    <row r="58" spans="1:14" x14ac:dyDescent="0.2">
      <c r="A58" s="101" t="s">
        <v>396</v>
      </c>
      <c r="B58" t="s">
        <v>544</v>
      </c>
      <c r="C58" s="128">
        <v>50</v>
      </c>
      <c r="D58" s="112">
        <v>34.75</v>
      </c>
      <c r="E58" s="112">
        <v>2.5</v>
      </c>
      <c r="F58" s="112"/>
      <c r="G58" s="112" t="s">
        <v>690</v>
      </c>
      <c r="H58" s="132"/>
      <c r="I58" s="112">
        <v>74</v>
      </c>
      <c r="J58" s="112">
        <v>32.25</v>
      </c>
      <c r="K58" s="112">
        <v>2.5</v>
      </c>
      <c r="L58" s="112">
        <v>9</v>
      </c>
      <c r="M58" s="112" t="s">
        <v>690</v>
      </c>
    </row>
    <row r="59" spans="1:14" x14ac:dyDescent="0.2">
      <c r="A59" s="101" t="s">
        <v>411</v>
      </c>
      <c r="B59" t="s">
        <v>549</v>
      </c>
      <c r="C59" s="128">
        <v>40.625</v>
      </c>
      <c r="D59" s="112">
        <v>40.625</v>
      </c>
      <c r="E59" s="112">
        <v>2</v>
      </c>
      <c r="F59" s="112"/>
      <c r="G59" s="112" t="s">
        <v>690</v>
      </c>
      <c r="H59" s="132" t="s">
        <v>733</v>
      </c>
      <c r="I59" s="112">
        <v>38</v>
      </c>
      <c r="J59" s="112">
        <v>38</v>
      </c>
      <c r="K59" s="112">
        <v>2</v>
      </c>
      <c r="L59" s="112">
        <v>4</v>
      </c>
      <c r="M59" s="112" t="s">
        <v>690</v>
      </c>
      <c r="N59" t="s">
        <v>733</v>
      </c>
    </row>
    <row r="60" spans="1:14" x14ac:dyDescent="0.2">
      <c r="A60" s="101" t="s">
        <v>408</v>
      </c>
      <c r="B60" t="s">
        <v>550</v>
      </c>
      <c r="C60" s="128">
        <v>46.75</v>
      </c>
      <c r="D60" s="112">
        <v>46.75</v>
      </c>
      <c r="E60" s="112">
        <v>2</v>
      </c>
      <c r="F60" s="112"/>
      <c r="G60" s="112" t="s">
        <v>690</v>
      </c>
      <c r="H60" s="132"/>
      <c r="I60" s="112">
        <v>43.75</v>
      </c>
      <c r="J60" s="112">
        <v>43.75</v>
      </c>
      <c r="K60" s="112">
        <v>2</v>
      </c>
      <c r="L60" s="112">
        <v>0</v>
      </c>
      <c r="M60" s="112" t="s">
        <v>690</v>
      </c>
    </row>
    <row r="61" spans="1:14" x14ac:dyDescent="0.2">
      <c r="A61" s="101" t="s">
        <v>415</v>
      </c>
      <c r="B61" t="s">
        <v>545</v>
      </c>
      <c r="C61" s="128">
        <v>52.75</v>
      </c>
      <c r="D61" s="112">
        <v>40.625</v>
      </c>
      <c r="E61" s="112">
        <v>2</v>
      </c>
      <c r="F61" s="112"/>
      <c r="G61" s="112" t="s">
        <v>690</v>
      </c>
      <c r="H61" s="132"/>
      <c r="I61" s="112"/>
      <c r="J61" s="112"/>
      <c r="K61" s="112"/>
      <c r="L61" s="112"/>
      <c r="M61" s="112"/>
    </row>
    <row r="62" spans="1:14" x14ac:dyDescent="0.2">
      <c r="A62" s="101" t="s">
        <v>404</v>
      </c>
      <c r="B62" t="s">
        <v>546</v>
      </c>
      <c r="C62" s="128">
        <v>64.875</v>
      </c>
      <c r="D62" s="112">
        <v>40.625</v>
      </c>
      <c r="E62" s="112">
        <v>2.5</v>
      </c>
      <c r="F62" s="112"/>
      <c r="G62" s="112" t="s">
        <v>690</v>
      </c>
      <c r="H62" s="132"/>
      <c r="I62" s="112"/>
      <c r="J62" s="112"/>
      <c r="K62" s="112"/>
      <c r="L62" s="112"/>
      <c r="M62" s="112"/>
    </row>
    <row r="63" spans="1:14" x14ac:dyDescent="0.2">
      <c r="A63" s="101" t="s">
        <v>402</v>
      </c>
      <c r="B63" t="s">
        <v>547</v>
      </c>
      <c r="C63" s="128">
        <v>50</v>
      </c>
      <c r="D63" s="112">
        <v>40.625</v>
      </c>
      <c r="E63" s="112">
        <v>2.5</v>
      </c>
      <c r="F63" s="112"/>
      <c r="G63" s="112" t="s">
        <v>690</v>
      </c>
      <c r="H63" s="132" t="s">
        <v>733</v>
      </c>
      <c r="I63" s="112">
        <v>74</v>
      </c>
      <c r="J63" s="112">
        <v>38.125</v>
      </c>
      <c r="K63" s="112">
        <v>2.5</v>
      </c>
      <c r="L63" s="112">
        <v>10</v>
      </c>
      <c r="M63" s="112" t="s">
        <v>690</v>
      </c>
      <c r="N63" t="s">
        <v>733</v>
      </c>
    </row>
    <row r="64" spans="1:14" x14ac:dyDescent="0.2">
      <c r="A64" s="101" t="s">
        <v>421</v>
      </c>
      <c r="B64" t="s">
        <v>548</v>
      </c>
      <c r="C64" s="128">
        <v>64.875</v>
      </c>
      <c r="D64" s="112">
        <v>46.75</v>
      </c>
      <c r="E64" s="112">
        <v>2.5</v>
      </c>
      <c r="F64" s="112"/>
      <c r="G64" s="112" t="s">
        <v>690</v>
      </c>
      <c r="H64" s="132"/>
      <c r="I64" s="112">
        <v>62.375</v>
      </c>
      <c r="J64" s="112">
        <v>45.375</v>
      </c>
      <c r="K64" s="112">
        <v>2.5</v>
      </c>
      <c r="L64" s="112">
        <v>8</v>
      </c>
      <c r="M64" s="112" t="s">
        <v>690</v>
      </c>
    </row>
    <row r="65" spans="1:14" x14ac:dyDescent="0.2">
      <c r="A65" s="101" t="s">
        <v>416</v>
      </c>
      <c r="B65" t="s">
        <v>528</v>
      </c>
      <c r="C65" s="128"/>
      <c r="D65" s="112"/>
      <c r="E65" s="112"/>
      <c r="F65" s="112"/>
      <c r="G65" s="112"/>
      <c r="H65" s="132"/>
      <c r="I65" s="112"/>
      <c r="J65" s="112"/>
      <c r="K65" s="112"/>
      <c r="L65" s="112"/>
      <c r="M65" s="112"/>
    </row>
    <row r="66" spans="1:14" x14ac:dyDescent="0.2">
      <c r="A66" s="101" t="s">
        <v>397</v>
      </c>
      <c r="B66" t="s">
        <v>551</v>
      </c>
      <c r="C66" s="128">
        <v>52</v>
      </c>
      <c r="D66" s="112">
        <v>52</v>
      </c>
      <c r="E66" s="112">
        <v>2</v>
      </c>
      <c r="F66" s="112"/>
      <c r="G66" s="112" t="s">
        <v>690</v>
      </c>
      <c r="H66" s="132"/>
      <c r="I66" s="112">
        <v>49.5</v>
      </c>
      <c r="J66" s="112">
        <v>49.5</v>
      </c>
      <c r="K66" s="112">
        <v>2</v>
      </c>
      <c r="L66" s="112">
        <v>4</v>
      </c>
      <c r="M66" s="112" t="s">
        <v>690</v>
      </c>
    </row>
    <row r="67" spans="1:14" x14ac:dyDescent="0.2">
      <c r="A67" s="101" t="s">
        <v>475</v>
      </c>
      <c r="B67" t="s">
        <v>534</v>
      </c>
      <c r="C67" s="128"/>
      <c r="D67" s="112"/>
      <c r="E67" s="112"/>
      <c r="F67" s="112"/>
      <c r="G67" s="112"/>
      <c r="H67" s="132"/>
      <c r="I67" s="112"/>
      <c r="J67" s="112"/>
      <c r="K67" s="112"/>
      <c r="L67" s="112"/>
      <c r="M67" s="112"/>
    </row>
    <row r="68" spans="1:14" x14ac:dyDescent="0.2">
      <c r="A68" s="101" t="s">
        <v>400</v>
      </c>
      <c r="B68" t="s">
        <v>535</v>
      </c>
      <c r="C68" s="128"/>
      <c r="D68" s="112"/>
      <c r="E68" s="112"/>
      <c r="F68" s="112"/>
      <c r="G68" s="112"/>
      <c r="H68" s="132"/>
      <c r="I68" s="112">
        <v>74</v>
      </c>
      <c r="J68" s="112">
        <v>50.125</v>
      </c>
      <c r="K68" s="112">
        <v>2.5</v>
      </c>
      <c r="L68" s="112">
        <v>7</v>
      </c>
      <c r="M68" s="112" t="s">
        <v>690</v>
      </c>
    </row>
    <row r="69" spans="1:14" x14ac:dyDescent="0.2">
      <c r="A69" s="101" t="s">
        <v>484</v>
      </c>
      <c r="B69" t="s">
        <v>536</v>
      </c>
      <c r="C69" s="128"/>
      <c r="D69" s="112"/>
      <c r="E69" s="112"/>
      <c r="F69" s="112"/>
      <c r="G69" s="112"/>
      <c r="H69" s="132"/>
      <c r="I69" s="112"/>
      <c r="J69" s="112"/>
      <c r="K69" s="112"/>
      <c r="L69" s="112"/>
      <c r="M69" s="112"/>
    </row>
    <row r="70" spans="1:14" x14ac:dyDescent="0.2">
      <c r="A70" s="101" t="s">
        <v>409</v>
      </c>
      <c r="B70" t="s">
        <v>533</v>
      </c>
      <c r="C70" s="128"/>
      <c r="D70" s="112"/>
      <c r="E70" s="112"/>
      <c r="F70" s="112"/>
      <c r="G70" s="112"/>
      <c r="H70" s="132" t="s">
        <v>733</v>
      </c>
      <c r="I70" s="112">
        <v>62.75</v>
      </c>
      <c r="J70" s="112">
        <v>38.125</v>
      </c>
      <c r="K70" s="112">
        <v>2.5</v>
      </c>
      <c r="L70" s="112">
        <v>10</v>
      </c>
      <c r="M70" s="112" t="s">
        <v>690</v>
      </c>
      <c r="N70" t="s">
        <v>733</v>
      </c>
    </row>
    <row r="71" spans="1:14" x14ac:dyDescent="0.2">
      <c r="A71" s="101" t="s">
        <v>406</v>
      </c>
      <c r="B71" t="s">
        <v>556</v>
      </c>
      <c r="C71" s="128">
        <v>52.625</v>
      </c>
      <c r="D71" s="112">
        <v>26.875</v>
      </c>
      <c r="E71" s="112">
        <v>2.5</v>
      </c>
      <c r="F71" s="112"/>
      <c r="G71" s="112" t="s">
        <v>686</v>
      </c>
      <c r="H71" s="132"/>
      <c r="I71" s="112"/>
      <c r="J71" s="112"/>
      <c r="K71" s="112"/>
      <c r="L71" s="112"/>
      <c r="M71" s="112"/>
    </row>
    <row r="72" spans="1:14" x14ac:dyDescent="0.2">
      <c r="A72" s="101" t="s">
        <v>420</v>
      </c>
      <c r="B72" t="s">
        <v>530</v>
      </c>
      <c r="C72" s="128">
        <v>52.75</v>
      </c>
      <c r="D72" s="112">
        <v>28.625</v>
      </c>
      <c r="E72" s="112">
        <v>2.5</v>
      </c>
      <c r="F72" s="112"/>
      <c r="G72" s="112" t="s">
        <v>686</v>
      </c>
      <c r="H72" s="132"/>
      <c r="I72" s="112"/>
      <c r="J72" s="112"/>
      <c r="K72" s="112"/>
      <c r="L72" s="112"/>
      <c r="M72" s="112"/>
    </row>
    <row r="73" spans="1:14" x14ac:dyDescent="0.2">
      <c r="A73" s="101" t="s">
        <v>499</v>
      </c>
      <c r="B73" t="s">
        <v>531</v>
      </c>
      <c r="C73" s="128"/>
      <c r="D73" s="112"/>
      <c r="E73" s="112"/>
      <c r="F73" s="112"/>
      <c r="G73" s="112"/>
      <c r="H73" s="132"/>
      <c r="I73" s="112"/>
      <c r="J73" s="112"/>
      <c r="K73" s="112"/>
      <c r="L73" s="112"/>
      <c r="M73" s="112"/>
    </row>
    <row r="74" spans="1:14" x14ac:dyDescent="0.2">
      <c r="A74" s="101" t="s">
        <v>405</v>
      </c>
      <c r="B74" t="s">
        <v>557</v>
      </c>
      <c r="C74" s="128">
        <v>64.88</v>
      </c>
      <c r="D74" s="112">
        <v>32</v>
      </c>
      <c r="E74" s="112">
        <v>2.5</v>
      </c>
      <c r="F74" s="112"/>
      <c r="G74" s="112" t="s">
        <v>690</v>
      </c>
      <c r="H74" s="132"/>
      <c r="I74" s="112">
        <v>62.125</v>
      </c>
      <c r="J74" s="112">
        <v>29.75</v>
      </c>
      <c r="K74" s="112">
        <v>2.5</v>
      </c>
      <c r="L74" s="112">
        <v>6</v>
      </c>
      <c r="M74" s="112" t="s">
        <v>690</v>
      </c>
    </row>
    <row r="75" spans="1:14" x14ac:dyDescent="0.2">
      <c r="A75" s="101" t="s">
        <v>500</v>
      </c>
      <c r="B75" t="s">
        <v>601</v>
      </c>
      <c r="C75" s="128">
        <v>34.75</v>
      </c>
      <c r="D75" s="112">
        <v>34.75</v>
      </c>
      <c r="E75" s="112">
        <v>2.25</v>
      </c>
      <c r="F75" s="112"/>
      <c r="G75" s="112" t="s">
        <v>686</v>
      </c>
      <c r="H75" s="132"/>
      <c r="I75" s="112"/>
      <c r="J75" s="112"/>
      <c r="K75" s="112"/>
      <c r="L75" s="112"/>
      <c r="M75" s="112"/>
    </row>
    <row r="76" spans="1:14" x14ac:dyDescent="0.2">
      <c r="A76" s="101" t="s">
        <v>476</v>
      </c>
      <c r="B76" t="s">
        <v>602</v>
      </c>
      <c r="C76" s="128">
        <v>40.625</v>
      </c>
      <c r="D76" s="112">
        <v>40.625</v>
      </c>
      <c r="E76" s="112">
        <v>2</v>
      </c>
      <c r="F76" s="112"/>
      <c r="G76" s="112" t="s">
        <v>690</v>
      </c>
      <c r="H76" s="132"/>
      <c r="I76" s="112"/>
      <c r="J76" s="112"/>
      <c r="K76" s="112"/>
      <c r="L76" s="112"/>
      <c r="M76" s="112"/>
    </row>
    <row r="77" spans="1:14" x14ac:dyDescent="0.2">
      <c r="A77" s="101" t="s">
        <v>501</v>
      </c>
      <c r="B77" t="s">
        <v>599</v>
      </c>
      <c r="C77" s="128">
        <v>34.75</v>
      </c>
      <c r="D77" s="112">
        <v>34.75</v>
      </c>
      <c r="E77" s="112">
        <v>2.25</v>
      </c>
      <c r="F77" s="112"/>
      <c r="G77" s="112" t="s">
        <v>686</v>
      </c>
      <c r="H77" s="132"/>
      <c r="I77" s="112"/>
      <c r="J77" s="112"/>
      <c r="K77" s="112"/>
      <c r="L77" s="112"/>
      <c r="M77" s="112"/>
    </row>
    <row r="78" spans="1:14" x14ac:dyDescent="0.2">
      <c r="A78" s="101" t="s">
        <v>477</v>
      </c>
      <c r="B78" t="s">
        <v>600</v>
      </c>
      <c r="C78" s="128">
        <v>40.625</v>
      </c>
      <c r="D78" s="112">
        <v>40.625</v>
      </c>
      <c r="E78" s="112">
        <v>2</v>
      </c>
      <c r="F78" s="112"/>
      <c r="G78" s="112" t="s">
        <v>690</v>
      </c>
      <c r="H78" s="132"/>
      <c r="I78" s="112"/>
      <c r="J78" s="112"/>
      <c r="K78" s="112"/>
      <c r="L78" s="112"/>
      <c r="M78" s="112"/>
    </row>
    <row r="79" spans="1:14" x14ac:dyDescent="0.2">
      <c r="A79" s="101"/>
    </row>
    <row r="80" spans="1:14" x14ac:dyDescent="0.2">
      <c r="A80" s="115" t="s">
        <v>709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6" x14ac:dyDescent="0.2">
      <c r="A81">
        <v>16161</v>
      </c>
      <c r="B81" s="117" t="s">
        <v>710</v>
      </c>
      <c r="C81" s="117" t="s">
        <v>711</v>
      </c>
      <c r="D81" s="117" t="s">
        <v>712</v>
      </c>
      <c r="E81" s="117" t="s">
        <v>713</v>
      </c>
      <c r="F81" s="117" t="s">
        <v>714</v>
      </c>
    </row>
    <row r="82" spans="1:6" x14ac:dyDescent="0.2">
      <c r="A82">
        <v>16261</v>
      </c>
      <c r="B82" s="117" t="s">
        <v>710</v>
      </c>
      <c r="C82" t="s">
        <v>715</v>
      </c>
      <c r="D82" t="s">
        <v>712</v>
      </c>
      <c r="E82" t="s">
        <v>716</v>
      </c>
      <c r="F82" t="s">
        <v>717</v>
      </c>
    </row>
    <row r="83" spans="1:6" x14ac:dyDescent="0.2">
      <c r="A83">
        <v>16461</v>
      </c>
      <c r="B83" s="117" t="s">
        <v>710</v>
      </c>
      <c r="C83" t="s">
        <v>718</v>
      </c>
      <c r="D83" t="s">
        <v>712</v>
      </c>
      <c r="E83" t="s">
        <v>719</v>
      </c>
      <c r="F83" t="s">
        <v>720</v>
      </c>
    </row>
    <row r="84" spans="1:6" x14ac:dyDescent="0.2">
      <c r="A84">
        <v>16721</v>
      </c>
      <c r="B84" s="117" t="s">
        <v>710</v>
      </c>
      <c r="C84" t="s">
        <v>721</v>
      </c>
      <c r="D84" t="s">
        <v>712</v>
      </c>
      <c r="E84" t="s">
        <v>722</v>
      </c>
    </row>
    <row r="85" spans="1:6" x14ac:dyDescent="0.2">
      <c r="A85">
        <v>16291</v>
      </c>
      <c r="B85" s="117" t="s">
        <v>723</v>
      </c>
      <c r="C85" t="s">
        <v>724</v>
      </c>
      <c r="D85" t="s">
        <v>712</v>
      </c>
      <c r="E85" t="s">
        <v>725</v>
      </c>
      <c r="F85" t="s">
        <v>726</v>
      </c>
    </row>
    <row r="86" spans="1:6" x14ac:dyDescent="0.2">
      <c r="A86">
        <v>16301</v>
      </c>
      <c r="B86" s="117" t="s">
        <v>727</v>
      </c>
      <c r="C86" t="s">
        <v>728</v>
      </c>
      <c r="D86" t="s">
        <v>712</v>
      </c>
      <c r="E86" t="s">
        <v>729</v>
      </c>
      <c r="F86" t="s">
        <v>730</v>
      </c>
    </row>
  </sheetData>
  <mergeCells count="4">
    <mergeCell ref="O1:T1"/>
    <mergeCell ref="V1:AB1"/>
    <mergeCell ref="I1:N1"/>
    <mergeCell ref="C1:H1"/>
  </mergeCells>
  <printOptions gridLines="1"/>
  <pageMargins left="0.7" right="0.7" top="0.75" bottom="0.75" header="0.3" footer="0.3"/>
  <pageSetup scale="82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10" workbookViewId="0">
      <selection activeCell="C69" sqref="C69"/>
    </sheetView>
  </sheetViews>
  <sheetFormatPr defaultRowHeight="12.75" x14ac:dyDescent="0.2"/>
  <cols>
    <col min="1" max="1" width="12.7109375" customWidth="1"/>
    <col min="2" max="2" width="26.42578125" customWidth="1"/>
    <col min="5" max="5" width="20.140625" customWidth="1"/>
    <col min="8" max="8" width="15.42578125" customWidth="1"/>
  </cols>
  <sheetData>
    <row r="1" spans="1:10" s="100" customFormat="1" ht="38.25" x14ac:dyDescent="0.2">
      <c r="A1" s="100" t="s">
        <v>603</v>
      </c>
      <c r="B1" s="100" t="s">
        <v>609</v>
      </c>
      <c r="C1" s="100" t="s">
        <v>604</v>
      </c>
      <c r="D1" s="100" t="s">
        <v>605</v>
      </c>
      <c r="E1" s="100" t="s">
        <v>606</v>
      </c>
      <c r="F1" s="100" t="s">
        <v>607</v>
      </c>
      <c r="G1" s="100" t="s">
        <v>608</v>
      </c>
    </row>
    <row r="2" spans="1:10" x14ac:dyDescent="0.2">
      <c r="A2" s="101" t="s">
        <v>136</v>
      </c>
      <c r="B2" t="s">
        <v>575</v>
      </c>
      <c r="C2">
        <v>2460</v>
      </c>
      <c r="D2">
        <v>1244</v>
      </c>
      <c r="E2" s="1" t="s">
        <v>470</v>
      </c>
      <c r="F2">
        <v>1</v>
      </c>
      <c r="G2">
        <v>2</v>
      </c>
      <c r="H2" t="str">
        <f>CONCATENATE(D2,"x",C2)</f>
        <v>1244x2460</v>
      </c>
      <c r="J2">
        <f>VLOOKUP("38-2216",A2:H77,7)</f>
        <v>2</v>
      </c>
    </row>
    <row r="3" spans="1:10" x14ac:dyDescent="0.2">
      <c r="A3" s="101" t="s">
        <v>57</v>
      </c>
      <c r="B3" t="s">
        <v>560</v>
      </c>
      <c r="C3">
        <v>1838</v>
      </c>
      <c r="D3">
        <v>1549</v>
      </c>
      <c r="E3" s="1" t="s">
        <v>472</v>
      </c>
      <c r="F3">
        <v>2</v>
      </c>
      <c r="G3">
        <v>6</v>
      </c>
      <c r="H3" t="str">
        <f t="shared" ref="H3:H33" si="0">CONCATENATE(D3,"x",C3)</f>
        <v>1549x1838</v>
      </c>
    </row>
    <row r="4" spans="1:10" x14ac:dyDescent="0.2">
      <c r="A4" s="101" t="s">
        <v>58</v>
      </c>
      <c r="B4" t="s">
        <v>561</v>
      </c>
      <c r="C4">
        <v>1532</v>
      </c>
      <c r="D4">
        <v>1549</v>
      </c>
      <c r="E4" t="s">
        <v>471</v>
      </c>
      <c r="F4">
        <v>2</v>
      </c>
      <c r="G4">
        <v>3</v>
      </c>
      <c r="H4" t="str">
        <f t="shared" si="0"/>
        <v>1549x1532</v>
      </c>
    </row>
    <row r="5" spans="1:10" x14ac:dyDescent="0.2">
      <c r="A5" s="101" t="s">
        <v>485</v>
      </c>
      <c r="B5" t="s">
        <v>559</v>
      </c>
      <c r="C5">
        <v>1532</v>
      </c>
      <c r="D5">
        <v>1549</v>
      </c>
      <c r="E5" t="s">
        <v>471</v>
      </c>
      <c r="F5">
        <v>2</v>
      </c>
      <c r="G5">
        <v>6</v>
      </c>
      <c r="H5" t="str">
        <f t="shared" si="0"/>
        <v>1549x1532</v>
      </c>
    </row>
    <row r="6" spans="1:10" x14ac:dyDescent="0.2">
      <c r="A6" s="101" t="s">
        <v>478</v>
      </c>
      <c r="B6" t="s">
        <v>563</v>
      </c>
      <c r="C6">
        <v>917</v>
      </c>
      <c r="D6">
        <v>1244</v>
      </c>
      <c r="E6" t="s">
        <v>472</v>
      </c>
      <c r="F6">
        <v>4</v>
      </c>
      <c r="G6">
        <v>2</v>
      </c>
      <c r="H6" t="str">
        <f t="shared" si="0"/>
        <v>1244x917</v>
      </c>
    </row>
    <row r="7" spans="1:10" x14ac:dyDescent="0.2">
      <c r="A7" s="101" t="s">
        <v>129</v>
      </c>
      <c r="B7" t="s">
        <v>564</v>
      </c>
      <c r="C7">
        <v>2460</v>
      </c>
      <c r="D7">
        <v>1244</v>
      </c>
      <c r="E7" t="s">
        <v>470</v>
      </c>
      <c r="F7">
        <v>1</v>
      </c>
      <c r="G7">
        <v>4</v>
      </c>
      <c r="H7" t="str">
        <f t="shared" si="0"/>
        <v>1244x2460</v>
      </c>
    </row>
    <row r="8" spans="1:10" x14ac:dyDescent="0.2">
      <c r="A8" s="101" t="s">
        <v>482</v>
      </c>
      <c r="B8" t="s">
        <v>587</v>
      </c>
      <c r="C8">
        <v>1838</v>
      </c>
      <c r="D8">
        <v>1244</v>
      </c>
      <c r="E8" t="s">
        <v>472</v>
      </c>
      <c r="F8">
        <v>2</v>
      </c>
      <c r="G8">
        <v>1</v>
      </c>
      <c r="H8" t="str">
        <f t="shared" si="0"/>
        <v>1244x1838</v>
      </c>
    </row>
    <row r="9" spans="1:10" x14ac:dyDescent="0.2">
      <c r="A9" s="101" t="s">
        <v>130</v>
      </c>
      <c r="B9" t="s">
        <v>565</v>
      </c>
      <c r="C9">
        <v>1532</v>
      </c>
      <c r="D9">
        <v>1244</v>
      </c>
      <c r="E9" t="s">
        <v>471</v>
      </c>
      <c r="F9">
        <v>2</v>
      </c>
      <c r="G9">
        <v>2</v>
      </c>
      <c r="H9" t="str">
        <f t="shared" si="0"/>
        <v>1244x1532</v>
      </c>
    </row>
    <row r="10" spans="1:10" x14ac:dyDescent="0.2">
      <c r="A10" s="101" t="s">
        <v>492</v>
      </c>
      <c r="B10" t="s">
        <v>562</v>
      </c>
      <c r="C10">
        <v>-99999</v>
      </c>
      <c r="D10">
        <v>-99999</v>
      </c>
      <c r="E10">
        <v>-99999</v>
      </c>
      <c r="F10">
        <v>-99999</v>
      </c>
      <c r="G10">
        <v>-99999</v>
      </c>
      <c r="H10" t="str">
        <f t="shared" si="0"/>
        <v>-99999x-99999</v>
      </c>
    </row>
    <row r="11" spans="1:10" x14ac:dyDescent="0.2">
      <c r="A11" s="101" t="s">
        <v>135</v>
      </c>
      <c r="B11" t="s">
        <v>566</v>
      </c>
      <c r="C11">
        <v>1838</v>
      </c>
      <c r="D11">
        <v>1244</v>
      </c>
      <c r="E11" t="s">
        <v>472</v>
      </c>
      <c r="F11">
        <v>2</v>
      </c>
      <c r="G11">
        <v>2</v>
      </c>
      <c r="H11" t="str">
        <f t="shared" si="0"/>
        <v>1244x1838</v>
      </c>
    </row>
    <row r="12" spans="1:10" x14ac:dyDescent="0.2">
      <c r="A12" s="101" t="s">
        <v>128</v>
      </c>
      <c r="B12" t="s">
        <v>567</v>
      </c>
      <c r="C12">
        <v>1224</v>
      </c>
      <c r="D12">
        <v>1549</v>
      </c>
      <c r="E12" t="s">
        <v>472</v>
      </c>
      <c r="F12">
        <v>3</v>
      </c>
      <c r="G12">
        <v>2</v>
      </c>
      <c r="H12" t="str">
        <f t="shared" si="0"/>
        <v>1549x1224</v>
      </c>
    </row>
    <row r="13" spans="1:10" x14ac:dyDescent="0.2">
      <c r="A13" s="101" t="s">
        <v>131</v>
      </c>
      <c r="B13" t="s">
        <v>568</v>
      </c>
      <c r="C13">
        <v>1532</v>
      </c>
      <c r="D13">
        <v>1549</v>
      </c>
      <c r="E13" t="s">
        <v>471</v>
      </c>
      <c r="F13">
        <v>2</v>
      </c>
      <c r="G13">
        <v>2</v>
      </c>
      <c r="H13" t="str">
        <f t="shared" si="0"/>
        <v>1549x1532</v>
      </c>
    </row>
    <row r="14" spans="1:10" x14ac:dyDescent="0.2">
      <c r="A14" s="101" t="s">
        <v>134</v>
      </c>
      <c r="B14" t="s">
        <v>569</v>
      </c>
      <c r="C14">
        <v>1838</v>
      </c>
      <c r="D14">
        <v>1549</v>
      </c>
      <c r="E14" t="s">
        <v>472</v>
      </c>
      <c r="F14">
        <v>2</v>
      </c>
      <c r="G14">
        <v>2</v>
      </c>
      <c r="H14" t="str">
        <f t="shared" si="0"/>
        <v>1549x1838</v>
      </c>
    </row>
    <row r="15" spans="1:10" x14ac:dyDescent="0.2">
      <c r="A15" s="101" t="s">
        <v>493</v>
      </c>
      <c r="B15" t="s">
        <v>572</v>
      </c>
      <c r="C15">
        <v>-99999</v>
      </c>
      <c r="D15">
        <v>-99999</v>
      </c>
      <c r="E15" t="s">
        <v>471</v>
      </c>
      <c r="F15">
        <v>-99999</v>
      </c>
      <c r="G15">
        <v>-99999</v>
      </c>
      <c r="H15" t="str">
        <f t="shared" si="0"/>
        <v>-99999x-99999</v>
      </c>
    </row>
    <row r="16" spans="1:10" x14ac:dyDescent="0.2">
      <c r="A16" s="101" t="s">
        <v>474</v>
      </c>
      <c r="B16" t="s">
        <v>573</v>
      </c>
      <c r="C16">
        <v>1838</v>
      </c>
      <c r="D16">
        <v>925</v>
      </c>
      <c r="E16" t="s">
        <v>472</v>
      </c>
      <c r="F16">
        <v>2</v>
      </c>
      <c r="G16">
        <v>2</v>
      </c>
      <c r="H16" t="str">
        <f t="shared" si="0"/>
        <v>925x1838</v>
      </c>
    </row>
    <row r="17" spans="1:8" x14ac:dyDescent="0.2">
      <c r="A17" s="101" t="s">
        <v>139</v>
      </c>
      <c r="B17" t="s">
        <v>570</v>
      </c>
      <c r="C17">
        <v>1532</v>
      </c>
      <c r="D17">
        <v>1837</v>
      </c>
      <c r="E17" t="s">
        <v>471</v>
      </c>
      <c r="F17">
        <v>2</v>
      </c>
      <c r="G17">
        <v>2</v>
      </c>
      <c r="H17" t="str">
        <f t="shared" si="0"/>
        <v>1837x1532</v>
      </c>
    </row>
    <row r="18" spans="1:8" x14ac:dyDescent="0.2">
      <c r="A18" s="101" t="s">
        <v>138</v>
      </c>
      <c r="B18" t="s">
        <v>571</v>
      </c>
      <c r="C18">
        <v>1838</v>
      </c>
      <c r="D18">
        <v>925</v>
      </c>
      <c r="E18" t="s">
        <v>472</v>
      </c>
      <c r="F18">
        <v>2</v>
      </c>
      <c r="G18">
        <v>1</v>
      </c>
      <c r="H18" t="str">
        <f t="shared" si="0"/>
        <v>925x1838</v>
      </c>
    </row>
    <row r="19" spans="1:8" x14ac:dyDescent="0.2">
      <c r="A19" s="101" t="s">
        <v>486</v>
      </c>
      <c r="B19" t="s">
        <v>591</v>
      </c>
      <c r="C19">
        <v>1532</v>
      </c>
      <c r="D19">
        <v>1549</v>
      </c>
      <c r="E19" t="s">
        <v>471</v>
      </c>
      <c r="F19">
        <v>2</v>
      </c>
      <c r="G19">
        <v>1</v>
      </c>
      <c r="H19" t="str">
        <f t="shared" si="0"/>
        <v>1549x1532</v>
      </c>
    </row>
    <row r="20" spans="1:8" x14ac:dyDescent="0.2">
      <c r="A20" s="101" t="s">
        <v>494</v>
      </c>
      <c r="B20" t="s">
        <v>586</v>
      </c>
      <c r="C20">
        <v>-99999</v>
      </c>
      <c r="D20">
        <v>-99999</v>
      </c>
      <c r="E20">
        <v>-99999</v>
      </c>
      <c r="F20">
        <v>-99999</v>
      </c>
      <c r="G20">
        <v>-99999</v>
      </c>
      <c r="H20" t="str">
        <f t="shared" si="0"/>
        <v>-99999x-99999</v>
      </c>
    </row>
    <row r="21" spans="1:8" x14ac:dyDescent="0.2">
      <c r="A21" s="101" t="s">
        <v>140</v>
      </c>
      <c r="B21" t="s">
        <v>583</v>
      </c>
      <c r="C21">
        <v>1532</v>
      </c>
      <c r="D21">
        <v>1549</v>
      </c>
      <c r="E21" t="s">
        <v>471</v>
      </c>
      <c r="F21">
        <v>2</v>
      </c>
      <c r="G21">
        <v>2</v>
      </c>
      <c r="H21" t="str">
        <f t="shared" si="0"/>
        <v>1549x1532</v>
      </c>
    </row>
    <row r="22" spans="1:8" x14ac:dyDescent="0.2">
      <c r="A22" s="101" t="s">
        <v>495</v>
      </c>
      <c r="B22" t="s">
        <v>584</v>
      </c>
      <c r="C22">
        <v>-99999</v>
      </c>
      <c r="D22">
        <v>-99999</v>
      </c>
      <c r="E22">
        <v>-99999</v>
      </c>
      <c r="F22">
        <v>-99999</v>
      </c>
      <c r="G22">
        <v>-99999</v>
      </c>
      <c r="H22" t="str">
        <f t="shared" si="0"/>
        <v>-99999x-99999</v>
      </c>
    </row>
    <row r="23" spans="1:8" x14ac:dyDescent="0.2">
      <c r="A23" s="101" t="s">
        <v>137</v>
      </c>
      <c r="B23" t="s">
        <v>574</v>
      </c>
      <c r="C23">
        <v>2460</v>
      </c>
      <c r="D23">
        <v>1244</v>
      </c>
      <c r="E23" t="s">
        <v>470</v>
      </c>
      <c r="F23">
        <v>1</v>
      </c>
      <c r="G23">
        <v>2</v>
      </c>
      <c r="H23" t="str">
        <f t="shared" si="0"/>
        <v>1244x2460</v>
      </c>
    </row>
    <row r="24" spans="1:8" x14ac:dyDescent="0.2">
      <c r="A24" s="101" t="s">
        <v>133</v>
      </c>
      <c r="B24" t="s">
        <v>580</v>
      </c>
      <c r="C24">
        <v>1838</v>
      </c>
      <c r="D24">
        <v>1244</v>
      </c>
      <c r="E24" t="s">
        <v>472</v>
      </c>
      <c r="F24">
        <v>2</v>
      </c>
      <c r="G24">
        <v>1</v>
      </c>
      <c r="H24" t="str">
        <f>CONCATENATE(D24,"x",C24)</f>
        <v>1244x1838</v>
      </c>
    </row>
    <row r="25" spans="1:8" x14ac:dyDescent="0.2">
      <c r="A25" s="101" t="s">
        <v>141</v>
      </c>
      <c r="B25" t="s">
        <v>588</v>
      </c>
      <c r="C25">
        <v>1838</v>
      </c>
      <c r="D25">
        <v>1549</v>
      </c>
      <c r="E25" t="s">
        <v>472</v>
      </c>
      <c r="F25">
        <v>2</v>
      </c>
      <c r="G25">
        <v>1</v>
      </c>
      <c r="H25" t="str">
        <f t="shared" si="0"/>
        <v>1549x1838</v>
      </c>
    </row>
    <row r="26" spans="1:8" x14ac:dyDescent="0.2">
      <c r="A26" s="101" t="s">
        <v>59</v>
      </c>
      <c r="B26" t="s">
        <v>579</v>
      </c>
      <c r="C26">
        <v>2460</v>
      </c>
      <c r="D26">
        <v>1244</v>
      </c>
      <c r="E26" t="s">
        <v>470</v>
      </c>
      <c r="F26">
        <v>1</v>
      </c>
      <c r="G26">
        <v>6</v>
      </c>
      <c r="H26" t="str">
        <f t="shared" si="0"/>
        <v>1244x2460</v>
      </c>
    </row>
    <row r="27" spans="1:8" x14ac:dyDescent="0.2">
      <c r="A27" s="101" t="s">
        <v>480</v>
      </c>
      <c r="B27" t="s">
        <v>576</v>
      </c>
      <c r="C27">
        <v>1229</v>
      </c>
      <c r="D27">
        <v>1244</v>
      </c>
      <c r="E27" t="s">
        <v>470</v>
      </c>
      <c r="F27">
        <v>2</v>
      </c>
      <c r="G27">
        <v>2</v>
      </c>
      <c r="H27" t="str">
        <f t="shared" si="0"/>
        <v>1244x1229</v>
      </c>
    </row>
    <row r="28" spans="1:8" x14ac:dyDescent="0.2">
      <c r="A28" s="101" t="s">
        <v>487</v>
      </c>
      <c r="B28" t="s">
        <v>585</v>
      </c>
      <c r="C28">
        <v>1532</v>
      </c>
      <c r="D28">
        <v>1549</v>
      </c>
      <c r="E28" t="s">
        <v>471</v>
      </c>
      <c r="F28">
        <v>2</v>
      </c>
      <c r="G28">
        <v>1</v>
      </c>
      <c r="H28" t="str">
        <f t="shared" si="0"/>
        <v>1549x1532</v>
      </c>
    </row>
    <row r="29" spans="1:8" x14ac:dyDescent="0.2">
      <c r="A29" s="101" t="s">
        <v>60</v>
      </c>
      <c r="B29" t="s">
        <v>577</v>
      </c>
      <c r="C29">
        <v>2460</v>
      </c>
      <c r="D29">
        <v>1244</v>
      </c>
      <c r="E29" t="s">
        <v>470</v>
      </c>
      <c r="F29">
        <v>1</v>
      </c>
      <c r="G29">
        <v>6</v>
      </c>
      <c r="H29" t="str">
        <f t="shared" si="0"/>
        <v>1244x2460</v>
      </c>
    </row>
    <row r="30" spans="1:8" x14ac:dyDescent="0.2">
      <c r="A30" s="101" t="s">
        <v>132</v>
      </c>
      <c r="B30" t="s">
        <v>578</v>
      </c>
      <c r="C30">
        <v>1532</v>
      </c>
      <c r="D30">
        <v>1549</v>
      </c>
      <c r="E30" t="s">
        <v>471</v>
      </c>
      <c r="F30">
        <v>2</v>
      </c>
      <c r="G30">
        <v>2</v>
      </c>
      <c r="H30" t="str">
        <f t="shared" si="0"/>
        <v>1549x1532</v>
      </c>
    </row>
    <row r="31" spans="1:8" x14ac:dyDescent="0.2">
      <c r="A31" s="101" t="s">
        <v>61</v>
      </c>
      <c r="B31" t="s">
        <v>589</v>
      </c>
      <c r="C31">
        <v>1950</v>
      </c>
      <c r="D31">
        <v>1549</v>
      </c>
      <c r="E31" t="s">
        <v>471</v>
      </c>
      <c r="F31">
        <v>1</v>
      </c>
      <c r="G31">
        <v>4</v>
      </c>
      <c r="H31" t="str">
        <f t="shared" si="0"/>
        <v>1549x1950</v>
      </c>
    </row>
    <row r="32" spans="1:8" x14ac:dyDescent="0.2">
      <c r="A32" s="101" t="s">
        <v>62</v>
      </c>
      <c r="B32" t="s">
        <v>582</v>
      </c>
      <c r="C32">
        <v>2460</v>
      </c>
      <c r="D32">
        <v>1244</v>
      </c>
      <c r="E32" t="s">
        <v>470</v>
      </c>
      <c r="F32">
        <v>1</v>
      </c>
      <c r="G32">
        <v>6</v>
      </c>
      <c r="H32" t="str">
        <f t="shared" si="0"/>
        <v>1244x2460</v>
      </c>
    </row>
    <row r="33" spans="1:8" x14ac:dyDescent="0.2">
      <c r="A33" s="101" t="s">
        <v>483</v>
      </c>
      <c r="B33" t="s">
        <v>590</v>
      </c>
      <c r="C33">
        <v>2460</v>
      </c>
      <c r="D33">
        <v>1244</v>
      </c>
      <c r="E33" t="s">
        <v>470</v>
      </c>
      <c r="F33">
        <v>1</v>
      </c>
      <c r="G33">
        <v>6</v>
      </c>
      <c r="H33" t="str">
        <f t="shared" si="0"/>
        <v>1244x2460</v>
      </c>
    </row>
    <row r="34" spans="1:8" x14ac:dyDescent="0.2">
      <c r="A34" s="101" t="s">
        <v>63</v>
      </c>
      <c r="B34" t="s">
        <v>581</v>
      </c>
      <c r="C34">
        <v>2460</v>
      </c>
      <c r="D34">
        <v>1244</v>
      </c>
      <c r="E34" t="s">
        <v>470</v>
      </c>
      <c r="F34">
        <v>1</v>
      </c>
      <c r="G34">
        <v>6</v>
      </c>
      <c r="H34" t="str">
        <f t="shared" ref="H34:H65" si="1">CONCATENATE(D34,"x",C34)</f>
        <v>1244x2460</v>
      </c>
    </row>
    <row r="35" spans="1:8" x14ac:dyDescent="0.2">
      <c r="A35" s="101" t="s">
        <v>491</v>
      </c>
      <c r="B35" t="s">
        <v>593</v>
      </c>
      <c r="C35">
        <v>1838</v>
      </c>
      <c r="D35">
        <v>1549</v>
      </c>
      <c r="E35" t="s">
        <v>472</v>
      </c>
      <c r="F35">
        <v>2</v>
      </c>
      <c r="G35">
        <v>6</v>
      </c>
      <c r="H35" t="str">
        <f t="shared" si="1"/>
        <v>1549x1838</v>
      </c>
    </row>
    <row r="36" spans="1:8" x14ac:dyDescent="0.2">
      <c r="A36" s="101" t="s">
        <v>488</v>
      </c>
      <c r="B36" t="s">
        <v>594</v>
      </c>
      <c r="C36">
        <v>1532</v>
      </c>
      <c r="D36">
        <v>1549</v>
      </c>
      <c r="E36" t="s">
        <v>471</v>
      </c>
      <c r="F36">
        <v>2</v>
      </c>
      <c r="G36">
        <v>3</v>
      </c>
      <c r="H36" t="str">
        <f t="shared" si="1"/>
        <v>1549x1532</v>
      </c>
    </row>
    <row r="37" spans="1:8" x14ac:dyDescent="0.2">
      <c r="A37" s="101" t="s">
        <v>489</v>
      </c>
      <c r="B37" t="s">
        <v>592</v>
      </c>
      <c r="C37">
        <v>1532</v>
      </c>
      <c r="D37">
        <v>1549</v>
      </c>
      <c r="E37" t="s">
        <v>471</v>
      </c>
      <c r="F37">
        <v>2</v>
      </c>
      <c r="G37">
        <v>6</v>
      </c>
      <c r="H37" t="str">
        <f t="shared" si="1"/>
        <v>1549x1532</v>
      </c>
    </row>
    <row r="38" spans="1:8" x14ac:dyDescent="0.2">
      <c r="A38" s="101" t="s">
        <v>479</v>
      </c>
      <c r="B38" t="s">
        <v>596</v>
      </c>
      <c r="C38">
        <v>917</v>
      </c>
      <c r="D38">
        <v>1244</v>
      </c>
      <c r="E38" t="s">
        <v>472</v>
      </c>
      <c r="F38">
        <v>4</v>
      </c>
      <c r="G38">
        <v>2</v>
      </c>
      <c r="H38" t="str">
        <f t="shared" si="1"/>
        <v>1244x917</v>
      </c>
    </row>
    <row r="39" spans="1:8" x14ac:dyDescent="0.2">
      <c r="A39" s="101" t="s">
        <v>481</v>
      </c>
      <c r="B39" t="s">
        <v>597</v>
      </c>
      <c r="C39">
        <v>1532</v>
      </c>
      <c r="D39">
        <v>1244</v>
      </c>
      <c r="E39" t="s">
        <v>471</v>
      </c>
      <c r="F39">
        <v>2</v>
      </c>
      <c r="G39">
        <v>2</v>
      </c>
      <c r="H39" t="str">
        <f t="shared" si="1"/>
        <v>1244x1532</v>
      </c>
    </row>
    <row r="40" spans="1:8" x14ac:dyDescent="0.2">
      <c r="A40" s="101" t="s">
        <v>496</v>
      </c>
      <c r="B40" t="s">
        <v>595</v>
      </c>
      <c r="C40">
        <v>-99999</v>
      </c>
      <c r="D40">
        <v>-99999</v>
      </c>
      <c r="E40">
        <v>-99999</v>
      </c>
      <c r="F40">
        <v>-99999</v>
      </c>
      <c r="G40">
        <v>-99999</v>
      </c>
      <c r="H40" t="str">
        <f t="shared" si="1"/>
        <v>-99999x-99999</v>
      </c>
    </row>
    <row r="41" spans="1:8" x14ac:dyDescent="0.2">
      <c r="A41" s="101" t="s">
        <v>490</v>
      </c>
      <c r="B41" t="s">
        <v>598</v>
      </c>
      <c r="C41">
        <v>1532</v>
      </c>
      <c r="D41">
        <v>1549</v>
      </c>
      <c r="E41" t="s">
        <v>471</v>
      </c>
      <c r="F41">
        <v>2</v>
      </c>
      <c r="G41">
        <v>2</v>
      </c>
      <c r="H41" t="str">
        <f t="shared" si="1"/>
        <v>1549x1532</v>
      </c>
    </row>
    <row r="42" spans="1:8" x14ac:dyDescent="0.2">
      <c r="A42" s="101" t="s">
        <v>497</v>
      </c>
      <c r="B42" t="s">
        <v>558</v>
      </c>
      <c r="C42">
        <v>-99999</v>
      </c>
      <c r="D42">
        <v>-99999</v>
      </c>
      <c r="E42">
        <v>-99999</v>
      </c>
      <c r="F42">
        <v>-99999</v>
      </c>
      <c r="G42">
        <v>-99999</v>
      </c>
      <c r="H42" t="str">
        <f t="shared" si="1"/>
        <v>-99999x-99999</v>
      </c>
    </row>
    <row r="43" spans="1:8" x14ac:dyDescent="0.2">
      <c r="A43" s="101" t="s">
        <v>498</v>
      </c>
      <c r="B43" t="s">
        <v>558</v>
      </c>
      <c r="C43">
        <v>-99999</v>
      </c>
      <c r="D43">
        <v>-99999</v>
      </c>
      <c r="E43">
        <v>-99999</v>
      </c>
      <c r="F43">
        <v>-99999</v>
      </c>
      <c r="G43">
        <v>-99999</v>
      </c>
      <c r="H43" t="str">
        <f t="shared" si="1"/>
        <v>-99999x-99999</v>
      </c>
    </row>
    <row r="44" spans="1:8" x14ac:dyDescent="0.2">
      <c r="A44" s="101" t="s">
        <v>413</v>
      </c>
      <c r="B44" t="s">
        <v>552</v>
      </c>
      <c r="C44">
        <v>1532</v>
      </c>
      <c r="D44">
        <v>1549</v>
      </c>
      <c r="E44" t="s">
        <v>471</v>
      </c>
      <c r="F44">
        <v>2</v>
      </c>
      <c r="G44">
        <v>1</v>
      </c>
      <c r="H44" t="str">
        <f t="shared" si="1"/>
        <v>1549x1532</v>
      </c>
    </row>
    <row r="45" spans="1:8" x14ac:dyDescent="0.2">
      <c r="A45" s="101" t="s">
        <v>407</v>
      </c>
      <c r="B45" t="s">
        <v>529</v>
      </c>
      <c r="C45">
        <v>1532</v>
      </c>
      <c r="D45">
        <v>1475</v>
      </c>
      <c r="E45" t="s">
        <v>471</v>
      </c>
      <c r="F45">
        <v>2</v>
      </c>
      <c r="G45">
        <v>1</v>
      </c>
      <c r="H45" t="str">
        <f t="shared" si="1"/>
        <v>1475x1532</v>
      </c>
    </row>
    <row r="46" spans="1:8" x14ac:dyDescent="0.2">
      <c r="A46" s="101" t="s">
        <v>418</v>
      </c>
      <c r="B46" t="s">
        <v>553</v>
      </c>
      <c r="C46">
        <v>1838</v>
      </c>
      <c r="D46">
        <v>925</v>
      </c>
      <c r="E46" t="s">
        <v>472</v>
      </c>
      <c r="F46">
        <v>2</v>
      </c>
      <c r="G46">
        <v>2</v>
      </c>
      <c r="H46" t="str">
        <f t="shared" si="1"/>
        <v>925x1838</v>
      </c>
    </row>
    <row r="47" spans="1:8" x14ac:dyDescent="0.2">
      <c r="A47" s="101" t="s">
        <v>412</v>
      </c>
      <c r="B47" t="s">
        <v>554</v>
      </c>
      <c r="C47">
        <v>2460</v>
      </c>
      <c r="D47">
        <v>1244</v>
      </c>
      <c r="E47" t="s">
        <v>470</v>
      </c>
      <c r="F47">
        <v>1</v>
      </c>
      <c r="G47">
        <v>2</v>
      </c>
      <c r="H47" t="str">
        <f t="shared" si="1"/>
        <v>1244x2460</v>
      </c>
    </row>
    <row r="48" spans="1:8" x14ac:dyDescent="0.2">
      <c r="A48" s="101" t="s">
        <v>417</v>
      </c>
      <c r="B48" t="s">
        <v>555</v>
      </c>
      <c r="C48">
        <v>2460</v>
      </c>
      <c r="D48">
        <v>1244</v>
      </c>
      <c r="E48" t="s">
        <v>470</v>
      </c>
      <c r="F48">
        <v>1</v>
      </c>
      <c r="G48">
        <v>2</v>
      </c>
      <c r="H48" t="str">
        <f t="shared" si="1"/>
        <v>1244x2460</v>
      </c>
    </row>
    <row r="49" spans="1:8" x14ac:dyDescent="0.2">
      <c r="A49" s="101" t="s">
        <v>419</v>
      </c>
      <c r="B49" t="s">
        <v>537</v>
      </c>
      <c r="C49">
        <v>1380</v>
      </c>
      <c r="D49">
        <v>1549</v>
      </c>
      <c r="E49" t="s">
        <v>471</v>
      </c>
      <c r="F49">
        <v>2</v>
      </c>
      <c r="G49">
        <v>3</v>
      </c>
      <c r="H49" t="str">
        <f t="shared" si="1"/>
        <v>1549x1380</v>
      </c>
    </row>
    <row r="50" spans="1:8" x14ac:dyDescent="0.2">
      <c r="A50" s="101" t="s">
        <v>401</v>
      </c>
      <c r="B50" t="s">
        <v>538</v>
      </c>
      <c r="C50">
        <v>917</v>
      </c>
      <c r="D50">
        <v>1244</v>
      </c>
      <c r="E50" t="s">
        <v>472</v>
      </c>
      <c r="F50">
        <v>4</v>
      </c>
      <c r="G50">
        <v>2</v>
      </c>
      <c r="H50" t="str">
        <f t="shared" si="1"/>
        <v>1244x917</v>
      </c>
    </row>
    <row r="51" spans="1:8" x14ac:dyDescent="0.2">
      <c r="A51" s="101" t="s">
        <v>395</v>
      </c>
      <c r="B51" t="s">
        <v>539</v>
      </c>
      <c r="C51">
        <v>2460</v>
      </c>
      <c r="D51">
        <v>1244</v>
      </c>
      <c r="E51" t="s">
        <v>470</v>
      </c>
      <c r="F51">
        <v>1</v>
      </c>
      <c r="G51">
        <v>4</v>
      </c>
      <c r="H51" t="str">
        <f t="shared" si="1"/>
        <v>1244x2460</v>
      </c>
    </row>
    <row r="52" spans="1:8" x14ac:dyDescent="0.2">
      <c r="A52" s="101" t="s">
        <v>410</v>
      </c>
      <c r="B52" t="s">
        <v>532</v>
      </c>
      <c r="C52">
        <v>1838</v>
      </c>
      <c r="D52">
        <v>1244</v>
      </c>
      <c r="E52" t="s">
        <v>472</v>
      </c>
      <c r="F52">
        <v>2</v>
      </c>
      <c r="G52">
        <v>1</v>
      </c>
      <c r="H52" t="str">
        <f t="shared" si="1"/>
        <v>1244x1838</v>
      </c>
    </row>
    <row r="53" spans="1:8" x14ac:dyDescent="0.2">
      <c r="A53" s="101" t="s">
        <v>403</v>
      </c>
      <c r="B53" t="s">
        <v>540</v>
      </c>
      <c r="C53">
        <v>1532</v>
      </c>
      <c r="D53">
        <v>1244</v>
      </c>
      <c r="E53" t="s">
        <v>471</v>
      </c>
      <c r="F53">
        <v>2</v>
      </c>
      <c r="G53">
        <v>2</v>
      </c>
      <c r="H53" t="str">
        <f t="shared" si="1"/>
        <v>1244x1532</v>
      </c>
    </row>
    <row r="54" spans="1:8" x14ac:dyDescent="0.2">
      <c r="A54" s="101" t="s">
        <v>414</v>
      </c>
      <c r="B54" t="s">
        <v>541</v>
      </c>
      <c r="C54">
        <v>1838</v>
      </c>
      <c r="D54">
        <v>1244</v>
      </c>
      <c r="E54" t="s">
        <v>472</v>
      </c>
      <c r="F54">
        <v>2</v>
      </c>
      <c r="G54">
        <v>2</v>
      </c>
      <c r="H54" t="str">
        <f t="shared" si="1"/>
        <v>1244x1838</v>
      </c>
    </row>
    <row r="55" spans="1:8" x14ac:dyDescent="0.2">
      <c r="A55" s="101" t="s">
        <v>399</v>
      </c>
      <c r="B55" t="s">
        <v>542</v>
      </c>
      <c r="C55">
        <v>1224</v>
      </c>
      <c r="D55">
        <v>1549</v>
      </c>
      <c r="E55" t="s">
        <v>472</v>
      </c>
      <c r="F55">
        <v>3</v>
      </c>
      <c r="G55">
        <v>2</v>
      </c>
      <c r="H55" t="str">
        <f t="shared" si="1"/>
        <v>1549x1224</v>
      </c>
    </row>
    <row r="56" spans="1:8" x14ac:dyDescent="0.2">
      <c r="A56" s="101" t="s">
        <v>398</v>
      </c>
      <c r="B56" t="s">
        <v>543</v>
      </c>
      <c r="C56">
        <v>1532</v>
      </c>
      <c r="D56">
        <v>1549</v>
      </c>
      <c r="E56" t="s">
        <v>471</v>
      </c>
      <c r="F56">
        <v>2</v>
      </c>
      <c r="G56">
        <v>2</v>
      </c>
      <c r="H56" t="str">
        <f t="shared" si="1"/>
        <v>1549x1532</v>
      </c>
    </row>
    <row r="57" spans="1:8" x14ac:dyDescent="0.2">
      <c r="A57" s="101" t="s">
        <v>396</v>
      </c>
      <c r="B57" t="s">
        <v>544</v>
      </c>
      <c r="C57">
        <v>1838</v>
      </c>
      <c r="D57">
        <v>1549</v>
      </c>
      <c r="E57" t="s">
        <v>472</v>
      </c>
      <c r="F57">
        <v>2</v>
      </c>
      <c r="G57">
        <v>2</v>
      </c>
      <c r="H57" t="str">
        <f t="shared" si="1"/>
        <v>1549x1838</v>
      </c>
    </row>
    <row r="58" spans="1:8" x14ac:dyDescent="0.2">
      <c r="A58" s="101" t="s">
        <v>411</v>
      </c>
      <c r="B58" t="s">
        <v>549</v>
      </c>
      <c r="C58">
        <v>1838</v>
      </c>
      <c r="D58">
        <v>925</v>
      </c>
      <c r="E58" t="s">
        <v>472</v>
      </c>
      <c r="F58">
        <v>2</v>
      </c>
      <c r="G58">
        <v>2</v>
      </c>
      <c r="H58" t="str">
        <f t="shared" si="1"/>
        <v>925x1838</v>
      </c>
    </row>
    <row r="59" spans="1:8" x14ac:dyDescent="0.2">
      <c r="A59" s="101" t="s">
        <v>408</v>
      </c>
      <c r="B59" t="s">
        <v>550</v>
      </c>
      <c r="C59">
        <v>2460</v>
      </c>
      <c r="D59">
        <v>1244</v>
      </c>
      <c r="E59" t="s">
        <v>470</v>
      </c>
      <c r="F59">
        <v>1</v>
      </c>
      <c r="G59">
        <v>2</v>
      </c>
      <c r="H59" t="str">
        <f t="shared" si="1"/>
        <v>1244x2460</v>
      </c>
    </row>
    <row r="60" spans="1:8" x14ac:dyDescent="0.2">
      <c r="A60" s="101" t="s">
        <v>415</v>
      </c>
      <c r="B60" t="s">
        <v>545</v>
      </c>
      <c r="C60">
        <v>2460</v>
      </c>
      <c r="D60">
        <v>1244</v>
      </c>
      <c r="E60" t="s">
        <v>470</v>
      </c>
      <c r="F60">
        <v>1</v>
      </c>
      <c r="G60">
        <v>2</v>
      </c>
      <c r="H60" t="str">
        <f t="shared" si="1"/>
        <v>1244x2460</v>
      </c>
    </row>
    <row r="61" spans="1:8" x14ac:dyDescent="0.2">
      <c r="A61" s="101" t="s">
        <v>404</v>
      </c>
      <c r="B61" t="s">
        <v>546</v>
      </c>
      <c r="C61">
        <v>1532</v>
      </c>
      <c r="D61">
        <v>1837</v>
      </c>
      <c r="E61" t="s">
        <v>471</v>
      </c>
      <c r="F61">
        <v>2</v>
      </c>
      <c r="G61">
        <v>2</v>
      </c>
      <c r="H61" t="str">
        <f t="shared" si="1"/>
        <v>1837x1532</v>
      </c>
    </row>
    <row r="62" spans="1:8" x14ac:dyDescent="0.2">
      <c r="A62" s="101" t="s">
        <v>402</v>
      </c>
      <c r="B62" t="s">
        <v>547</v>
      </c>
      <c r="C62">
        <v>1838</v>
      </c>
      <c r="D62">
        <v>925</v>
      </c>
      <c r="E62" t="s">
        <v>472</v>
      </c>
      <c r="F62">
        <v>2</v>
      </c>
      <c r="G62">
        <v>1</v>
      </c>
      <c r="H62" t="str">
        <f t="shared" si="1"/>
        <v>925x1838</v>
      </c>
    </row>
    <row r="63" spans="1:8" x14ac:dyDescent="0.2">
      <c r="A63" s="101" t="s">
        <v>421</v>
      </c>
      <c r="B63" t="s">
        <v>548</v>
      </c>
      <c r="C63">
        <v>1532</v>
      </c>
      <c r="D63">
        <v>2160</v>
      </c>
      <c r="E63" t="s">
        <v>471</v>
      </c>
      <c r="F63">
        <v>2</v>
      </c>
      <c r="G63">
        <v>1</v>
      </c>
      <c r="H63" t="str">
        <f t="shared" si="1"/>
        <v>2160x1532</v>
      </c>
    </row>
    <row r="64" spans="1:8" x14ac:dyDescent="0.2">
      <c r="A64" s="101" t="s">
        <v>416</v>
      </c>
      <c r="B64" t="s">
        <v>528</v>
      </c>
      <c r="C64">
        <v>2460</v>
      </c>
      <c r="D64">
        <v>1244</v>
      </c>
      <c r="E64" t="s">
        <v>470</v>
      </c>
      <c r="F64">
        <v>1</v>
      </c>
      <c r="G64">
        <v>2</v>
      </c>
      <c r="H64" t="str">
        <f t="shared" si="1"/>
        <v>1244x2460</v>
      </c>
    </row>
    <row r="65" spans="1:8" x14ac:dyDescent="0.2">
      <c r="A65" s="101" t="s">
        <v>397</v>
      </c>
      <c r="B65" t="s">
        <v>551</v>
      </c>
      <c r="C65">
        <v>2460</v>
      </c>
      <c r="D65">
        <v>1244</v>
      </c>
      <c r="E65" t="s">
        <v>470</v>
      </c>
      <c r="F65">
        <v>1</v>
      </c>
      <c r="G65">
        <v>2</v>
      </c>
      <c r="H65" t="str">
        <f t="shared" si="1"/>
        <v>1244x2460</v>
      </c>
    </row>
    <row r="66" spans="1:8" x14ac:dyDescent="0.2">
      <c r="A66" s="101" t="s">
        <v>475</v>
      </c>
      <c r="B66" t="s">
        <v>534</v>
      </c>
      <c r="C66">
        <v>1838</v>
      </c>
      <c r="D66">
        <v>925</v>
      </c>
      <c r="E66" t="s">
        <v>472</v>
      </c>
      <c r="F66">
        <v>2</v>
      </c>
      <c r="G66">
        <v>1</v>
      </c>
      <c r="H66" t="str">
        <f t="shared" ref="H66:H77" si="2">CONCATENATE(D66,"x",C66)</f>
        <v>925x1838</v>
      </c>
    </row>
    <row r="67" spans="1:8" x14ac:dyDescent="0.2">
      <c r="A67" s="101" t="s">
        <v>400</v>
      </c>
      <c r="B67" t="s">
        <v>535</v>
      </c>
      <c r="C67">
        <v>1838</v>
      </c>
      <c r="D67">
        <v>1244</v>
      </c>
      <c r="E67" t="s">
        <v>472</v>
      </c>
      <c r="F67">
        <v>2</v>
      </c>
      <c r="G67">
        <v>1</v>
      </c>
      <c r="H67" t="str">
        <f t="shared" si="2"/>
        <v>1244x1838</v>
      </c>
    </row>
    <row r="68" spans="1:8" x14ac:dyDescent="0.2">
      <c r="A68" s="101" t="s">
        <v>484</v>
      </c>
      <c r="B68" t="s">
        <v>536</v>
      </c>
      <c r="C68">
        <v>2460</v>
      </c>
      <c r="D68">
        <v>1244</v>
      </c>
      <c r="E68" t="s">
        <v>470</v>
      </c>
      <c r="F68">
        <v>1</v>
      </c>
      <c r="G68">
        <v>1</v>
      </c>
      <c r="H68" t="str">
        <f t="shared" si="2"/>
        <v>1244x2460</v>
      </c>
    </row>
    <row r="69" spans="1:8" x14ac:dyDescent="0.2">
      <c r="A69" s="101" t="s">
        <v>409</v>
      </c>
      <c r="B69" t="s">
        <v>533</v>
      </c>
      <c r="C69">
        <v>1838</v>
      </c>
      <c r="D69">
        <v>1549</v>
      </c>
      <c r="E69" t="s">
        <v>472</v>
      </c>
      <c r="F69">
        <v>2</v>
      </c>
      <c r="G69">
        <v>1</v>
      </c>
      <c r="H69" t="str">
        <f t="shared" si="2"/>
        <v>1549x1838</v>
      </c>
    </row>
    <row r="70" spans="1:8" x14ac:dyDescent="0.2">
      <c r="A70" s="101" t="s">
        <v>406</v>
      </c>
      <c r="B70" t="s">
        <v>556</v>
      </c>
      <c r="C70">
        <v>1229</v>
      </c>
      <c r="D70">
        <v>1244</v>
      </c>
      <c r="E70" t="s">
        <v>470</v>
      </c>
      <c r="F70">
        <v>1</v>
      </c>
      <c r="G70">
        <v>4</v>
      </c>
      <c r="H70" t="str">
        <f t="shared" si="2"/>
        <v>1244x1229</v>
      </c>
    </row>
    <row r="71" spans="1:8" x14ac:dyDescent="0.2">
      <c r="A71" s="101" t="s">
        <v>420</v>
      </c>
      <c r="B71" t="s">
        <v>530</v>
      </c>
      <c r="C71">
        <v>2460</v>
      </c>
      <c r="D71">
        <v>1244</v>
      </c>
      <c r="E71" t="s">
        <v>470</v>
      </c>
      <c r="F71">
        <v>1</v>
      </c>
      <c r="G71">
        <v>4</v>
      </c>
      <c r="H71" t="str">
        <f t="shared" si="2"/>
        <v>1244x2460</v>
      </c>
    </row>
    <row r="72" spans="1:8" x14ac:dyDescent="0.2">
      <c r="A72" s="101" t="s">
        <v>499</v>
      </c>
      <c r="B72" t="s">
        <v>531</v>
      </c>
      <c r="C72">
        <v>-99999</v>
      </c>
      <c r="D72">
        <v>-99999</v>
      </c>
      <c r="E72">
        <v>-99999</v>
      </c>
      <c r="F72">
        <v>-99999</v>
      </c>
      <c r="G72">
        <v>-99999</v>
      </c>
      <c r="H72" t="str">
        <f t="shared" si="2"/>
        <v>-99999x-99999</v>
      </c>
    </row>
    <row r="73" spans="1:8" x14ac:dyDescent="0.2">
      <c r="A73" s="101" t="s">
        <v>405</v>
      </c>
      <c r="B73" t="s">
        <v>557</v>
      </c>
      <c r="C73">
        <v>1532</v>
      </c>
      <c r="D73">
        <v>1549</v>
      </c>
      <c r="E73" t="s">
        <v>471</v>
      </c>
      <c r="F73">
        <v>2</v>
      </c>
      <c r="G73">
        <v>2</v>
      </c>
      <c r="H73" t="str">
        <f t="shared" si="2"/>
        <v>1549x1532</v>
      </c>
    </row>
    <row r="74" spans="1:8" x14ac:dyDescent="0.2">
      <c r="A74" s="101" t="s">
        <v>500</v>
      </c>
      <c r="B74" t="s">
        <v>601</v>
      </c>
      <c r="C74">
        <v>-99999</v>
      </c>
      <c r="D74">
        <v>-99999</v>
      </c>
      <c r="E74" t="s">
        <v>471</v>
      </c>
      <c r="F74">
        <v>-99999</v>
      </c>
      <c r="G74">
        <v>-99999</v>
      </c>
      <c r="H74" t="str">
        <f t="shared" si="2"/>
        <v>-99999x-99999</v>
      </c>
    </row>
    <row r="75" spans="1:8" x14ac:dyDescent="0.2">
      <c r="A75" s="101" t="s">
        <v>476</v>
      </c>
      <c r="B75" t="s">
        <v>602</v>
      </c>
      <c r="C75">
        <v>1838</v>
      </c>
      <c r="D75">
        <v>925</v>
      </c>
      <c r="E75" t="s">
        <v>472</v>
      </c>
      <c r="F75">
        <v>4</v>
      </c>
      <c r="G75">
        <v>1</v>
      </c>
      <c r="H75" t="str">
        <f t="shared" si="2"/>
        <v>925x1838</v>
      </c>
    </row>
    <row r="76" spans="1:8" x14ac:dyDescent="0.2">
      <c r="A76" s="101" t="s">
        <v>501</v>
      </c>
      <c r="B76" t="s">
        <v>599</v>
      </c>
      <c r="C76">
        <v>-99999</v>
      </c>
      <c r="D76">
        <v>-99999</v>
      </c>
      <c r="E76" t="s">
        <v>471</v>
      </c>
      <c r="F76">
        <v>-99999</v>
      </c>
      <c r="G76">
        <v>-99999</v>
      </c>
      <c r="H76" t="str">
        <f t="shared" si="2"/>
        <v>-99999x-99999</v>
      </c>
    </row>
    <row r="77" spans="1:8" x14ac:dyDescent="0.2">
      <c r="A77" s="101" t="s">
        <v>477</v>
      </c>
      <c r="B77" t="s">
        <v>600</v>
      </c>
      <c r="C77">
        <v>1838</v>
      </c>
      <c r="D77">
        <v>925</v>
      </c>
      <c r="E77" t="s">
        <v>472</v>
      </c>
      <c r="F77">
        <v>4</v>
      </c>
      <c r="G77">
        <v>1</v>
      </c>
      <c r="H77" t="str">
        <f t="shared" si="2"/>
        <v>925x1838</v>
      </c>
    </row>
  </sheetData>
  <sortState ref="A2:H77">
    <sortCondition ref="A2:A7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workbookViewId="0">
      <selection activeCell="D5" sqref="D5"/>
    </sheetView>
  </sheetViews>
  <sheetFormatPr defaultRowHeight="12.75" x14ac:dyDescent="0.2"/>
  <cols>
    <col min="1" max="1" width="19.5703125" customWidth="1"/>
    <col min="2" max="2" width="9.140625" style="87"/>
    <col min="3" max="4" width="19.85546875" customWidth="1"/>
    <col min="5" max="5" width="19.85546875" style="75" customWidth="1"/>
  </cols>
  <sheetData>
    <row r="1" spans="1:21" x14ac:dyDescent="0.2">
      <c r="A1" t="s">
        <v>55</v>
      </c>
      <c r="B1" s="87" t="s">
        <v>56</v>
      </c>
      <c r="C1" s="1" t="s">
        <v>436</v>
      </c>
      <c r="D1" s="1" t="s">
        <v>434</v>
      </c>
      <c r="E1" s="102" t="s">
        <v>610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s="86">
        <v>42675</v>
      </c>
      <c r="Q1" s="86">
        <v>42705</v>
      </c>
      <c r="R1" t="s">
        <v>10</v>
      </c>
    </row>
    <row r="2" spans="1:21" x14ac:dyDescent="0.2">
      <c r="A2" s="101" t="s">
        <v>136</v>
      </c>
      <c r="B2" s="87" t="s">
        <v>73</v>
      </c>
      <c r="C2" t="str">
        <f>VLOOKUP(VALUE(B2),'Color Families'!$A$2:$C$26,3)</f>
        <v>Nebula / Sand Shoal</v>
      </c>
      <c r="D2" t="str">
        <f>VLOOKUP(A2,'Blank Sizes by model number'!$A$110:$B$185,2,FALSE)</f>
        <v>1244x2460</v>
      </c>
      <c r="E2" s="75">
        <f>VLOOKUP('Combined Sales'!A3,'Blank Parent'!$A$2:$H$77,7)</f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7</v>
      </c>
      <c r="O2">
        <v>0</v>
      </c>
      <c r="P2">
        <v>0</v>
      </c>
      <c r="Q2">
        <v>0</v>
      </c>
      <c r="R2">
        <v>7</v>
      </c>
      <c r="S2">
        <f t="shared" ref="S2:S65" si="0">+R2/$R$266</f>
        <v>2.871205906480722E-3</v>
      </c>
      <c r="T2">
        <f t="shared" ref="T2:T33" si="1">+S2+T1</f>
        <v>2.871205906480722E-3</v>
      </c>
      <c r="U2">
        <v>81</v>
      </c>
    </row>
    <row r="3" spans="1:21" x14ac:dyDescent="0.2">
      <c r="A3" s="101" t="s">
        <v>136</v>
      </c>
      <c r="B3" s="87" t="s">
        <v>67</v>
      </c>
      <c r="C3" t="str">
        <f>VLOOKUP(VALUE(B3),'Color Families'!$A$2:$C$26,3)</f>
        <v>Cherry / Oak</v>
      </c>
      <c r="D3" t="str">
        <f>VLOOKUP(A3,'Blank Sizes by model number'!$A$110:$B$185,2,FALSE)</f>
        <v>1244x2460</v>
      </c>
      <c r="E3" s="75">
        <f>VLOOKUP('Combined Sales'!A2,'Blank Parent'!$A$2:$H$77,7)</f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4.1017227235438887E-4</v>
      </c>
      <c r="T3">
        <f t="shared" si="1"/>
        <v>3.2813781788351109E-3</v>
      </c>
      <c r="U3">
        <v>201</v>
      </c>
    </row>
    <row r="4" spans="1:21" x14ac:dyDescent="0.2">
      <c r="A4" s="101" t="s">
        <v>136</v>
      </c>
      <c r="B4" s="87" t="s">
        <v>74</v>
      </c>
      <c r="C4" t="str">
        <f>VLOOKUP(VALUE(B4),'Color Families'!$A$2:$C$26,3)</f>
        <v>Nebula / Sand Shoal</v>
      </c>
      <c r="D4" t="str">
        <f>VLOOKUP(A4,'Blank Sizes by model number'!$A$110:$B$185,2,FALSE)</f>
        <v>1244x2460</v>
      </c>
      <c r="E4" s="75">
        <f>VLOOKUP('Combined Sales'!A4,'Blank Parent'!$A$2:$H$77,7)</f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0"/>
        <v>4.1017227235438887E-4</v>
      </c>
      <c r="T4">
        <f t="shared" si="1"/>
        <v>3.6915504511894999E-3</v>
      </c>
      <c r="U4">
        <v>202</v>
      </c>
    </row>
    <row r="5" spans="1:21" x14ac:dyDescent="0.2">
      <c r="A5" s="101" t="s">
        <v>57</v>
      </c>
      <c r="B5" s="87" t="s">
        <v>74</v>
      </c>
      <c r="C5" t="str">
        <f>VLOOKUP(VALUE(B5),'Color Families'!$A$2:$C$26,3)</f>
        <v>Nebula / Sand Shoal</v>
      </c>
      <c r="D5" t="str">
        <f>VLOOKUP(A5,'Blank Sizes by model number'!$A$110:$B$185,2,FALSE)</f>
        <v>1549x1838</v>
      </c>
      <c r="E5" s="75">
        <f>VLOOKUP('Combined Sales'!A8,'Blank Parent'!$A$2:$H$77,7)</f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1</v>
      </c>
      <c r="P5">
        <v>2</v>
      </c>
      <c r="Q5">
        <v>1</v>
      </c>
      <c r="R5">
        <v>10</v>
      </c>
      <c r="S5">
        <f t="shared" si="0"/>
        <v>4.1017227235438884E-3</v>
      </c>
      <c r="T5">
        <f t="shared" si="1"/>
        <v>7.7932731747333882E-3</v>
      </c>
      <c r="U5">
        <v>62</v>
      </c>
    </row>
    <row r="6" spans="1:21" x14ac:dyDescent="0.2">
      <c r="A6" s="101" t="s">
        <v>57</v>
      </c>
      <c r="B6" s="87" t="s">
        <v>71</v>
      </c>
      <c r="C6" t="str">
        <f>VLOOKUP(VALUE(B6),'Color Families'!$A$2:$C$26,3)</f>
        <v>Cherry / Oak</v>
      </c>
      <c r="D6" t="str">
        <f>VLOOKUP(A6,'Blank Sizes by model number'!$A$110:$B$185,2,FALSE)</f>
        <v>1549x1838</v>
      </c>
      <c r="E6" s="75">
        <f>VLOOKUP('Combined Sales'!A6,'Blank Parent'!$A$2:$H$77,7)</f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</v>
      </c>
      <c r="Q6">
        <v>1</v>
      </c>
      <c r="R6">
        <v>7</v>
      </c>
      <c r="S6">
        <f t="shared" si="0"/>
        <v>2.871205906480722E-3</v>
      </c>
      <c r="T6">
        <f t="shared" si="1"/>
        <v>1.0664479081214109E-2</v>
      </c>
      <c r="U6">
        <v>82</v>
      </c>
    </row>
    <row r="7" spans="1:21" x14ac:dyDescent="0.2">
      <c r="A7" s="101" t="s">
        <v>57</v>
      </c>
      <c r="B7" s="87" t="s">
        <v>67</v>
      </c>
      <c r="C7" t="str">
        <f>VLOOKUP(VALUE(B7),'Color Families'!$A$2:$C$26,3)</f>
        <v>Cherry / Oak</v>
      </c>
      <c r="D7" t="str">
        <f>VLOOKUP(A7,'Blank Sizes by model number'!$A$110:$B$185,2,FALSE)</f>
        <v>1549x1838</v>
      </c>
      <c r="E7" s="75">
        <f>VLOOKUP('Combined Sales'!A5,'Blank Parent'!$A$2:$H$77,7)</f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2</v>
      </c>
      <c r="S7">
        <f t="shared" si="0"/>
        <v>8.2034454470877774E-4</v>
      </c>
      <c r="T7">
        <f t="shared" si="1"/>
        <v>1.1484823625922886E-2</v>
      </c>
      <c r="U7">
        <v>160</v>
      </c>
    </row>
    <row r="8" spans="1:21" x14ac:dyDescent="0.2">
      <c r="A8" s="101" t="s">
        <v>57</v>
      </c>
      <c r="B8" s="87" t="s">
        <v>72</v>
      </c>
      <c r="C8" t="str">
        <f>VLOOKUP(VALUE(B8),'Color Families'!$A$2:$C$26,3)</f>
        <v>Maple / Gray Glace</v>
      </c>
      <c r="D8" t="str">
        <f>VLOOKUP(A8,'Blank Sizes by model number'!$A$110:$B$185,2,FALSE)</f>
        <v>1549x1838</v>
      </c>
      <c r="E8" s="75">
        <f>VLOOKUP('Combined Sales'!A7,'Blank Parent'!$A$2:$H$77,7)</f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f t="shared" si="0"/>
        <v>4.1017227235438887E-4</v>
      </c>
      <c r="T8">
        <f t="shared" si="1"/>
        <v>1.1894995898277276E-2</v>
      </c>
      <c r="U8">
        <v>203</v>
      </c>
    </row>
    <row r="9" spans="1:21" x14ac:dyDescent="0.2">
      <c r="A9" s="101" t="s">
        <v>58</v>
      </c>
      <c r="B9" s="87" t="s">
        <v>72</v>
      </c>
      <c r="C9" t="str">
        <f>VLOOKUP(VALUE(B9),'Color Families'!$A$2:$C$26,3)</f>
        <v>Maple / Gray Glace</v>
      </c>
      <c r="D9" t="str">
        <f>VLOOKUP(A9,'Blank Sizes by model number'!$A$110:$B$185,2,FALSE)</f>
        <v>1549x1532</v>
      </c>
      <c r="E9" s="75">
        <f>VLOOKUP('Combined Sales'!A9,'Blank Parent'!$A$2:$H$77,7)</f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1</v>
      </c>
      <c r="P9">
        <v>0</v>
      </c>
      <c r="Q9">
        <v>0</v>
      </c>
      <c r="R9">
        <v>11</v>
      </c>
      <c r="S9">
        <f t="shared" si="0"/>
        <v>4.5118949958982777E-3</v>
      </c>
      <c r="T9">
        <f t="shared" si="1"/>
        <v>1.6406890894175553E-2</v>
      </c>
      <c r="U9">
        <v>58</v>
      </c>
    </row>
    <row r="10" spans="1:21" x14ac:dyDescent="0.2">
      <c r="A10" s="101" t="s">
        <v>58</v>
      </c>
      <c r="B10" s="87" t="s">
        <v>73</v>
      </c>
      <c r="C10" t="str">
        <f>VLOOKUP(VALUE(B10),'Color Families'!$A$2:$C$26,3)</f>
        <v>Nebula / Sand Shoal</v>
      </c>
      <c r="D10" t="str">
        <f>VLOOKUP(A10,'Blank Sizes by model number'!$A$110:$B$185,2,FALSE)</f>
        <v>1549x1532</v>
      </c>
      <c r="E10" s="75">
        <f>VLOOKUP('Combined Sales'!A10,'Blank Parent'!$A$2:$H$77,7)</f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0</v>
      </c>
      <c r="R10">
        <v>6</v>
      </c>
      <c r="S10">
        <f t="shared" si="0"/>
        <v>2.4610336341263331E-3</v>
      </c>
      <c r="T10">
        <f t="shared" si="1"/>
        <v>1.8867924528301886E-2</v>
      </c>
      <c r="U10">
        <v>98</v>
      </c>
    </row>
    <row r="11" spans="1:21" x14ac:dyDescent="0.2">
      <c r="A11" s="101" t="s">
        <v>129</v>
      </c>
      <c r="B11" s="87" t="s">
        <v>67</v>
      </c>
      <c r="C11" t="str">
        <f>VLOOKUP(VALUE(B11),'Color Families'!$A$2:$C$26,3)</f>
        <v>Cherry / Oak</v>
      </c>
      <c r="D11" t="str">
        <f>VLOOKUP(A11,'Blank Sizes by model number'!$A$110:$B$185,2,FALSE)</f>
        <v>1244x2460</v>
      </c>
      <c r="E11" s="75">
        <f>VLOOKUP('Combined Sales'!A11,'Blank Parent'!$A$2:$H$77,7)</f>
        <v>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f t="shared" si="0"/>
        <v>4.1017227235438887E-4</v>
      </c>
      <c r="T11">
        <f t="shared" si="1"/>
        <v>1.9278096800656275E-2</v>
      </c>
      <c r="U11">
        <v>204</v>
      </c>
    </row>
    <row r="12" spans="1:21" x14ac:dyDescent="0.2">
      <c r="A12" s="101" t="s">
        <v>130</v>
      </c>
      <c r="B12" s="87" t="s">
        <v>71</v>
      </c>
      <c r="C12" t="str">
        <f>VLOOKUP(VALUE(B12),'Color Families'!$A$2:$C$26,3)</f>
        <v>Cherry / Oak</v>
      </c>
      <c r="D12" t="str">
        <f>VLOOKUP(A12,'Blank Sizes by model number'!$A$110:$B$185,2,FALSE)</f>
        <v>1244x1532</v>
      </c>
      <c r="E12" s="75">
        <f>VLOOKUP('Combined Sales'!A12,'Blank Parent'!$A$2:$H$77,7)</f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3</v>
      </c>
      <c r="S12">
        <f t="shared" si="0"/>
        <v>1.2305168170631665E-3</v>
      </c>
      <c r="T12">
        <f t="shared" si="1"/>
        <v>2.0508613617719443E-2</v>
      </c>
      <c r="U12">
        <v>137</v>
      </c>
    </row>
    <row r="13" spans="1:21" x14ac:dyDescent="0.2">
      <c r="A13" s="101" t="s">
        <v>135</v>
      </c>
      <c r="B13" s="87" t="s">
        <v>71</v>
      </c>
      <c r="C13" t="str">
        <f>VLOOKUP(VALUE(B13),'Color Families'!$A$2:$C$26,3)</f>
        <v>Cherry / Oak</v>
      </c>
      <c r="D13" t="str">
        <f>VLOOKUP(A13,'Blank Sizes by model number'!$A$110:$B$185,2,FALSE)</f>
        <v>1244x1838</v>
      </c>
      <c r="E13" s="75">
        <f>VLOOKUP('Combined Sales'!A14,'Blank Parent'!$A$2:$H$77,7)</f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</v>
      </c>
      <c r="P13">
        <v>2</v>
      </c>
      <c r="Q13">
        <v>1</v>
      </c>
      <c r="R13">
        <v>6</v>
      </c>
      <c r="S13">
        <f t="shared" si="0"/>
        <v>2.4610336341263331E-3</v>
      </c>
      <c r="T13">
        <f t="shared" si="1"/>
        <v>2.2969647251845776E-2</v>
      </c>
      <c r="U13">
        <v>99</v>
      </c>
    </row>
    <row r="14" spans="1:21" x14ac:dyDescent="0.2">
      <c r="A14" s="101" t="s">
        <v>135</v>
      </c>
      <c r="B14" s="87" t="s">
        <v>67</v>
      </c>
      <c r="C14" t="str">
        <f>VLOOKUP(VALUE(B14),'Color Families'!$A$2:$C$26,3)</f>
        <v>Cherry / Oak</v>
      </c>
      <c r="D14" t="str">
        <f>VLOOKUP(A14,'Blank Sizes by model number'!$A$110:$B$185,2,FALSE)</f>
        <v>1244x1838</v>
      </c>
      <c r="E14" s="75">
        <f>VLOOKUP('Combined Sales'!A13,'Blank Parent'!$A$2:$H$77,7)</f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2</v>
      </c>
      <c r="S14">
        <f t="shared" si="0"/>
        <v>8.2034454470877774E-4</v>
      </c>
      <c r="T14">
        <f t="shared" si="1"/>
        <v>2.3789991796554555E-2</v>
      </c>
      <c r="U14">
        <v>161</v>
      </c>
    </row>
    <row r="15" spans="1:21" x14ac:dyDescent="0.2">
      <c r="A15" s="101" t="s">
        <v>135</v>
      </c>
      <c r="B15" s="87" t="s">
        <v>74</v>
      </c>
      <c r="C15" t="str">
        <f>VLOOKUP(VALUE(B15),'Color Families'!$A$2:$C$26,3)</f>
        <v>Nebula / Sand Shoal</v>
      </c>
      <c r="D15" t="str">
        <f>VLOOKUP(A15,'Blank Sizes by model number'!$A$110:$B$185,2,FALSE)</f>
        <v>1244x1838</v>
      </c>
      <c r="E15" s="75">
        <f>VLOOKUP('Combined Sales'!A15,'Blank Parent'!$A$2:$H$77,7)</f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2</v>
      </c>
      <c r="S15">
        <f t="shared" si="0"/>
        <v>8.2034454470877774E-4</v>
      </c>
      <c r="T15">
        <f t="shared" si="1"/>
        <v>2.4610336341263334E-2</v>
      </c>
      <c r="U15">
        <v>162</v>
      </c>
    </row>
    <row r="16" spans="1:21" x14ac:dyDescent="0.2">
      <c r="A16" s="101" t="s">
        <v>128</v>
      </c>
      <c r="B16" s="87" t="s">
        <v>74</v>
      </c>
      <c r="C16" t="str">
        <f>VLOOKUP(VALUE(B16),'Color Families'!$A$2:$C$26,3)</f>
        <v>Nebula / Sand Shoal</v>
      </c>
      <c r="D16" t="str">
        <f>VLOOKUP(A16,'Blank Sizes by model number'!$A$110:$B$185,2,FALSE)</f>
        <v>1549x1224</v>
      </c>
      <c r="E16" s="75">
        <f>VLOOKUP('Combined Sales'!A16,'Blank Parent'!$A$2:$H$77,7)</f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  <c r="Q16">
        <v>0</v>
      </c>
      <c r="R16">
        <v>4</v>
      </c>
      <c r="S16">
        <f t="shared" si="0"/>
        <v>1.6406890894175555E-3</v>
      </c>
      <c r="T16">
        <f t="shared" si="1"/>
        <v>2.6251025430680888E-2</v>
      </c>
      <c r="U16">
        <v>122</v>
      </c>
    </row>
    <row r="17" spans="1:21" x14ac:dyDescent="0.2">
      <c r="A17" s="101" t="s">
        <v>131</v>
      </c>
      <c r="B17" s="87" t="s">
        <v>67</v>
      </c>
      <c r="C17" t="str">
        <f>VLOOKUP(VALUE(B17),'Color Families'!$A$2:$C$26,3)</f>
        <v>Cherry / Oak</v>
      </c>
      <c r="D17" t="str">
        <f>VLOOKUP(A17,'Blank Sizes by model number'!$A$110:$B$185,2,FALSE)</f>
        <v>1549x1532</v>
      </c>
      <c r="E17" s="75">
        <f>VLOOKUP('Combined Sales'!A17,'Blank Parent'!$A$2:$H$77,7)</f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2</v>
      </c>
      <c r="S17">
        <f t="shared" si="0"/>
        <v>8.2034454470877774E-4</v>
      </c>
      <c r="T17">
        <f t="shared" si="1"/>
        <v>2.7071369975389666E-2</v>
      </c>
      <c r="U17">
        <v>163</v>
      </c>
    </row>
    <row r="18" spans="1:21" x14ac:dyDescent="0.2">
      <c r="A18" s="101" t="s">
        <v>131</v>
      </c>
      <c r="B18" s="87" t="s">
        <v>71</v>
      </c>
      <c r="C18" t="str">
        <f>VLOOKUP(VALUE(B18),'Color Families'!$A$2:$C$26,3)</f>
        <v>Cherry / Oak</v>
      </c>
      <c r="D18" t="str">
        <f>VLOOKUP(A18,'Blank Sizes by model number'!$A$110:$B$185,2,FALSE)</f>
        <v>1549x1532</v>
      </c>
      <c r="E18" s="75">
        <f>VLOOKUP('Combined Sales'!A18,'Blank Parent'!$A$2:$H$77,7)</f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f t="shared" si="0"/>
        <v>4.1017227235438887E-4</v>
      </c>
      <c r="T18">
        <f t="shared" si="1"/>
        <v>2.7481542247744056E-2</v>
      </c>
      <c r="U18">
        <v>205</v>
      </c>
    </row>
    <row r="19" spans="1:21" x14ac:dyDescent="0.2">
      <c r="A19" s="101" t="s">
        <v>134</v>
      </c>
      <c r="B19" s="87" t="s">
        <v>74</v>
      </c>
      <c r="C19" t="str">
        <f>VLOOKUP(VALUE(B19),'Color Families'!$A$2:$C$26,3)</f>
        <v>Nebula / Sand Shoal</v>
      </c>
      <c r="D19" t="str">
        <f>VLOOKUP(A19,'Blank Sizes by model number'!$A$110:$B$185,2,FALSE)</f>
        <v>1549x1838</v>
      </c>
      <c r="E19" s="75">
        <f>VLOOKUP('Combined Sales'!A21,'Blank Parent'!$A$2:$H$77,7)</f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5</v>
      </c>
      <c r="S19">
        <f t="shared" si="0"/>
        <v>2.0508613617719442E-3</v>
      </c>
      <c r="T19">
        <f t="shared" si="1"/>
        <v>2.9532403609515999E-2</v>
      </c>
      <c r="U19">
        <v>109</v>
      </c>
    </row>
    <row r="20" spans="1:21" x14ac:dyDescent="0.2">
      <c r="A20" s="101" t="s">
        <v>134</v>
      </c>
      <c r="B20" s="87" t="s">
        <v>71</v>
      </c>
      <c r="C20" t="str">
        <f>VLOOKUP(VALUE(B20),'Color Families'!$A$2:$C$26,3)</f>
        <v>Cherry / Oak</v>
      </c>
      <c r="D20" t="str">
        <f>VLOOKUP(A20,'Blank Sizes by model number'!$A$110:$B$185,2,FALSE)</f>
        <v>1549x1838</v>
      </c>
      <c r="E20" s="75">
        <f>VLOOKUP('Combined Sales'!A20,'Blank Parent'!$A$2:$H$77,7)</f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1</v>
      </c>
      <c r="Q20">
        <v>0</v>
      </c>
      <c r="R20">
        <v>3</v>
      </c>
      <c r="S20">
        <f t="shared" si="0"/>
        <v>1.2305168170631665E-3</v>
      </c>
      <c r="T20">
        <f t="shared" si="1"/>
        <v>3.0762920426579167E-2</v>
      </c>
      <c r="U20">
        <v>138</v>
      </c>
    </row>
    <row r="21" spans="1:21" x14ac:dyDescent="0.2">
      <c r="A21" s="101" t="s">
        <v>134</v>
      </c>
      <c r="B21" s="87" t="s">
        <v>68</v>
      </c>
      <c r="C21" t="str">
        <f>VLOOKUP(VALUE(B21),'Color Families'!$A$2:$C$26,3)</f>
        <v>Maple / Gray Glace</v>
      </c>
      <c r="D21" t="str">
        <f>VLOOKUP(A21,'Blank Sizes by model number'!$A$110:$B$185,2,FALSE)</f>
        <v>1549x1838</v>
      </c>
      <c r="E21" s="75">
        <f>VLOOKUP('Combined Sales'!A19,'Blank Parent'!$A$2:$H$77,7)</f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f t="shared" si="0"/>
        <v>4.1017227235438887E-4</v>
      </c>
      <c r="T21">
        <f t="shared" si="1"/>
        <v>3.1173092698933556E-2</v>
      </c>
      <c r="U21">
        <v>206</v>
      </c>
    </row>
    <row r="22" spans="1:21" x14ac:dyDescent="0.2">
      <c r="A22" s="101" t="s">
        <v>139</v>
      </c>
      <c r="B22" s="87" t="s">
        <v>72</v>
      </c>
      <c r="C22" t="str">
        <f>VLOOKUP(VALUE(B22),'Color Families'!$A$2:$C$26,3)</f>
        <v>Maple / Gray Glace</v>
      </c>
      <c r="D22" t="str">
        <f>VLOOKUP(A22,'Blank Sizes by model number'!$A$110:$B$185,2,FALSE)</f>
        <v>1837x1532</v>
      </c>
      <c r="E22" s="75">
        <f>VLOOKUP('Combined Sales'!A22,'Blank Parent'!$A$2:$H$77,7)</f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8.2034454470877774E-4</v>
      </c>
      <c r="T22">
        <f t="shared" si="1"/>
        <v>3.1993437243642335E-2</v>
      </c>
      <c r="U22">
        <v>164</v>
      </c>
    </row>
    <row r="23" spans="1:21" x14ac:dyDescent="0.2">
      <c r="A23" s="101" t="s">
        <v>59</v>
      </c>
      <c r="B23" s="87" t="s">
        <v>67</v>
      </c>
      <c r="C23" t="str">
        <f>VLOOKUP(VALUE(B23),'Color Families'!$A$2:$C$26,3)</f>
        <v>Cherry / Oak</v>
      </c>
      <c r="D23" t="str">
        <f>VLOOKUP(A23,'Blank Sizes by model number'!$A$110:$B$185,2,FALSE)</f>
        <v>1244x2460</v>
      </c>
      <c r="E23" s="75">
        <f>VLOOKUP('Combined Sales'!A23,'Blank Parent'!$A$2:$H$77,7)</f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2</v>
      </c>
      <c r="O23">
        <v>0</v>
      </c>
      <c r="P23">
        <v>1</v>
      </c>
      <c r="Q23">
        <v>0</v>
      </c>
      <c r="R23">
        <v>7</v>
      </c>
      <c r="S23">
        <f t="shared" si="0"/>
        <v>2.871205906480722E-3</v>
      </c>
      <c r="T23">
        <f t="shared" si="1"/>
        <v>3.4864643150123054E-2</v>
      </c>
      <c r="U23">
        <v>83</v>
      </c>
    </row>
    <row r="24" spans="1:21" x14ac:dyDescent="0.2">
      <c r="A24" s="101" t="s">
        <v>59</v>
      </c>
      <c r="B24" s="87" t="s">
        <v>68</v>
      </c>
      <c r="C24" t="str">
        <f>VLOOKUP(VALUE(B24),'Color Families'!$A$2:$C$26,3)</f>
        <v>Maple / Gray Glace</v>
      </c>
      <c r="D24" t="str">
        <f>VLOOKUP(A24,'Blank Sizes by model number'!$A$110:$B$185,2,FALSE)</f>
        <v>1244x2460</v>
      </c>
      <c r="E24" s="75">
        <f>VLOOKUP('Combined Sales'!A24,'Blank Parent'!$A$2:$H$77,7)</f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2</v>
      </c>
      <c r="S24">
        <f t="shared" si="0"/>
        <v>8.2034454470877774E-4</v>
      </c>
      <c r="T24">
        <f t="shared" si="1"/>
        <v>3.5684987694831832E-2</v>
      </c>
      <c r="U24">
        <v>165</v>
      </c>
    </row>
    <row r="25" spans="1:21" x14ac:dyDescent="0.2">
      <c r="A25" s="101" t="s">
        <v>59</v>
      </c>
      <c r="B25" s="87" t="s">
        <v>72</v>
      </c>
      <c r="C25" t="str">
        <f>VLOOKUP(VALUE(B25),'Color Families'!$A$2:$C$26,3)</f>
        <v>Maple / Gray Glace</v>
      </c>
      <c r="D25" t="str">
        <f>VLOOKUP(A25,'Blank Sizes by model number'!$A$110:$B$185,2,FALSE)</f>
        <v>1244x2460</v>
      </c>
      <c r="E25" s="75">
        <f>VLOOKUP('Combined Sales'!A25,'Blank Parent'!$A$2:$H$77,7)</f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2</v>
      </c>
      <c r="S25">
        <f t="shared" si="0"/>
        <v>8.2034454470877774E-4</v>
      </c>
      <c r="T25">
        <f t="shared" si="1"/>
        <v>3.6505332239540611E-2</v>
      </c>
      <c r="U25">
        <v>166</v>
      </c>
    </row>
    <row r="26" spans="1:21" x14ac:dyDescent="0.2">
      <c r="A26" s="101" t="s">
        <v>59</v>
      </c>
      <c r="B26" s="87" t="s">
        <v>73</v>
      </c>
      <c r="C26" t="str">
        <f>VLOOKUP(VALUE(B26),'Color Families'!$A$2:$C$26,3)</f>
        <v>Nebula / Sand Shoal</v>
      </c>
      <c r="D26" t="str">
        <f>VLOOKUP(A26,'Blank Sizes by model number'!$A$110:$B$185,2,FALSE)</f>
        <v>1244x2460</v>
      </c>
      <c r="E26" s="75">
        <f>VLOOKUP('Combined Sales'!A26,'Blank Parent'!$A$2:$H$77,7)</f>
        <v>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f t="shared" si="0"/>
        <v>8.2034454470877774E-4</v>
      </c>
      <c r="T26">
        <f t="shared" si="1"/>
        <v>3.732567678424939E-2</v>
      </c>
      <c r="U26">
        <v>167</v>
      </c>
    </row>
    <row r="27" spans="1:21" x14ac:dyDescent="0.2">
      <c r="A27" s="101" t="s">
        <v>59</v>
      </c>
      <c r="B27" s="87" t="s">
        <v>74</v>
      </c>
      <c r="C27" t="str">
        <f>VLOOKUP(VALUE(B27),'Color Families'!$A$2:$C$26,3)</f>
        <v>Nebula / Sand Shoal</v>
      </c>
      <c r="D27" t="str">
        <f>VLOOKUP(A27,'Blank Sizes by model number'!$A$110:$B$185,2,FALSE)</f>
        <v>1244x2460</v>
      </c>
      <c r="E27" s="75">
        <f>VLOOKUP('Combined Sales'!A27,'Blank Parent'!$A$2:$H$77,7)</f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f t="shared" si="0"/>
        <v>4.1017227235438887E-4</v>
      </c>
      <c r="T27">
        <f t="shared" si="1"/>
        <v>3.7735849056603779E-2</v>
      </c>
      <c r="U27">
        <v>207</v>
      </c>
    </row>
    <row r="28" spans="1:21" x14ac:dyDescent="0.2">
      <c r="A28" s="101" t="s">
        <v>132</v>
      </c>
      <c r="B28" s="87" t="s">
        <v>71</v>
      </c>
      <c r="C28" t="str">
        <f>VLOOKUP(VALUE(B28),'Color Families'!$A$2:$C$26,3)</f>
        <v>Cherry / Oak</v>
      </c>
      <c r="D28" t="str">
        <f>VLOOKUP(A28,'Blank Sizes by model number'!$A$110:$B$185,2,FALSE)</f>
        <v>1549x1532</v>
      </c>
      <c r="E28" s="75">
        <f>VLOOKUP('Combined Sales'!A28,'Blank Parent'!$A$2:$H$77,7)</f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8</v>
      </c>
      <c r="Q28">
        <v>0</v>
      </c>
      <c r="R28">
        <v>8</v>
      </c>
      <c r="S28">
        <f t="shared" si="0"/>
        <v>3.2813781788351109E-3</v>
      </c>
      <c r="T28">
        <f t="shared" si="1"/>
        <v>4.1017227235438887E-2</v>
      </c>
      <c r="U28">
        <v>72</v>
      </c>
    </row>
    <row r="29" spans="1:21" x14ac:dyDescent="0.2">
      <c r="A29" s="101" t="s">
        <v>63</v>
      </c>
      <c r="B29" s="87" t="s">
        <v>71</v>
      </c>
      <c r="C29" t="str">
        <f>VLOOKUP(VALUE(B29),'Color Families'!$A$2:$C$26,3)</f>
        <v>Cherry / Oak</v>
      </c>
      <c r="D29" t="str">
        <f>VLOOKUP(A29,'Blank Sizes by model number'!$A$110:$B$185,2,FALSE)</f>
        <v>1244x2460</v>
      </c>
      <c r="E29" s="75">
        <f>VLOOKUP('Combined Sales'!A29,'Blank Parent'!$A$2:$H$77,7)</f>
        <v>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f t="shared" si="0"/>
        <v>4.1017227235438887E-4</v>
      </c>
      <c r="T29">
        <f t="shared" si="1"/>
        <v>4.1427399507793276E-2</v>
      </c>
      <c r="U29">
        <v>208</v>
      </c>
    </row>
    <row r="30" spans="1:21" x14ac:dyDescent="0.2">
      <c r="A30" s="101" t="s">
        <v>413</v>
      </c>
      <c r="B30" s="87" t="s">
        <v>422</v>
      </c>
      <c r="C30" t="str">
        <f>VLOOKUP(VALUE(B30),'Color Families'!$A$2:$C$26,3)</f>
        <v>Maple / Gray Glace</v>
      </c>
      <c r="D30" t="str">
        <f>VLOOKUP(A30,'Blank Sizes by model number'!$A$110:$B$185,2,FALSE)</f>
        <v>1549x1532</v>
      </c>
      <c r="E30" s="75">
        <f>VLOOKUP('Combined Sales'!A32,'Blank Parent'!$A$2:$H$77,7)</f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0"/>
        <v>2.0508613617719442E-3</v>
      </c>
      <c r="T30">
        <f t="shared" si="1"/>
        <v>4.3478260869565223E-2</v>
      </c>
      <c r="U30">
        <v>110</v>
      </c>
    </row>
    <row r="31" spans="1:21" x14ac:dyDescent="0.2">
      <c r="A31" s="101" t="s">
        <v>413</v>
      </c>
      <c r="B31" s="87" t="s">
        <v>423</v>
      </c>
      <c r="C31" t="str">
        <f>VLOOKUP(VALUE(B31),'Color Families'!$A$2:$C$26,3)</f>
        <v>Maple / Gray Glace</v>
      </c>
      <c r="D31" t="str">
        <f>VLOOKUP(A31,'Blank Sizes by model number'!$A$110:$B$185,2,FALSE)</f>
        <v>1549x1532</v>
      </c>
      <c r="E31" s="75">
        <f>VLOOKUP('Combined Sales'!A34,'Blank Parent'!$A$2:$H$77,7)</f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3</v>
      </c>
      <c r="O31">
        <v>0</v>
      </c>
      <c r="P31">
        <v>0</v>
      </c>
      <c r="Q31">
        <v>0</v>
      </c>
      <c r="R31">
        <v>5</v>
      </c>
      <c r="S31">
        <f t="shared" si="0"/>
        <v>2.0508613617719442E-3</v>
      </c>
      <c r="T31">
        <f t="shared" si="1"/>
        <v>4.552912223133717E-2</v>
      </c>
      <c r="U31">
        <v>111</v>
      </c>
    </row>
    <row r="32" spans="1:21" x14ac:dyDescent="0.2">
      <c r="A32" s="101" t="s">
        <v>413</v>
      </c>
      <c r="B32" s="87" t="s">
        <v>71</v>
      </c>
      <c r="C32" t="str">
        <f>VLOOKUP(VALUE(B32),'Color Families'!$A$2:$C$26,3)</f>
        <v>Cherry / Oak</v>
      </c>
      <c r="D32" t="str">
        <f>VLOOKUP(A32,'Blank Sizes by model number'!$A$110:$B$185,2,FALSE)</f>
        <v>1549x1532</v>
      </c>
      <c r="E32" s="75">
        <f>VLOOKUP('Combined Sales'!A37,'Blank Parent'!$A$2:$H$77,7)</f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1</v>
      </c>
      <c r="P32">
        <v>0</v>
      </c>
      <c r="Q32">
        <v>0</v>
      </c>
      <c r="R32">
        <v>3</v>
      </c>
      <c r="S32">
        <f t="shared" si="0"/>
        <v>1.2305168170631665E-3</v>
      </c>
      <c r="T32">
        <f t="shared" si="1"/>
        <v>4.6759639048400338E-2</v>
      </c>
      <c r="U32">
        <v>139</v>
      </c>
    </row>
    <row r="33" spans="1:21" x14ac:dyDescent="0.2">
      <c r="A33" s="101" t="s">
        <v>413</v>
      </c>
      <c r="B33" s="87" t="s">
        <v>68</v>
      </c>
      <c r="C33" t="str">
        <f>VLOOKUP(VALUE(B33),'Color Families'!$A$2:$C$26,3)</f>
        <v>Maple / Gray Glace</v>
      </c>
      <c r="D33" t="str">
        <f>VLOOKUP(A33,'Blank Sizes by model number'!$A$110:$B$185,2,FALSE)</f>
        <v>1549x1532</v>
      </c>
      <c r="E33" s="75">
        <f>VLOOKUP('Combined Sales'!A30,'Blank Parent'!$A$2:$H$77,7)</f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8.2034454470877774E-4</v>
      </c>
      <c r="T33">
        <f t="shared" si="1"/>
        <v>4.7579983593109117E-2</v>
      </c>
      <c r="U33">
        <v>168</v>
      </c>
    </row>
    <row r="34" spans="1:21" x14ac:dyDescent="0.2">
      <c r="A34" s="101" t="s">
        <v>413</v>
      </c>
      <c r="B34" s="87" t="s">
        <v>68</v>
      </c>
      <c r="C34" t="str">
        <f>VLOOKUP(VALUE(B34),'Color Families'!$A$2:$C$26,3)</f>
        <v>Maple / Gray Glace</v>
      </c>
      <c r="D34" t="str">
        <f>VLOOKUP(A34,'Blank Sizes by model number'!$A$110:$B$185,2,FALSE)</f>
        <v>1549x1532</v>
      </c>
      <c r="E34" s="75">
        <f>VLOOKUP('Combined Sales'!A31,'Blank Parent'!$A$2:$H$77,7)</f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1</v>
      </c>
      <c r="Q34">
        <v>0</v>
      </c>
      <c r="R34">
        <v>2</v>
      </c>
      <c r="S34">
        <f t="shared" si="0"/>
        <v>8.2034454470877774E-4</v>
      </c>
      <c r="T34">
        <f t="shared" ref="T34:T65" si="2">+S34+T33</f>
        <v>4.8400328137817895E-2</v>
      </c>
      <c r="U34">
        <v>169</v>
      </c>
    </row>
    <row r="35" spans="1:21" x14ac:dyDescent="0.2">
      <c r="A35" s="101" t="s">
        <v>413</v>
      </c>
      <c r="B35" s="87" t="s">
        <v>425</v>
      </c>
      <c r="C35" t="str">
        <f>VLOOKUP(VALUE(B35),'Color Families'!$A$2:$C$26,3)</f>
        <v>Maple / Gray Glace</v>
      </c>
      <c r="D35" t="str">
        <f>VLOOKUP(A35,'Blank Sizes by model number'!$A$110:$B$185,2,FALSE)</f>
        <v>1549x1532</v>
      </c>
      <c r="E35" s="75">
        <f>VLOOKUP('Combined Sales'!A33,'Blank Parent'!$A$2:$H$77,7)</f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f t="shared" si="0"/>
        <v>8.2034454470877774E-4</v>
      </c>
      <c r="T35">
        <f t="shared" si="2"/>
        <v>4.9220672682526674E-2</v>
      </c>
      <c r="U35">
        <v>170</v>
      </c>
    </row>
    <row r="36" spans="1:21" x14ac:dyDescent="0.2">
      <c r="A36" s="101" t="s">
        <v>413</v>
      </c>
      <c r="B36" s="87" t="s">
        <v>426</v>
      </c>
      <c r="C36" t="str">
        <f>VLOOKUP(VALUE(B36),'Color Families'!$A$2:$C$26,3)</f>
        <v>Maple / Gray Glace</v>
      </c>
      <c r="D36" t="str">
        <f>VLOOKUP(A36,'Blank Sizes by model number'!$A$110:$B$185,2,FALSE)</f>
        <v>1549x1532</v>
      </c>
      <c r="E36" s="75">
        <f>VLOOKUP('Combined Sales'!A35,'Blank Parent'!$A$2:$H$77,7)</f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f t="shared" si="0"/>
        <v>8.2034454470877774E-4</v>
      </c>
      <c r="T36">
        <f t="shared" si="2"/>
        <v>5.0041017227235453E-2</v>
      </c>
      <c r="U36">
        <v>171</v>
      </c>
    </row>
    <row r="37" spans="1:21" x14ac:dyDescent="0.2">
      <c r="A37" s="101" t="s">
        <v>413</v>
      </c>
      <c r="B37" s="87" t="s">
        <v>69</v>
      </c>
      <c r="C37" t="str">
        <f>VLOOKUP(VALUE(B37),'Color Families'!$A$2:$C$26,3)</f>
        <v>Maple / Gray Glace</v>
      </c>
      <c r="D37" t="str">
        <f>VLOOKUP(A37,'Blank Sizes by model number'!$A$110:$B$185,2,FALSE)</f>
        <v>1549x1532</v>
      </c>
      <c r="E37" s="75">
        <f>VLOOKUP('Combined Sales'!A36,'Blank Parent'!$A$2:$H$77,7)</f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2</v>
      </c>
      <c r="S37">
        <f t="shared" si="0"/>
        <v>8.2034454470877774E-4</v>
      </c>
      <c r="T37">
        <f t="shared" si="2"/>
        <v>5.0861361771944232E-2</v>
      </c>
      <c r="U37">
        <v>172</v>
      </c>
    </row>
    <row r="38" spans="1:21" x14ac:dyDescent="0.2">
      <c r="A38" s="101" t="s">
        <v>407</v>
      </c>
      <c r="B38" s="87" t="s">
        <v>142</v>
      </c>
      <c r="C38" t="str">
        <f>VLOOKUP(VALUE(B38),'Color Families'!$A$2:$C$26,3)</f>
        <v>Discontinued</v>
      </c>
      <c r="D38" t="str">
        <f>VLOOKUP(A38,'Blank Sizes by model number'!$A$110:$B$185,2,FALSE)</f>
        <v>1475x1532</v>
      </c>
      <c r="E38" s="75">
        <f>VLOOKUP('Combined Sales'!A39,'Blank Parent'!$A$2:$H$77,7)</f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12</v>
      </c>
      <c r="M38">
        <v>3</v>
      </c>
      <c r="N38">
        <v>11</v>
      </c>
      <c r="O38">
        <v>0</v>
      </c>
      <c r="P38">
        <v>0</v>
      </c>
      <c r="Q38">
        <v>0</v>
      </c>
      <c r="R38">
        <v>32</v>
      </c>
      <c r="S38">
        <f t="shared" si="0"/>
        <v>1.3125512715340444E-2</v>
      </c>
      <c r="T38">
        <f t="shared" si="2"/>
        <v>6.398687448728467E-2</v>
      </c>
      <c r="U38">
        <v>17</v>
      </c>
    </row>
    <row r="39" spans="1:21" x14ac:dyDescent="0.2">
      <c r="A39" s="101" t="s">
        <v>407</v>
      </c>
      <c r="B39" s="87" t="s">
        <v>422</v>
      </c>
      <c r="C39" t="str">
        <f>VLOOKUP(VALUE(B39),'Color Families'!$A$2:$C$26,3)</f>
        <v>Maple / Gray Glace</v>
      </c>
      <c r="D39" t="str">
        <f>VLOOKUP(A39,'Blank Sizes by model number'!$A$110:$B$185,2,FALSE)</f>
        <v>1475x1532</v>
      </c>
      <c r="E39" s="75">
        <f>VLOOKUP('Combined Sales'!A43,'Blank Parent'!$A$2:$H$77,7)</f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  <c r="O39">
        <v>6</v>
      </c>
      <c r="P39">
        <v>1</v>
      </c>
      <c r="Q39">
        <v>0</v>
      </c>
      <c r="R39">
        <v>13</v>
      </c>
      <c r="S39">
        <f t="shared" si="0"/>
        <v>5.3322395406070547E-3</v>
      </c>
      <c r="T39">
        <f t="shared" si="2"/>
        <v>6.9319114027891732E-2</v>
      </c>
      <c r="U39">
        <v>52</v>
      </c>
    </row>
    <row r="40" spans="1:21" x14ac:dyDescent="0.2">
      <c r="A40" s="101" t="s">
        <v>407</v>
      </c>
      <c r="B40" s="87" t="s">
        <v>69</v>
      </c>
      <c r="C40" t="str">
        <f>VLOOKUP(VALUE(B40),'Color Families'!$A$2:$C$26,3)</f>
        <v>Maple / Gray Glace</v>
      </c>
      <c r="D40" t="str">
        <f>VLOOKUP(A40,'Blank Sizes by model number'!$A$110:$B$185,2,FALSE)</f>
        <v>1475x1532</v>
      </c>
      <c r="E40" s="75">
        <f>VLOOKUP('Combined Sales'!A46,'Blank Parent'!$A$2:$H$77,7)</f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3</v>
      </c>
      <c r="N40">
        <v>1</v>
      </c>
      <c r="O40">
        <v>0</v>
      </c>
      <c r="P40">
        <v>0</v>
      </c>
      <c r="Q40">
        <v>0</v>
      </c>
      <c r="R40">
        <v>5</v>
      </c>
      <c r="S40">
        <f t="shared" si="0"/>
        <v>2.0508613617719442E-3</v>
      </c>
      <c r="T40">
        <f t="shared" si="2"/>
        <v>7.1369975389663678E-2</v>
      </c>
      <c r="U40">
        <v>112</v>
      </c>
    </row>
    <row r="41" spans="1:21" x14ac:dyDescent="0.2">
      <c r="A41" s="101" t="s">
        <v>407</v>
      </c>
      <c r="B41" s="87" t="s">
        <v>427</v>
      </c>
      <c r="C41" t="str">
        <f>VLOOKUP(VALUE(B41),'Color Families'!$A$2:$C$26,3)</f>
        <v>Maple / Gray Glace</v>
      </c>
      <c r="D41" t="str">
        <f>VLOOKUP(A41,'Blank Sizes by model number'!$A$110:$B$185,2,FALSE)</f>
        <v>1475x1532</v>
      </c>
      <c r="E41" s="75">
        <f>VLOOKUP('Combined Sales'!A48,'Blank Parent'!$A$2:$H$77,7)</f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</v>
      </c>
      <c r="O41">
        <v>0</v>
      </c>
      <c r="P41">
        <v>0</v>
      </c>
      <c r="Q41">
        <v>0</v>
      </c>
      <c r="R41">
        <v>5</v>
      </c>
      <c r="S41">
        <f t="shared" si="0"/>
        <v>2.0508613617719442E-3</v>
      </c>
      <c r="T41">
        <f t="shared" si="2"/>
        <v>7.3420836751435625E-2</v>
      </c>
      <c r="U41">
        <v>113</v>
      </c>
    </row>
    <row r="42" spans="1:21" x14ac:dyDescent="0.2">
      <c r="A42" s="101" t="s">
        <v>407</v>
      </c>
      <c r="B42" s="87" t="s">
        <v>67</v>
      </c>
      <c r="C42" t="str">
        <f>VLOOKUP(VALUE(B42),'Color Families'!$A$2:$C$26,3)</f>
        <v>Cherry / Oak</v>
      </c>
      <c r="D42" t="str">
        <f>VLOOKUP(A42,'Blank Sizes by model number'!$A$110:$B$185,2,FALSE)</f>
        <v>1475x1532</v>
      </c>
      <c r="E42" s="75">
        <f>VLOOKUP('Combined Sales'!A40,'Blank Parent'!$A$2:$H$77,7)</f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4</v>
      </c>
      <c r="Q42">
        <v>0</v>
      </c>
      <c r="R42">
        <v>4</v>
      </c>
      <c r="S42">
        <f t="shared" si="0"/>
        <v>1.6406890894175555E-3</v>
      </c>
      <c r="T42">
        <f t="shared" si="2"/>
        <v>7.5061525840853183E-2</v>
      </c>
      <c r="U42">
        <v>123</v>
      </c>
    </row>
    <row r="43" spans="1:21" x14ac:dyDescent="0.2">
      <c r="A43" s="101" t="s">
        <v>407</v>
      </c>
      <c r="B43" s="87" t="s">
        <v>69</v>
      </c>
      <c r="C43" t="str">
        <f>VLOOKUP(VALUE(B43),'Color Families'!$A$2:$C$26,3)</f>
        <v>Maple / Gray Glace</v>
      </c>
      <c r="D43" t="str">
        <f>VLOOKUP(A43,'Blank Sizes by model number'!$A$110:$B$185,2,FALSE)</f>
        <v>1475x1532</v>
      </c>
      <c r="E43" s="75">
        <f>VLOOKUP('Combined Sales'!A47,'Blank Parent'!$A$2:$H$77,7)</f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1</v>
      </c>
      <c r="P43">
        <v>0</v>
      </c>
      <c r="Q43">
        <v>0</v>
      </c>
      <c r="R43">
        <v>4</v>
      </c>
      <c r="S43">
        <f t="shared" si="0"/>
        <v>1.6406890894175555E-3</v>
      </c>
      <c r="T43">
        <f t="shared" si="2"/>
        <v>7.670221493027074E-2</v>
      </c>
      <c r="U43">
        <v>124</v>
      </c>
    </row>
    <row r="44" spans="1:21" x14ac:dyDescent="0.2">
      <c r="A44" s="101" t="s">
        <v>407</v>
      </c>
      <c r="B44" s="87" t="s">
        <v>423</v>
      </c>
      <c r="C44" t="str">
        <f>VLOOKUP(VALUE(B44),'Color Families'!$A$2:$C$26,3)</f>
        <v>Maple / Gray Glace</v>
      </c>
      <c r="D44" t="str">
        <f>VLOOKUP(A44,'Blank Sizes by model number'!$A$110:$B$185,2,FALSE)</f>
        <v>1475x1532</v>
      </c>
      <c r="E44" s="75">
        <f>VLOOKUP('Combined Sales'!A44,'Blank Parent'!$A$2:$H$77,7)</f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2</v>
      </c>
      <c r="S44">
        <f t="shared" si="0"/>
        <v>8.2034454470877774E-4</v>
      </c>
      <c r="T44">
        <f t="shared" si="2"/>
        <v>7.7522559474979519E-2</v>
      </c>
      <c r="U44">
        <v>173</v>
      </c>
    </row>
    <row r="45" spans="1:21" x14ac:dyDescent="0.2">
      <c r="A45" s="101" t="s">
        <v>407</v>
      </c>
      <c r="B45" s="87" t="s">
        <v>142</v>
      </c>
      <c r="C45" t="str">
        <f>VLOOKUP(VALUE(B45),'Color Families'!$A$2:$C$26,3)</f>
        <v>Discontinued</v>
      </c>
      <c r="D45" t="str">
        <f>VLOOKUP(A45,'Blank Sizes by model number'!$A$110:$B$185,2,FALSE)</f>
        <v>1475x1532</v>
      </c>
      <c r="E45" s="75">
        <f>VLOOKUP('Combined Sales'!A38,'Blank Parent'!$A$2:$H$77,7)</f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f t="shared" si="0"/>
        <v>4.1017227235438887E-4</v>
      </c>
      <c r="T45">
        <f t="shared" si="2"/>
        <v>7.7932731747333908E-2</v>
      </c>
      <c r="U45">
        <v>209</v>
      </c>
    </row>
    <row r="46" spans="1:21" x14ac:dyDescent="0.2">
      <c r="A46" s="101" t="s">
        <v>407</v>
      </c>
      <c r="B46" s="87" t="s">
        <v>67</v>
      </c>
      <c r="C46" t="str">
        <f>VLOOKUP(VALUE(B46),'Color Families'!$A$2:$C$26,3)</f>
        <v>Cherry / Oak</v>
      </c>
      <c r="D46" t="str">
        <f>VLOOKUP(A46,'Blank Sizes by model number'!$A$110:$B$185,2,FALSE)</f>
        <v>1475x1532</v>
      </c>
      <c r="E46" s="75">
        <f>VLOOKUP('Combined Sales'!A41,'Blank Parent'!$A$2:$H$77,7)</f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f t="shared" si="0"/>
        <v>4.1017227235438887E-4</v>
      </c>
      <c r="T46">
        <f t="shared" si="2"/>
        <v>7.8342904019688298E-2</v>
      </c>
      <c r="U46">
        <v>210</v>
      </c>
    </row>
    <row r="47" spans="1:21" x14ac:dyDescent="0.2">
      <c r="A47" s="101" t="s">
        <v>407</v>
      </c>
      <c r="B47" s="87" t="s">
        <v>68</v>
      </c>
      <c r="C47" t="str">
        <f>VLOOKUP(VALUE(B47),'Color Families'!$A$2:$C$26,3)</f>
        <v>Maple / Gray Glace</v>
      </c>
      <c r="D47" t="str">
        <f>VLOOKUP(A47,'Blank Sizes by model number'!$A$110:$B$185,2,FALSE)</f>
        <v>1475x1532</v>
      </c>
      <c r="E47" s="75">
        <f>VLOOKUP('Combined Sales'!A42,'Blank Parent'!$A$2:$H$77,7)</f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f t="shared" si="0"/>
        <v>4.1017227235438887E-4</v>
      </c>
      <c r="T47">
        <f t="shared" si="2"/>
        <v>7.8753076292042687E-2</v>
      </c>
      <c r="U47">
        <v>211</v>
      </c>
    </row>
    <row r="48" spans="1:21" x14ac:dyDescent="0.2">
      <c r="A48" s="101" t="s">
        <v>407</v>
      </c>
      <c r="B48" s="87" t="s">
        <v>426</v>
      </c>
      <c r="C48" t="str">
        <f>VLOOKUP(VALUE(B48),'Color Families'!$A$2:$C$26,3)</f>
        <v>Maple / Gray Glace</v>
      </c>
      <c r="D48" t="str">
        <f>VLOOKUP(A48,'Blank Sizes by model number'!$A$110:$B$185,2,FALSE)</f>
        <v>1475x1532</v>
      </c>
      <c r="E48" s="75">
        <f>VLOOKUP('Combined Sales'!A45,'Blank Parent'!$A$2:$H$77,7)</f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1</v>
      </c>
      <c r="S48">
        <f t="shared" si="0"/>
        <v>4.1017227235438887E-4</v>
      </c>
      <c r="T48">
        <f t="shared" si="2"/>
        <v>7.9163248564397076E-2</v>
      </c>
      <c r="U48">
        <v>212</v>
      </c>
    </row>
    <row r="49" spans="1:21" x14ac:dyDescent="0.2">
      <c r="A49" s="101" t="s">
        <v>418</v>
      </c>
      <c r="B49" s="87" t="s">
        <v>68</v>
      </c>
      <c r="C49" t="str">
        <f>VLOOKUP(VALUE(B49),'Color Families'!$A$2:$C$26,3)</f>
        <v>Maple / Gray Glace</v>
      </c>
      <c r="D49" t="str">
        <f>VLOOKUP(A49,'Blank Sizes by model number'!$A$110:$B$185,2,FALSE)</f>
        <v>925x1838</v>
      </c>
      <c r="E49" s="75">
        <f>VLOOKUP('Combined Sales'!A53,'Blank Parent'!$A$2:$H$77,7)</f>
        <v>2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7</v>
      </c>
      <c r="M49">
        <v>4</v>
      </c>
      <c r="N49">
        <v>9</v>
      </c>
      <c r="O49">
        <v>0</v>
      </c>
      <c r="P49">
        <v>0</v>
      </c>
      <c r="Q49">
        <v>0</v>
      </c>
      <c r="R49">
        <v>23</v>
      </c>
      <c r="S49">
        <f t="shared" si="0"/>
        <v>9.433962264150943E-3</v>
      </c>
      <c r="T49">
        <f t="shared" si="2"/>
        <v>8.8597210828548018E-2</v>
      </c>
      <c r="U49">
        <v>29</v>
      </c>
    </row>
    <row r="50" spans="1:21" x14ac:dyDescent="0.2">
      <c r="A50" s="101" t="s">
        <v>418</v>
      </c>
      <c r="B50" s="87" t="s">
        <v>67</v>
      </c>
      <c r="C50" t="str">
        <f>VLOOKUP(VALUE(B50),'Color Families'!$A$2:$C$26,3)</f>
        <v>Cherry / Oak</v>
      </c>
      <c r="D50" t="str">
        <f>VLOOKUP(A50,'Blank Sizes by model number'!$A$110:$B$185,2,FALSE)</f>
        <v>925x1838</v>
      </c>
      <c r="E50" s="75">
        <f>VLOOKUP('Combined Sales'!A51,'Blank Parent'!$A$2:$H$77,7)</f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12</v>
      </c>
      <c r="M50">
        <v>1</v>
      </c>
      <c r="N50">
        <v>0</v>
      </c>
      <c r="O50">
        <v>0</v>
      </c>
      <c r="P50">
        <v>0</v>
      </c>
      <c r="Q50">
        <v>0</v>
      </c>
      <c r="R50">
        <v>13</v>
      </c>
      <c r="S50">
        <f t="shared" si="0"/>
        <v>5.3322395406070547E-3</v>
      </c>
      <c r="T50">
        <f t="shared" si="2"/>
        <v>9.3929450369155065E-2</v>
      </c>
      <c r="U50">
        <v>53</v>
      </c>
    </row>
    <row r="51" spans="1:21" x14ac:dyDescent="0.2">
      <c r="A51" s="101" t="s">
        <v>418</v>
      </c>
      <c r="B51" s="87" t="s">
        <v>68</v>
      </c>
      <c r="C51" t="str">
        <f>VLOOKUP(VALUE(B51),'Color Families'!$A$2:$C$26,3)</f>
        <v>Maple / Gray Glace</v>
      </c>
      <c r="D51" t="str">
        <f>VLOOKUP(A51,'Blank Sizes by model number'!$A$110:$B$185,2,FALSE)</f>
        <v>925x1838</v>
      </c>
      <c r="E51" s="75">
        <f>VLOOKUP('Combined Sales'!A52,'Blank Parent'!$A$2:$H$77,7)</f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</v>
      </c>
      <c r="N51">
        <v>0</v>
      </c>
      <c r="O51">
        <v>1</v>
      </c>
      <c r="P51">
        <v>0</v>
      </c>
      <c r="Q51">
        <v>0</v>
      </c>
      <c r="R51">
        <v>13</v>
      </c>
      <c r="S51">
        <f t="shared" si="0"/>
        <v>5.3322395406070547E-3</v>
      </c>
      <c r="T51">
        <f t="shared" si="2"/>
        <v>9.9261689909762113E-2</v>
      </c>
      <c r="U51">
        <v>54</v>
      </c>
    </row>
    <row r="52" spans="1:21" x14ac:dyDescent="0.2">
      <c r="A52" s="101" t="s">
        <v>418</v>
      </c>
      <c r="B52" s="87" t="s">
        <v>69</v>
      </c>
      <c r="C52" t="str">
        <f>VLOOKUP(VALUE(B52),'Color Families'!$A$2:$C$26,3)</f>
        <v>Maple / Gray Glace</v>
      </c>
      <c r="D52" t="str">
        <f>VLOOKUP(A52,'Blank Sizes by model number'!$A$110:$B$185,2,FALSE)</f>
        <v>925x1838</v>
      </c>
      <c r="E52" s="75">
        <f>VLOOKUP('Combined Sales'!A59,'Blank Parent'!$A$2:$H$77,7)</f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5</v>
      </c>
      <c r="P52">
        <v>0</v>
      </c>
      <c r="Q52">
        <v>0</v>
      </c>
      <c r="R52">
        <v>6</v>
      </c>
      <c r="S52">
        <f t="shared" si="0"/>
        <v>2.4610336341263331E-3</v>
      </c>
      <c r="T52">
        <f t="shared" si="2"/>
        <v>0.10172272354388845</v>
      </c>
      <c r="U52">
        <v>100</v>
      </c>
    </row>
    <row r="53" spans="1:21" x14ac:dyDescent="0.2">
      <c r="A53" s="101" t="s">
        <v>418</v>
      </c>
      <c r="B53" s="87" t="s">
        <v>422</v>
      </c>
      <c r="C53" t="str">
        <f>VLOOKUP(VALUE(B53),'Color Families'!$A$2:$C$26,3)</f>
        <v>Maple / Gray Glace</v>
      </c>
      <c r="D53" t="str">
        <f>VLOOKUP(A53,'Blank Sizes by model number'!$A$110:$B$185,2,FALSE)</f>
        <v>925x1838</v>
      </c>
      <c r="E53" s="75">
        <f>VLOOKUP('Combined Sales'!A55,'Blank Parent'!$A$2:$H$77,7)</f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f t="shared" si="0"/>
        <v>1.2305168170631665E-3</v>
      </c>
      <c r="T53">
        <f t="shared" si="2"/>
        <v>0.10295324036095162</v>
      </c>
      <c r="U53">
        <v>140</v>
      </c>
    </row>
    <row r="54" spans="1:21" x14ac:dyDescent="0.2">
      <c r="A54" s="101" t="s">
        <v>418</v>
      </c>
      <c r="B54" s="87" t="s">
        <v>71</v>
      </c>
      <c r="C54" t="str">
        <f>VLOOKUP(VALUE(B54),'Color Families'!$A$2:$C$26,3)</f>
        <v>Cherry / Oak</v>
      </c>
      <c r="D54" t="str">
        <f>VLOOKUP(A54,'Blank Sizes by model number'!$A$110:$B$185,2,FALSE)</f>
        <v>925x1838</v>
      </c>
      <c r="E54" s="75">
        <f>VLOOKUP('Combined Sales'!A60,'Blank Parent'!$A$2:$H$77,7)</f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2</v>
      </c>
      <c r="O54">
        <v>0</v>
      </c>
      <c r="P54">
        <v>0</v>
      </c>
      <c r="Q54">
        <v>0</v>
      </c>
      <c r="R54">
        <v>3</v>
      </c>
      <c r="S54">
        <f t="shared" si="0"/>
        <v>1.2305168170631665E-3</v>
      </c>
      <c r="T54">
        <f t="shared" si="2"/>
        <v>0.10418375717801479</v>
      </c>
      <c r="U54">
        <v>141</v>
      </c>
    </row>
    <row r="55" spans="1:21" x14ac:dyDescent="0.2">
      <c r="A55" s="101" t="s">
        <v>418</v>
      </c>
      <c r="B55" s="87" t="s">
        <v>142</v>
      </c>
      <c r="C55" t="str">
        <f>VLOOKUP(VALUE(B55),'Color Families'!$A$2:$C$26,3)</f>
        <v>Discontinued</v>
      </c>
      <c r="D55" t="str">
        <f>VLOOKUP(A55,'Blank Sizes by model number'!$A$110:$B$185,2,FALSE)</f>
        <v>925x1838</v>
      </c>
      <c r="E55" s="75">
        <f>VLOOKUP('Combined Sales'!A49,'Blank Parent'!$A$2:$H$77,7)</f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v>0</v>
      </c>
      <c r="Q55">
        <v>0</v>
      </c>
      <c r="R55">
        <v>2</v>
      </c>
      <c r="S55">
        <f t="shared" si="0"/>
        <v>8.2034454470877774E-4</v>
      </c>
      <c r="T55">
        <f t="shared" si="2"/>
        <v>0.10500410172272356</v>
      </c>
      <c r="U55">
        <v>174</v>
      </c>
    </row>
    <row r="56" spans="1:21" x14ac:dyDescent="0.2">
      <c r="A56" s="101" t="s">
        <v>418</v>
      </c>
      <c r="B56" s="87" t="s">
        <v>425</v>
      </c>
      <c r="C56" t="str">
        <f>VLOOKUP(VALUE(B56),'Color Families'!$A$2:$C$26,3)</f>
        <v>Maple / Gray Glace</v>
      </c>
      <c r="D56" t="str">
        <f>VLOOKUP(A56,'Blank Sizes by model number'!$A$110:$B$185,2,FALSE)</f>
        <v>925x1838</v>
      </c>
      <c r="E56" s="75">
        <f>VLOOKUP('Combined Sales'!A56,'Blank Parent'!$A$2:$H$77,7)</f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2</v>
      </c>
      <c r="S56">
        <f t="shared" si="0"/>
        <v>8.2034454470877774E-4</v>
      </c>
      <c r="T56">
        <f t="shared" si="2"/>
        <v>0.10582444626743234</v>
      </c>
      <c r="U56">
        <v>175</v>
      </c>
    </row>
    <row r="57" spans="1:21" x14ac:dyDescent="0.2">
      <c r="A57" s="101" t="s">
        <v>418</v>
      </c>
      <c r="B57" s="87" t="s">
        <v>67</v>
      </c>
      <c r="C57" t="str">
        <f>VLOOKUP(VALUE(B57),'Color Families'!$A$2:$C$26,3)</f>
        <v>Cherry / Oak</v>
      </c>
      <c r="D57" t="str">
        <f>VLOOKUP(A57,'Blank Sizes by model number'!$A$110:$B$185,2,FALSE)</f>
        <v>925x1838</v>
      </c>
      <c r="E57" s="75">
        <f>VLOOKUP('Combined Sales'!A50,'Blank Parent'!$A$2:$H$77,7)</f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f t="shared" si="0"/>
        <v>4.1017227235438887E-4</v>
      </c>
      <c r="T57">
        <f t="shared" si="2"/>
        <v>0.10623461853978673</v>
      </c>
      <c r="U57">
        <v>213</v>
      </c>
    </row>
    <row r="58" spans="1:21" x14ac:dyDescent="0.2">
      <c r="A58" s="101" t="s">
        <v>418</v>
      </c>
      <c r="B58" s="87" t="s">
        <v>422</v>
      </c>
      <c r="C58" t="str">
        <f>VLOOKUP(VALUE(B58),'Color Families'!$A$2:$C$26,3)</f>
        <v>Maple / Gray Glace</v>
      </c>
      <c r="D58" t="str">
        <f>VLOOKUP(A58,'Blank Sizes by model number'!$A$110:$B$185,2,FALSE)</f>
        <v>925x1838</v>
      </c>
      <c r="E58" s="75">
        <f>VLOOKUP('Combined Sales'!A54,'Blank Parent'!$A$2:$H$77,7)</f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f t="shared" si="0"/>
        <v>4.1017227235438887E-4</v>
      </c>
      <c r="T58">
        <f t="shared" si="2"/>
        <v>0.10664479081214112</v>
      </c>
      <c r="U58">
        <v>214</v>
      </c>
    </row>
    <row r="59" spans="1:21" x14ac:dyDescent="0.2">
      <c r="A59" s="101" t="s">
        <v>418</v>
      </c>
      <c r="B59" s="87" t="s">
        <v>423</v>
      </c>
      <c r="C59" t="str">
        <f>VLOOKUP(VALUE(B59),'Color Families'!$A$2:$C$26,3)</f>
        <v>Maple / Gray Glace</v>
      </c>
      <c r="D59" t="str">
        <f>VLOOKUP(A59,'Blank Sizes by model number'!$A$110:$B$185,2,FALSE)</f>
        <v>925x1838</v>
      </c>
      <c r="E59" s="75">
        <f>VLOOKUP('Combined Sales'!A57,'Blank Parent'!$A$2:$H$77,7)</f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f t="shared" si="0"/>
        <v>4.1017227235438887E-4</v>
      </c>
      <c r="T59">
        <f t="shared" si="2"/>
        <v>0.10705496308449551</v>
      </c>
      <c r="U59">
        <v>215</v>
      </c>
    </row>
    <row r="60" spans="1:21" x14ac:dyDescent="0.2">
      <c r="A60" s="101" t="s">
        <v>418</v>
      </c>
      <c r="B60" s="87" t="s">
        <v>426</v>
      </c>
      <c r="C60" t="str">
        <f>VLOOKUP(VALUE(B60),'Color Families'!$A$2:$C$26,3)</f>
        <v>Maple / Gray Glace</v>
      </c>
      <c r="D60" t="str">
        <f>VLOOKUP(A60,'Blank Sizes by model number'!$A$110:$B$185,2,FALSE)</f>
        <v>925x1838</v>
      </c>
      <c r="E60" s="75">
        <f>VLOOKUP('Combined Sales'!A58,'Blank Parent'!$A$2:$H$77,7)</f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1</v>
      </c>
      <c r="S60">
        <f t="shared" si="0"/>
        <v>4.1017227235438887E-4</v>
      </c>
      <c r="T60">
        <f t="shared" si="2"/>
        <v>0.1074651353568499</v>
      </c>
      <c r="U60">
        <v>216</v>
      </c>
    </row>
    <row r="61" spans="1:21" x14ac:dyDescent="0.2">
      <c r="A61" s="101" t="s">
        <v>412</v>
      </c>
      <c r="B61" s="87" t="s">
        <v>142</v>
      </c>
      <c r="C61" t="str">
        <f>VLOOKUP(VALUE(B61),'Color Families'!$A$2:$C$26,3)</f>
        <v>Discontinued</v>
      </c>
      <c r="D61" t="str">
        <f>VLOOKUP(A61,'Blank Sizes by model number'!$A$110:$B$185,2,FALSE)</f>
        <v>1244x2460</v>
      </c>
      <c r="E61" s="75">
        <f>VLOOKUP('Combined Sales'!A61,'Blank Parent'!$A$2:$H$77,7)</f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16</v>
      </c>
      <c r="S61">
        <f t="shared" si="0"/>
        <v>6.5627563576702219E-3</v>
      </c>
      <c r="T61">
        <f t="shared" si="2"/>
        <v>0.11402789171452012</v>
      </c>
      <c r="U61">
        <v>44</v>
      </c>
    </row>
    <row r="62" spans="1:21" x14ac:dyDescent="0.2">
      <c r="A62" s="101" t="s">
        <v>412</v>
      </c>
      <c r="B62" s="87" t="s">
        <v>423</v>
      </c>
      <c r="C62" t="str">
        <f>VLOOKUP(VALUE(B62),'Color Families'!$A$2:$C$26,3)</f>
        <v>Maple / Gray Glace</v>
      </c>
      <c r="D62" t="str">
        <f>VLOOKUP(A62,'Blank Sizes by model number'!$A$110:$B$185,2,FALSE)</f>
        <v>1244x2460</v>
      </c>
      <c r="E62" s="75">
        <f>VLOOKUP('Combined Sales'!A68,'Blank Parent'!$A$2:$H$77,7)</f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14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15</v>
      </c>
      <c r="S62">
        <f t="shared" si="0"/>
        <v>6.1525840853158325E-3</v>
      </c>
      <c r="T62">
        <f t="shared" si="2"/>
        <v>0.12018047579983594</v>
      </c>
      <c r="U62">
        <v>48</v>
      </c>
    </row>
    <row r="63" spans="1:21" x14ac:dyDescent="0.2">
      <c r="A63" s="101" t="s">
        <v>412</v>
      </c>
      <c r="B63" s="87" t="s">
        <v>69</v>
      </c>
      <c r="C63" t="str">
        <f>VLOOKUP(VALUE(B63),'Color Families'!$A$2:$C$26,3)</f>
        <v>Maple / Gray Glace</v>
      </c>
      <c r="D63" t="str">
        <f>VLOOKUP(A63,'Blank Sizes by model number'!$A$110:$B$185,2,FALSE)</f>
        <v>1244x2460</v>
      </c>
      <c r="E63" s="75">
        <f>VLOOKUP('Combined Sales'!A71,'Blank Parent'!$A$2:$H$77,7)</f>
        <v>2</v>
      </c>
      <c r="F63">
        <v>0</v>
      </c>
      <c r="G63">
        <v>0</v>
      </c>
      <c r="H63">
        <v>0</v>
      </c>
      <c r="I63">
        <v>0</v>
      </c>
      <c r="J63">
        <v>1</v>
      </c>
      <c r="K63">
        <v>3</v>
      </c>
      <c r="L63">
        <v>5</v>
      </c>
      <c r="M63">
        <v>2</v>
      </c>
      <c r="N63">
        <v>0</v>
      </c>
      <c r="O63">
        <v>0</v>
      </c>
      <c r="P63">
        <v>0</v>
      </c>
      <c r="Q63">
        <v>0</v>
      </c>
      <c r="R63">
        <v>11</v>
      </c>
      <c r="S63">
        <f t="shared" si="0"/>
        <v>4.5118949958982777E-3</v>
      </c>
      <c r="T63">
        <f t="shared" si="2"/>
        <v>0.12469237079573423</v>
      </c>
      <c r="U63">
        <v>59</v>
      </c>
    </row>
    <row r="64" spans="1:21" x14ac:dyDescent="0.2">
      <c r="A64" s="101" t="s">
        <v>412</v>
      </c>
      <c r="B64" s="87" t="s">
        <v>68</v>
      </c>
      <c r="C64" t="str">
        <f>VLOOKUP(VALUE(B64),'Color Families'!$A$2:$C$26,3)</f>
        <v>Maple / Gray Glace</v>
      </c>
      <c r="D64" t="str">
        <f>VLOOKUP(A64,'Blank Sizes by model number'!$A$110:$B$185,2,FALSE)</f>
        <v>1244x2460</v>
      </c>
      <c r="E64" s="75">
        <f>VLOOKUP('Combined Sales'!A63,'Blank Parent'!$A$2:$H$77,7)</f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</v>
      </c>
      <c r="N64">
        <v>1</v>
      </c>
      <c r="O64">
        <v>0</v>
      </c>
      <c r="P64">
        <v>0</v>
      </c>
      <c r="Q64">
        <v>0</v>
      </c>
      <c r="R64">
        <v>8</v>
      </c>
      <c r="S64">
        <f t="shared" si="0"/>
        <v>3.2813781788351109E-3</v>
      </c>
      <c r="T64">
        <f t="shared" si="2"/>
        <v>0.12797374897456934</v>
      </c>
      <c r="U64">
        <v>73</v>
      </c>
    </row>
    <row r="65" spans="1:21" x14ac:dyDescent="0.2">
      <c r="A65" s="101" t="s">
        <v>412</v>
      </c>
      <c r="B65" s="87" t="s">
        <v>69</v>
      </c>
      <c r="C65" t="str">
        <f>VLOOKUP(VALUE(B65),'Color Families'!$A$2:$C$26,3)</f>
        <v>Maple / Gray Glace</v>
      </c>
      <c r="D65" t="str">
        <f>VLOOKUP(A65,'Blank Sizes by model number'!$A$110:$B$185,2,FALSE)</f>
        <v>1244x2460</v>
      </c>
      <c r="E65" s="75">
        <f>VLOOKUP('Combined Sales'!A70,'Blank Parent'!$A$2:$H$77,7)</f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6</v>
      </c>
      <c r="M65">
        <v>2</v>
      </c>
      <c r="N65">
        <v>0</v>
      </c>
      <c r="O65">
        <v>0</v>
      </c>
      <c r="P65">
        <v>0</v>
      </c>
      <c r="Q65">
        <v>0</v>
      </c>
      <c r="R65">
        <v>8</v>
      </c>
      <c r="S65">
        <f t="shared" si="0"/>
        <v>3.2813781788351109E-3</v>
      </c>
      <c r="T65">
        <f t="shared" si="2"/>
        <v>0.13125512715340446</v>
      </c>
      <c r="U65">
        <v>74</v>
      </c>
    </row>
    <row r="66" spans="1:21" x14ac:dyDescent="0.2">
      <c r="A66" s="101" t="s">
        <v>412</v>
      </c>
      <c r="B66" s="87" t="s">
        <v>67</v>
      </c>
      <c r="C66" t="str">
        <f>VLOOKUP(VALUE(B66),'Color Families'!$A$2:$C$26,3)</f>
        <v>Cherry / Oak</v>
      </c>
      <c r="D66" t="str">
        <f>VLOOKUP(A66,'Blank Sizes by model number'!$A$110:$B$185,2,FALSE)</f>
        <v>1244x2460</v>
      </c>
      <c r="E66" s="75">
        <f>VLOOKUP('Combined Sales'!A62,'Blank Parent'!$A$2:$H$77,7)</f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</v>
      </c>
      <c r="N66">
        <v>0</v>
      </c>
      <c r="O66">
        <v>0</v>
      </c>
      <c r="P66">
        <v>0</v>
      </c>
      <c r="Q66">
        <v>0</v>
      </c>
      <c r="R66">
        <v>7</v>
      </c>
      <c r="S66">
        <f t="shared" ref="S66:S129" si="3">+R66/$R$266</f>
        <v>2.871205906480722E-3</v>
      </c>
      <c r="T66">
        <f t="shared" ref="T66:T97" si="4">+S66+T65</f>
        <v>0.13412633305988517</v>
      </c>
      <c r="U66">
        <v>84</v>
      </c>
    </row>
    <row r="67" spans="1:21" x14ac:dyDescent="0.2">
      <c r="A67" s="101" t="s">
        <v>412</v>
      </c>
      <c r="B67" s="87" t="s">
        <v>422</v>
      </c>
      <c r="C67" t="str">
        <f>VLOOKUP(VALUE(B67),'Color Families'!$A$2:$C$26,3)</f>
        <v>Maple / Gray Glace</v>
      </c>
      <c r="D67" t="str">
        <f>VLOOKUP(A67,'Blank Sizes by model number'!$A$110:$B$185,2,FALSE)</f>
        <v>1244x2460</v>
      </c>
      <c r="E67" s="75">
        <f>VLOOKUP('Combined Sales'!A65,'Blank Parent'!$A$2:$H$77,7)</f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3</v>
      </c>
      <c r="L67">
        <v>1</v>
      </c>
      <c r="M67">
        <v>2</v>
      </c>
      <c r="N67">
        <v>1</v>
      </c>
      <c r="O67">
        <v>0</v>
      </c>
      <c r="P67">
        <v>0</v>
      </c>
      <c r="Q67">
        <v>0</v>
      </c>
      <c r="R67">
        <v>7</v>
      </c>
      <c r="S67">
        <f t="shared" si="3"/>
        <v>2.871205906480722E-3</v>
      </c>
      <c r="T67">
        <f t="shared" si="4"/>
        <v>0.13699753896636588</v>
      </c>
      <c r="U67">
        <v>85</v>
      </c>
    </row>
    <row r="68" spans="1:21" x14ac:dyDescent="0.2">
      <c r="A68" s="101" t="s">
        <v>412</v>
      </c>
      <c r="B68" s="87" t="s">
        <v>425</v>
      </c>
      <c r="C68" t="str">
        <f>VLOOKUP(VALUE(B68),'Color Families'!$A$2:$C$26,3)</f>
        <v>Maple / Gray Glace</v>
      </c>
      <c r="D68" t="str">
        <f>VLOOKUP(A68,'Blank Sizes by model number'!$A$110:$B$185,2,FALSE)</f>
        <v>1244x2460</v>
      </c>
      <c r="E68" s="75">
        <f>VLOOKUP('Combined Sales'!A66,'Blank Parent'!$A$2:$H$77,7)</f>
        <v>2</v>
      </c>
      <c r="F68">
        <v>0</v>
      </c>
      <c r="G68">
        <v>0</v>
      </c>
      <c r="H68">
        <v>0</v>
      </c>
      <c r="I68">
        <v>0</v>
      </c>
      <c r="J68">
        <v>2</v>
      </c>
      <c r="K68">
        <v>3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6</v>
      </c>
      <c r="S68">
        <f t="shared" si="3"/>
        <v>2.4610336341263331E-3</v>
      </c>
      <c r="T68">
        <f t="shared" si="4"/>
        <v>0.13945857260049221</v>
      </c>
      <c r="U68">
        <v>101</v>
      </c>
    </row>
    <row r="69" spans="1:21" x14ac:dyDescent="0.2">
      <c r="A69" s="101" t="s">
        <v>412</v>
      </c>
      <c r="B69" s="87" t="s">
        <v>71</v>
      </c>
      <c r="C69" t="str">
        <f>VLOOKUP(VALUE(B69),'Color Families'!$A$2:$C$26,3)</f>
        <v>Cherry / Oak</v>
      </c>
      <c r="D69" t="str">
        <f>VLOOKUP(A69,'Blank Sizes by model number'!$A$110:$B$185,2,FALSE)</f>
        <v>1244x2460</v>
      </c>
      <c r="E69" s="75">
        <f>VLOOKUP('Combined Sales'!A72,'Blank Parent'!$A$2:$H$77,7)</f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4</v>
      </c>
      <c r="P69">
        <v>0</v>
      </c>
      <c r="Q69">
        <v>0</v>
      </c>
      <c r="R69">
        <v>6</v>
      </c>
      <c r="S69">
        <f t="shared" si="3"/>
        <v>2.4610336341263331E-3</v>
      </c>
      <c r="T69">
        <f t="shared" si="4"/>
        <v>0.14191960623461855</v>
      </c>
      <c r="U69">
        <v>102</v>
      </c>
    </row>
    <row r="70" spans="1:21" x14ac:dyDescent="0.2">
      <c r="A70" s="101" t="s">
        <v>412</v>
      </c>
      <c r="B70" s="87" t="s">
        <v>423</v>
      </c>
      <c r="C70" t="str">
        <f>VLOOKUP(VALUE(B70),'Color Families'!$A$2:$C$26,3)</f>
        <v>Maple / Gray Glace</v>
      </c>
      <c r="D70" t="str">
        <f>VLOOKUP(A70,'Blank Sizes by model number'!$A$110:$B$185,2,FALSE)</f>
        <v>1244x2460</v>
      </c>
      <c r="E70" s="75">
        <f>VLOOKUP('Combined Sales'!A67,'Blank Parent'!$A$2:$H$77,7)</f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4</v>
      </c>
      <c r="S70">
        <f t="shared" si="3"/>
        <v>1.6406890894175555E-3</v>
      </c>
      <c r="T70">
        <f t="shared" si="4"/>
        <v>0.14356029532403611</v>
      </c>
      <c r="U70">
        <v>125</v>
      </c>
    </row>
    <row r="71" spans="1:21" x14ac:dyDescent="0.2">
      <c r="A71" s="101" t="s">
        <v>412</v>
      </c>
      <c r="B71" s="87" t="s">
        <v>422</v>
      </c>
      <c r="C71" t="str">
        <f>VLOOKUP(VALUE(B71),'Color Families'!$A$2:$C$26,3)</f>
        <v>Maple / Gray Glace</v>
      </c>
      <c r="D71" t="str">
        <f>VLOOKUP(A71,'Blank Sizes by model number'!$A$110:$B$185,2,FALSE)</f>
        <v>1244x2460</v>
      </c>
      <c r="E71" s="75">
        <f>VLOOKUP('Combined Sales'!A64,'Blank Parent'!$A$2:$H$77,7)</f>
        <v>2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3</v>
      </c>
      <c r="S71">
        <f t="shared" si="3"/>
        <v>1.2305168170631665E-3</v>
      </c>
      <c r="T71">
        <f t="shared" si="4"/>
        <v>0.14479081214109926</v>
      </c>
      <c r="U71">
        <v>142</v>
      </c>
    </row>
    <row r="72" spans="1:21" x14ac:dyDescent="0.2">
      <c r="A72" s="101" t="s">
        <v>412</v>
      </c>
      <c r="B72" s="87" t="s">
        <v>426</v>
      </c>
      <c r="C72" t="str">
        <f>VLOOKUP(VALUE(B72),'Color Families'!$A$2:$C$26,3)</f>
        <v>Maple / Gray Glace</v>
      </c>
      <c r="D72" t="str">
        <f>VLOOKUP(A72,'Blank Sizes by model number'!$A$110:$B$185,2,FALSE)</f>
        <v>1244x2460</v>
      </c>
      <c r="E72" s="75">
        <f>VLOOKUP('Combined Sales'!A69,'Blank Parent'!$A$2:$H$77,7)</f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3</v>
      </c>
      <c r="S72">
        <f t="shared" si="3"/>
        <v>1.2305168170631665E-3</v>
      </c>
      <c r="T72">
        <f t="shared" si="4"/>
        <v>0.14602132895816242</v>
      </c>
      <c r="U72">
        <v>143</v>
      </c>
    </row>
    <row r="73" spans="1:21" x14ac:dyDescent="0.2">
      <c r="A73" s="101" t="s">
        <v>417</v>
      </c>
      <c r="B73" s="87" t="s">
        <v>67</v>
      </c>
      <c r="C73" t="str">
        <f>VLOOKUP(VALUE(B73),'Color Families'!$A$2:$C$26,3)</f>
        <v>Cherry / Oak</v>
      </c>
      <c r="D73" t="str">
        <f>VLOOKUP(A73,'Blank Sizes by model number'!$A$110:$B$185,2,FALSE)</f>
        <v>1244x2460</v>
      </c>
      <c r="E73" s="75">
        <f>VLOOKUP('Combined Sales'!A73,'Blank Parent'!$A$2:$H$77,7)</f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39</v>
      </c>
      <c r="N73">
        <v>18</v>
      </c>
      <c r="O73">
        <v>3</v>
      </c>
      <c r="P73">
        <v>4</v>
      </c>
      <c r="Q73">
        <v>0</v>
      </c>
      <c r="R73">
        <v>67</v>
      </c>
      <c r="S73">
        <f t="shared" si="3"/>
        <v>2.7481542247744052E-2</v>
      </c>
      <c r="T73">
        <f t="shared" si="4"/>
        <v>0.17350287120590646</v>
      </c>
      <c r="U73">
        <v>3</v>
      </c>
    </row>
    <row r="74" spans="1:21" x14ac:dyDescent="0.2">
      <c r="A74" s="101" t="s">
        <v>417</v>
      </c>
      <c r="B74" s="87" t="s">
        <v>71</v>
      </c>
      <c r="C74" t="str">
        <f>VLOOKUP(VALUE(B74),'Color Families'!$A$2:$C$26,3)</f>
        <v>Cherry / Oak</v>
      </c>
      <c r="D74" t="str">
        <f>VLOOKUP(A74,'Blank Sizes by model number'!$A$110:$B$185,2,FALSE)</f>
        <v>1244x2460</v>
      </c>
      <c r="E74" s="75">
        <f>VLOOKUP('Combined Sales'!A74,'Blank Parent'!$A$2:$H$77,7)</f>
        <v>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1</v>
      </c>
      <c r="S74">
        <f t="shared" si="3"/>
        <v>4.1017227235438887E-4</v>
      </c>
      <c r="T74">
        <f t="shared" si="4"/>
        <v>0.17391304347826084</v>
      </c>
      <c r="U74">
        <v>217</v>
      </c>
    </row>
    <row r="75" spans="1:21" x14ac:dyDescent="0.2">
      <c r="A75" s="101" t="s">
        <v>401</v>
      </c>
      <c r="B75" s="87" t="s">
        <v>68</v>
      </c>
      <c r="C75" t="str">
        <f>VLOOKUP(VALUE(B75),'Color Families'!$A$2:$C$26,3)</f>
        <v>Maple / Gray Glace</v>
      </c>
      <c r="D75" t="str">
        <f>VLOOKUP(A75,'Blank Sizes by model number'!$A$110:$B$185,2,FALSE)</f>
        <v>1244x917</v>
      </c>
      <c r="E75" s="75">
        <f>VLOOKUP('Combined Sales'!A79,'Blank Parent'!$A$2:$H$77,7)</f>
        <v>2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11</v>
      </c>
      <c r="M75">
        <v>13</v>
      </c>
      <c r="N75">
        <v>22</v>
      </c>
      <c r="O75">
        <v>2</v>
      </c>
      <c r="P75">
        <v>1</v>
      </c>
      <c r="Q75">
        <v>0</v>
      </c>
      <c r="R75">
        <v>62</v>
      </c>
      <c r="S75">
        <f t="shared" si="3"/>
        <v>2.5430680885972109E-2</v>
      </c>
      <c r="T75">
        <f t="shared" si="4"/>
        <v>0.19934372436423295</v>
      </c>
      <c r="U75">
        <v>6</v>
      </c>
    </row>
    <row r="76" spans="1:21" x14ac:dyDescent="0.2">
      <c r="A76" s="101" t="s">
        <v>401</v>
      </c>
      <c r="B76" s="87" t="s">
        <v>69</v>
      </c>
      <c r="C76" t="str">
        <f>VLOOKUP(VALUE(B76),'Color Families'!$A$2:$C$26,3)</f>
        <v>Maple / Gray Glace</v>
      </c>
      <c r="D76" t="str">
        <f>VLOOKUP(A76,'Blank Sizes by model number'!$A$110:$B$185,2,FALSE)</f>
        <v>1244x917</v>
      </c>
      <c r="E76" s="75">
        <f>VLOOKUP('Combined Sales'!A88,'Blank Parent'!$A$2:$H$77,7)</f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7</v>
      </c>
      <c r="M76">
        <v>20</v>
      </c>
      <c r="N76">
        <v>5</v>
      </c>
      <c r="O76">
        <v>13</v>
      </c>
      <c r="P76">
        <v>5</v>
      </c>
      <c r="Q76">
        <v>0</v>
      </c>
      <c r="R76">
        <v>50</v>
      </c>
      <c r="S76">
        <f t="shared" si="3"/>
        <v>2.0508613617719443E-2</v>
      </c>
      <c r="T76">
        <f t="shared" si="4"/>
        <v>0.21985233798195239</v>
      </c>
      <c r="U76">
        <v>9</v>
      </c>
    </row>
    <row r="77" spans="1:21" x14ac:dyDescent="0.2">
      <c r="A77" s="101" t="s">
        <v>401</v>
      </c>
      <c r="B77" s="87" t="s">
        <v>71</v>
      </c>
      <c r="C77" t="str">
        <f>VLOOKUP(VALUE(B77),'Color Families'!$A$2:$C$26,3)</f>
        <v>Cherry / Oak</v>
      </c>
      <c r="D77" t="str">
        <f>VLOOKUP(A77,'Blank Sizes by model number'!$A$110:$B$185,2,FALSE)</f>
        <v>1244x917</v>
      </c>
      <c r="E77" s="75">
        <f>VLOOKUP('Combined Sales'!A89,'Blank Parent'!$A$2:$H$77,7)</f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3</v>
      </c>
      <c r="N77">
        <v>7</v>
      </c>
      <c r="O77">
        <v>13</v>
      </c>
      <c r="P77">
        <v>4</v>
      </c>
      <c r="Q77">
        <v>0</v>
      </c>
      <c r="R77">
        <v>29</v>
      </c>
      <c r="S77">
        <f t="shared" si="3"/>
        <v>1.1894995898277276E-2</v>
      </c>
      <c r="T77">
        <f t="shared" si="4"/>
        <v>0.23174733388022967</v>
      </c>
      <c r="U77">
        <v>20</v>
      </c>
    </row>
    <row r="78" spans="1:21" x14ac:dyDescent="0.2">
      <c r="A78" s="101" t="s">
        <v>401</v>
      </c>
      <c r="B78" s="87" t="s">
        <v>422</v>
      </c>
      <c r="C78" t="str">
        <f>VLOOKUP(VALUE(B78),'Color Families'!$A$2:$C$26,3)</f>
        <v>Maple / Gray Glace</v>
      </c>
      <c r="D78" t="str">
        <f>VLOOKUP(A78,'Blank Sizes by model number'!$A$110:$B$185,2,FALSE)</f>
        <v>1244x917</v>
      </c>
      <c r="E78" s="75">
        <f>VLOOKUP('Combined Sales'!A81,'Blank Parent'!$A$2:$H$77,7)</f>
        <v>2</v>
      </c>
      <c r="F78">
        <v>0</v>
      </c>
      <c r="G78">
        <v>0</v>
      </c>
      <c r="H78">
        <v>0</v>
      </c>
      <c r="I78">
        <v>0</v>
      </c>
      <c r="J78">
        <v>8</v>
      </c>
      <c r="K78">
        <v>16</v>
      </c>
      <c r="L78">
        <v>1</v>
      </c>
      <c r="M78">
        <v>1</v>
      </c>
      <c r="N78">
        <v>0</v>
      </c>
      <c r="O78">
        <v>0</v>
      </c>
      <c r="P78">
        <v>1</v>
      </c>
      <c r="Q78">
        <v>0</v>
      </c>
      <c r="R78">
        <v>27</v>
      </c>
      <c r="S78">
        <f t="shared" si="3"/>
        <v>1.1074651353568499E-2</v>
      </c>
      <c r="T78">
        <f t="shared" si="4"/>
        <v>0.24282198523379817</v>
      </c>
      <c r="U78">
        <v>23</v>
      </c>
    </row>
    <row r="79" spans="1:21" x14ac:dyDescent="0.2">
      <c r="A79" s="101" t="s">
        <v>401</v>
      </c>
      <c r="B79" s="87" t="s">
        <v>425</v>
      </c>
      <c r="C79" t="str">
        <f>VLOOKUP(VALUE(B79),'Color Families'!$A$2:$C$26,3)</f>
        <v>Maple / Gray Glace</v>
      </c>
      <c r="D79" t="str">
        <f>VLOOKUP(A79,'Blank Sizes by model number'!$A$110:$B$185,2,FALSE)</f>
        <v>1244x917</v>
      </c>
      <c r="E79" s="75">
        <f>VLOOKUP('Combined Sales'!A83,'Blank Parent'!$A$2:$H$77,7)</f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2</v>
      </c>
      <c r="N79">
        <v>7</v>
      </c>
      <c r="O79">
        <v>4</v>
      </c>
      <c r="P79">
        <v>3</v>
      </c>
      <c r="Q79">
        <v>0</v>
      </c>
      <c r="R79">
        <v>19</v>
      </c>
      <c r="S79">
        <f t="shared" si="3"/>
        <v>7.7932731747333882E-3</v>
      </c>
      <c r="T79">
        <f t="shared" si="4"/>
        <v>0.25061525840853155</v>
      </c>
      <c r="U79">
        <v>37</v>
      </c>
    </row>
    <row r="80" spans="1:21" x14ac:dyDescent="0.2">
      <c r="A80" s="101" t="s">
        <v>401</v>
      </c>
      <c r="B80" s="87" t="s">
        <v>423</v>
      </c>
      <c r="C80" t="str">
        <f>VLOOKUP(VALUE(B80),'Color Families'!$A$2:$C$26,3)</f>
        <v>Maple / Gray Glace</v>
      </c>
      <c r="D80" t="str">
        <f>VLOOKUP(A80,'Blank Sizes by model number'!$A$110:$B$185,2,FALSE)</f>
        <v>1244x917</v>
      </c>
      <c r="E80" s="75">
        <f>VLOOKUP('Combined Sales'!A85,'Blank Parent'!$A$2:$H$77,7)</f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13</v>
      </c>
      <c r="P80">
        <v>2</v>
      </c>
      <c r="Q80">
        <v>2</v>
      </c>
      <c r="R80">
        <v>18</v>
      </c>
      <c r="S80">
        <f t="shared" si="3"/>
        <v>7.3831009023789989E-3</v>
      </c>
      <c r="T80">
        <f t="shared" si="4"/>
        <v>0.25799835931091053</v>
      </c>
      <c r="U80">
        <v>38</v>
      </c>
    </row>
    <row r="81" spans="1:21" x14ac:dyDescent="0.2">
      <c r="A81" s="101" t="s">
        <v>401</v>
      </c>
      <c r="B81" s="87" t="s">
        <v>423</v>
      </c>
      <c r="C81" t="str">
        <f>VLOOKUP(VALUE(B81),'Color Families'!$A$2:$C$26,3)</f>
        <v>Maple / Gray Glace</v>
      </c>
      <c r="D81" t="str">
        <f>VLOOKUP(A81,'Blank Sizes by model number'!$A$110:$B$185,2,FALSE)</f>
        <v>1244x917</v>
      </c>
      <c r="E81" s="75">
        <f>VLOOKUP('Combined Sales'!A84,'Blank Parent'!$A$2:$H$77,7)</f>
        <v>2</v>
      </c>
      <c r="F81">
        <v>0</v>
      </c>
      <c r="G81">
        <v>0</v>
      </c>
      <c r="H81">
        <v>0</v>
      </c>
      <c r="I81">
        <v>0</v>
      </c>
      <c r="J81">
        <v>7</v>
      </c>
      <c r="K81">
        <v>10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17</v>
      </c>
      <c r="S81">
        <f t="shared" si="3"/>
        <v>6.9729286300246104E-3</v>
      </c>
      <c r="T81">
        <f t="shared" si="4"/>
        <v>0.26497128794093516</v>
      </c>
      <c r="U81">
        <v>42</v>
      </c>
    </row>
    <row r="82" spans="1:21" x14ac:dyDescent="0.2">
      <c r="A82" s="101" t="s">
        <v>401</v>
      </c>
      <c r="B82" s="87" t="s">
        <v>426</v>
      </c>
      <c r="C82" t="str">
        <f>VLOOKUP(VALUE(B82),'Color Families'!$A$2:$C$26,3)</f>
        <v>Maple / Gray Glace</v>
      </c>
      <c r="D82" t="str">
        <f>VLOOKUP(A82,'Blank Sizes by model number'!$A$110:$B$185,2,FALSE)</f>
        <v>1244x917</v>
      </c>
      <c r="E82" s="75">
        <f>VLOOKUP('Combined Sales'!A86,'Blank Parent'!$A$2:$H$77,7)</f>
        <v>2</v>
      </c>
      <c r="F82">
        <v>0</v>
      </c>
      <c r="G82">
        <v>0</v>
      </c>
      <c r="H82">
        <v>0</v>
      </c>
      <c r="I82">
        <v>0</v>
      </c>
      <c r="J82">
        <v>6</v>
      </c>
      <c r="K82">
        <v>3</v>
      </c>
      <c r="L82">
        <v>0</v>
      </c>
      <c r="M82">
        <v>0</v>
      </c>
      <c r="N82">
        <v>0</v>
      </c>
      <c r="O82">
        <v>2</v>
      </c>
      <c r="P82">
        <v>0</v>
      </c>
      <c r="Q82">
        <v>0</v>
      </c>
      <c r="R82">
        <v>11</v>
      </c>
      <c r="S82">
        <f t="shared" si="3"/>
        <v>4.5118949958982777E-3</v>
      </c>
      <c r="T82">
        <f t="shared" si="4"/>
        <v>0.26948318293683343</v>
      </c>
      <c r="U82">
        <v>60</v>
      </c>
    </row>
    <row r="83" spans="1:21" x14ac:dyDescent="0.2">
      <c r="A83" s="101" t="s">
        <v>401</v>
      </c>
      <c r="B83" s="87" t="s">
        <v>68</v>
      </c>
      <c r="C83" t="str">
        <f>VLOOKUP(VALUE(B83),'Color Families'!$A$2:$C$26,3)</f>
        <v>Maple / Gray Glace</v>
      </c>
      <c r="D83" t="str">
        <f>VLOOKUP(A83,'Blank Sizes by model number'!$A$110:$B$185,2,FALSE)</f>
        <v>1244x917</v>
      </c>
      <c r="E83" s="75">
        <f>VLOOKUP('Combined Sales'!A78,'Blank Parent'!$A$2:$H$77,7)</f>
        <v>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6</v>
      </c>
      <c r="P83">
        <v>3</v>
      </c>
      <c r="Q83">
        <v>0</v>
      </c>
      <c r="R83">
        <v>10</v>
      </c>
      <c r="S83">
        <f t="shared" si="3"/>
        <v>4.1017227235438884E-3</v>
      </c>
      <c r="T83">
        <f t="shared" si="4"/>
        <v>0.2735849056603773</v>
      </c>
      <c r="U83">
        <v>63</v>
      </c>
    </row>
    <row r="84" spans="1:21" x14ac:dyDescent="0.2">
      <c r="A84" s="101" t="s">
        <v>401</v>
      </c>
      <c r="B84" s="87" t="s">
        <v>425</v>
      </c>
      <c r="C84" t="str">
        <f>VLOOKUP(VALUE(B84),'Color Families'!$A$2:$C$26,3)</f>
        <v>Maple / Gray Glace</v>
      </c>
      <c r="D84" t="str">
        <f>VLOOKUP(A84,'Blank Sizes by model number'!$A$110:$B$185,2,FALSE)</f>
        <v>1244x917</v>
      </c>
      <c r="E84" s="75">
        <f>VLOOKUP('Combined Sales'!A82,'Blank Parent'!$A$2:$H$77,7)</f>
        <v>2</v>
      </c>
      <c r="F84">
        <v>0</v>
      </c>
      <c r="G84">
        <v>0</v>
      </c>
      <c r="H84">
        <v>0</v>
      </c>
      <c r="I84">
        <v>0</v>
      </c>
      <c r="J84">
        <v>6</v>
      </c>
      <c r="K84">
        <v>3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10</v>
      </c>
      <c r="S84">
        <f t="shared" si="3"/>
        <v>4.1017227235438884E-3</v>
      </c>
      <c r="T84">
        <f t="shared" si="4"/>
        <v>0.27768662838392116</v>
      </c>
      <c r="U84">
        <v>64</v>
      </c>
    </row>
    <row r="85" spans="1:21" x14ac:dyDescent="0.2">
      <c r="A85" s="101" t="s">
        <v>401</v>
      </c>
      <c r="B85" s="87" t="s">
        <v>67</v>
      </c>
      <c r="C85" t="str">
        <f>VLOOKUP(VALUE(B85),'Color Families'!$A$2:$C$26,3)</f>
        <v>Cherry / Oak</v>
      </c>
      <c r="D85" t="str">
        <f>VLOOKUP(A85,'Blank Sizes by model number'!$A$110:$B$185,2,FALSE)</f>
        <v>1244x917</v>
      </c>
      <c r="E85" s="75">
        <f>VLOOKUP('Combined Sales'!A77,'Blank Parent'!$A$2:$H$77,7)</f>
        <v>2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5</v>
      </c>
      <c r="N85">
        <v>0</v>
      </c>
      <c r="O85">
        <v>0</v>
      </c>
      <c r="P85">
        <v>0</v>
      </c>
      <c r="Q85">
        <v>0</v>
      </c>
      <c r="R85">
        <v>7</v>
      </c>
      <c r="S85">
        <f t="shared" si="3"/>
        <v>2.871205906480722E-3</v>
      </c>
      <c r="T85">
        <f t="shared" si="4"/>
        <v>0.28055783429040188</v>
      </c>
      <c r="U85">
        <v>86</v>
      </c>
    </row>
    <row r="86" spans="1:21" x14ac:dyDescent="0.2">
      <c r="A86" s="101" t="s">
        <v>401</v>
      </c>
      <c r="B86" s="87" t="s">
        <v>67</v>
      </c>
      <c r="C86" t="str">
        <f>VLOOKUP(VALUE(B86),'Color Families'!$A$2:$C$26,3)</f>
        <v>Cherry / Oak</v>
      </c>
      <c r="D86" t="str">
        <f>VLOOKUP(A86,'Blank Sizes by model number'!$A$110:$B$185,2,FALSE)</f>
        <v>1244x917</v>
      </c>
      <c r="E86" s="75">
        <f>VLOOKUP('Combined Sales'!A76,'Blank Parent'!$A$2:$H$77,7)</f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3</v>
      </c>
      <c r="S86">
        <f t="shared" si="3"/>
        <v>1.2305168170631665E-3</v>
      </c>
      <c r="T86">
        <f t="shared" si="4"/>
        <v>0.28178835110746503</v>
      </c>
      <c r="U86">
        <v>144</v>
      </c>
    </row>
    <row r="87" spans="1:21" x14ac:dyDescent="0.2">
      <c r="A87" s="101" t="s">
        <v>401</v>
      </c>
      <c r="B87" s="87" t="s">
        <v>142</v>
      </c>
      <c r="C87" t="str">
        <f>VLOOKUP(VALUE(B87),'Color Families'!$A$2:$C$26,3)</f>
        <v>Discontinued</v>
      </c>
      <c r="D87" t="str">
        <f>VLOOKUP(A87,'Blank Sizes by model number'!$A$110:$B$185,2,FALSE)</f>
        <v>1244x917</v>
      </c>
      <c r="E87" s="75">
        <f>VLOOKUP('Combined Sales'!A75,'Blank Parent'!$A$2:$H$77,7)</f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2</v>
      </c>
      <c r="S87">
        <f t="shared" si="3"/>
        <v>8.2034454470877774E-4</v>
      </c>
      <c r="T87">
        <f t="shared" si="4"/>
        <v>0.28260869565217378</v>
      </c>
      <c r="U87">
        <v>176</v>
      </c>
    </row>
    <row r="88" spans="1:21" x14ac:dyDescent="0.2">
      <c r="A88" s="101" t="s">
        <v>401</v>
      </c>
      <c r="B88" s="87" t="s">
        <v>422</v>
      </c>
      <c r="C88" t="str">
        <f>VLOOKUP(VALUE(B88),'Color Families'!$A$2:$C$26,3)</f>
        <v>Maple / Gray Glace</v>
      </c>
      <c r="D88" t="str">
        <f>VLOOKUP(A88,'Blank Sizes by model number'!$A$110:$B$185,2,FALSE)</f>
        <v>1244x917</v>
      </c>
      <c r="E88" s="75">
        <f>VLOOKUP('Combined Sales'!A80,'Blank Parent'!$A$2:$H$77,7)</f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f t="shared" si="3"/>
        <v>4.1017227235438887E-4</v>
      </c>
      <c r="T88">
        <f t="shared" si="4"/>
        <v>0.28301886792452818</v>
      </c>
      <c r="U88">
        <v>218</v>
      </c>
    </row>
    <row r="89" spans="1:21" x14ac:dyDescent="0.2">
      <c r="A89" s="101" t="s">
        <v>401</v>
      </c>
      <c r="B89" s="87" t="s">
        <v>426</v>
      </c>
      <c r="C89" t="str">
        <f>VLOOKUP(VALUE(B89),'Color Families'!$A$2:$C$26,3)</f>
        <v>Maple / Gray Glace</v>
      </c>
      <c r="D89" t="str">
        <f>VLOOKUP(A89,'Blank Sizes by model number'!$A$110:$B$185,2,FALSE)</f>
        <v>1244x917</v>
      </c>
      <c r="E89" s="75">
        <f>VLOOKUP('Combined Sales'!A87,'Blank Parent'!$A$2:$H$77,7)</f>
        <v>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f t="shared" si="3"/>
        <v>4.1017227235438887E-4</v>
      </c>
      <c r="T89">
        <f t="shared" si="4"/>
        <v>0.28342904019688259</v>
      </c>
      <c r="U89">
        <v>219</v>
      </c>
    </row>
    <row r="90" spans="1:21" x14ac:dyDescent="0.2">
      <c r="A90" s="101" t="s">
        <v>395</v>
      </c>
      <c r="B90" s="87" t="s">
        <v>71</v>
      </c>
      <c r="C90" t="str">
        <f>VLOOKUP(VALUE(B90),'Color Families'!$A$2:$C$26,3)</f>
        <v>Cherry / Oak</v>
      </c>
      <c r="D90" t="str">
        <f>VLOOKUP(A90,'Blank Sizes by model number'!$A$110:$B$185,2,FALSE)</f>
        <v>1244x2460</v>
      </c>
      <c r="E90" s="75">
        <f>VLOOKUP('Combined Sales'!A99,'Blank Parent'!$A$2:$H$77,7)</f>
        <v>4</v>
      </c>
      <c r="F90">
        <v>0</v>
      </c>
      <c r="G90">
        <v>0</v>
      </c>
      <c r="H90">
        <v>0</v>
      </c>
      <c r="I90">
        <v>0</v>
      </c>
      <c r="J90">
        <v>1</v>
      </c>
      <c r="K90">
        <v>7</v>
      </c>
      <c r="L90">
        <v>9</v>
      </c>
      <c r="M90">
        <v>12</v>
      </c>
      <c r="N90">
        <v>10</v>
      </c>
      <c r="O90">
        <v>7</v>
      </c>
      <c r="P90">
        <v>17</v>
      </c>
      <c r="Q90">
        <v>3</v>
      </c>
      <c r="R90">
        <v>66</v>
      </c>
      <c r="S90">
        <f t="shared" si="3"/>
        <v>2.7071369975389663E-2</v>
      </c>
      <c r="T90">
        <f t="shared" si="4"/>
        <v>0.31050041017227226</v>
      </c>
      <c r="U90">
        <v>4</v>
      </c>
    </row>
    <row r="91" spans="1:21" x14ac:dyDescent="0.2">
      <c r="A91" s="101" t="s">
        <v>395</v>
      </c>
      <c r="B91" s="87" t="s">
        <v>67</v>
      </c>
      <c r="C91" t="str">
        <f>VLOOKUP(VALUE(B91),'Color Families'!$A$2:$C$26,3)</f>
        <v>Cherry / Oak</v>
      </c>
      <c r="D91" t="str">
        <f>VLOOKUP(A91,'Blank Sizes by model number'!$A$110:$B$185,2,FALSE)</f>
        <v>1244x2460</v>
      </c>
      <c r="E91" s="75">
        <f>VLOOKUP('Combined Sales'!A90,'Blank Parent'!$A$2:$H$77,7)</f>
        <v>4</v>
      </c>
      <c r="F91">
        <v>0</v>
      </c>
      <c r="G91">
        <v>0</v>
      </c>
      <c r="H91">
        <v>0</v>
      </c>
      <c r="I91">
        <v>1</v>
      </c>
      <c r="J91">
        <v>0</v>
      </c>
      <c r="K91">
        <v>2</v>
      </c>
      <c r="L91">
        <v>0</v>
      </c>
      <c r="M91">
        <v>0</v>
      </c>
      <c r="N91">
        <v>0</v>
      </c>
      <c r="O91">
        <v>9</v>
      </c>
      <c r="P91">
        <v>13</v>
      </c>
      <c r="Q91">
        <v>1</v>
      </c>
      <c r="R91">
        <v>26</v>
      </c>
      <c r="S91">
        <f t="shared" si="3"/>
        <v>1.0664479081214109E-2</v>
      </c>
      <c r="T91">
        <f t="shared" si="4"/>
        <v>0.32116488925348635</v>
      </c>
      <c r="U91">
        <v>26</v>
      </c>
    </row>
    <row r="92" spans="1:21" x14ac:dyDescent="0.2">
      <c r="A92" s="101" t="s">
        <v>395</v>
      </c>
      <c r="B92" s="87" t="s">
        <v>69</v>
      </c>
      <c r="C92" t="str">
        <f>VLOOKUP(VALUE(B92),'Color Families'!$A$2:$C$26,3)</f>
        <v>Maple / Gray Glace</v>
      </c>
      <c r="D92" t="str">
        <f>VLOOKUP(A92,'Blank Sizes by model number'!$A$110:$B$185,2,FALSE)</f>
        <v>1244x2460</v>
      </c>
      <c r="E92" s="75">
        <f>VLOOKUP('Combined Sales'!A98,'Blank Parent'!$A$2:$H$77,7)</f>
        <v>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6</v>
      </c>
      <c r="P92">
        <v>10</v>
      </c>
      <c r="Q92">
        <v>0</v>
      </c>
      <c r="R92">
        <v>16</v>
      </c>
      <c r="S92">
        <f t="shared" si="3"/>
        <v>6.5627563576702219E-3</v>
      </c>
      <c r="T92">
        <f t="shared" si="4"/>
        <v>0.32772764561115658</v>
      </c>
      <c r="U92">
        <v>45</v>
      </c>
    </row>
    <row r="93" spans="1:21" x14ac:dyDescent="0.2">
      <c r="A93" s="101" t="s">
        <v>395</v>
      </c>
      <c r="B93" s="87" t="s">
        <v>68</v>
      </c>
      <c r="C93" t="str">
        <f>VLOOKUP(VALUE(B93),'Color Families'!$A$2:$C$26,3)</f>
        <v>Maple / Gray Glace</v>
      </c>
      <c r="D93" t="str">
        <f>VLOOKUP(A93,'Blank Sizes by model number'!$A$110:$B$185,2,FALSE)</f>
        <v>1244x2460</v>
      </c>
      <c r="E93" s="75">
        <f>VLOOKUP('Combined Sales'!A91,'Blank Parent'!$A$2:$H$77,7)</f>
        <v>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</v>
      </c>
      <c r="N93">
        <v>0</v>
      </c>
      <c r="O93">
        <v>3</v>
      </c>
      <c r="P93">
        <v>8</v>
      </c>
      <c r="Q93">
        <v>0</v>
      </c>
      <c r="R93">
        <v>13</v>
      </c>
      <c r="S93">
        <f t="shared" si="3"/>
        <v>5.3322395406070547E-3</v>
      </c>
      <c r="T93">
        <f t="shared" si="4"/>
        <v>0.33305988515176366</v>
      </c>
      <c r="U93">
        <v>55</v>
      </c>
    </row>
    <row r="94" spans="1:21" x14ac:dyDescent="0.2">
      <c r="A94" s="101" t="s">
        <v>395</v>
      </c>
      <c r="B94" s="87" t="s">
        <v>425</v>
      </c>
      <c r="C94" t="str">
        <f>VLOOKUP(VALUE(B94),'Color Families'!$A$2:$C$26,3)</f>
        <v>Maple / Gray Glace</v>
      </c>
      <c r="D94" t="str">
        <f>VLOOKUP(A94,'Blank Sizes by model number'!$A$110:$B$185,2,FALSE)</f>
        <v>1244x2460</v>
      </c>
      <c r="E94" s="75">
        <f>VLOOKUP('Combined Sales'!A94,'Blank Parent'!$A$2:$H$77,7)</f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</v>
      </c>
      <c r="N94">
        <v>0</v>
      </c>
      <c r="O94">
        <v>0</v>
      </c>
      <c r="P94">
        <v>0</v>
      </c>
      <c r="Q94">
        <v>0</v>
      </c>
      <c r="R94">
        <v>8</v>
      </c>
      <c r="S94">
        <f t="shared" si="3"/>
        <v>3.2813781788351109E-3</v>
      </c>
      <c r="T94">
        <f t="shared" si="4"/>
        <v>0.33634126333059877</v>
      </c>
      <c r="U94">
        <v>75</v>
      </c>
    </row>
    <row r="95" spans="1:21" x14ac:dyDescent="0.2">
      <c r="A95" s="101" t="s">
        <v>395</v>
      </c>
      <c r="B95" s="87" t="s">
        <v>422</v>
      </c>
      <c r="C95" t="str">
        <f>VLOOKUP(VALUE(B95),'Color Families'!$A$2:$C$26,3)</f>
        <v>Maple / Gray Glace</v>
      </c>
      <c r="D95" t="str">
        <f>VLOOKUP(A95,'Blank Sizes by model number'!$A$110:$B$185,2,FALSE)</f>
        <v>1244x2460</v>
      </c>
      <c r="E95" s="75">
        <f>VLOOKUP('Combined Sales'!A92,'Blank Parent'!$A$2:$H$77,7)</f>
        <v>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</v>
      </c>
      <c r="N95">
        <v>0</v>
      </c>
      <c r="O95">
        <v>0</v>
      </c>
      <c r="P95">
        <v>2</v>
      </c>
      <c r="Q95">
        <v>0</v>
      </c>
      <c r="R95">
        <v>7</v>
      </c>
      <c r="S95">
        <f t="shared" si="3"/>
        <v>2.871205906480722E-3</v>
      </c>
      <c r="T95">
        <f t="shared" si="4"/>
        <v>0.33921246923707948</v>
      </c>
      <c r="U95">
        <v>87</v>
      </c>
    </row>
    <row r="96" spans="1:21" x14ac:dyDescent="0.2">
      <c r="A96" s="101" t="s">
        <v>395</v>
      </c>
      <c r="B96" s="87" t="s">
        <v>422</v>
      </c>
      <c r="C96" t="str">
        <f>VLOOKUP(VALUE(B96),'Color Families'!$A$2:$C$26,3)</f>
        <v>Maple / Gray Glace</v>
      </c>
      <c r="D96" t="str">
        <f>VLOOKUP(A96,'Blank Sizes by model number'!$A$110:$B$185,2,FALSE)</f>
        <v>1244x2460</v>
      </c>
      <c r="E96" s="75">
        <f>VLOOKUP('Combined Sales'!A93,'Blank Parent'!$A$2:$H$77,7)</f>
        <v>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1</v>
      </c>
      <c r="Q96">
        <v>0</v>
      </c>
      <c r="R96">
        <v>6</v>
      </c>
      <c r="S96">
        <f t="shared" si="3"/>
        <v>2.4610336341263331E-3</v>
      </c>
      <c r="T96">
        <f t="shared" si="4"/>
        <v>0.34167350287120579</v>
      </c>
      <c r="U96">
        <v>103</v>
      </c>
    </row>
    <row r="97" spans="1:21" x14ac:dyDescent="0.2">
      <c r="A97" s="101" t="s">
        <v>395</v>
      </c>
      <c r="B97" s="87" t="s">
        <v>425</v>
      </c>
      <c r="C97" t="str">
        <f>VLOOKUP(VALUE(B97),'Color Families'!$A$2:$C$26,3)</f>
        <v>Maple / Gray Glace</v>
      </c>
      <c r="D97" t="str">
        <f>VLOOKUP(A97,'Blank Sizes by model number'!$A$110:$B$185,2,FALSE)</f>
        <v>1244x2460</v>
      </c>
      <c r="E97" s="75">
        <f>VLOOKUP('Combined Sales'!A95,'Blank Parent'!$A$2:$H$77,7)</f>
        <v>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3</v>
      </c>
      <c r="Q97">
        <v>0</v>
      </c>
      <c r="R97">
        <v>3</v>
      </c>
      <c r="S97">
        <f t="shared" si="3"/>
        <v>1.2305168170631665E-3</v>
      </c>
      <c r="T97">
        <f t="shared" si="4"/>
        <v>0.34290401968826895</v>
      </c>
      <c r="U97">
        <v>145</v>
      </c>
    </row>
    <row r="98" spans="1:21" x14ac:dyDescent="0.2">
      <c r="A98" s="101" t="s">
        <v>395</v>
      </c>
      <c r="B98" s="87" t="s">
        <v>423</v>
      </c>
      <c r="C98" t="str">
        <f>VLOOKUP(VALUE(B98),'Color Families'!$A$2:$C$26,3)</f>
        <v>Maple / Gray Glace</v>
      </c>
      <c r="D98" t="str">
        <f>VLOOKUP(A98,'Blank Sizes by model number'!$A$110:$B$185,2,FALSE)</f>
        <v>1244x2460</v>
      </c>
      <c r="E98" s="75">
        <f>VLOOKUP('Combined Sales'!A96,'Blank Parent'!$A$2:$H$77,7)</f>
        <v>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1</v>
      </c>
      <c r="S98">
        <f t="shared" si="3"/>
        <v>4.1017227235438887E-4</v>
      </c>
      <c r="T98">
        <f t="shared" ref="T98:T129" si="5">+S98+T97</f>
        <v>0.34331419196062335</v>
      </c>
      <c r="U98">
        <v>220</v>
      </c>
    </row>
    <row r="99" spans="1:21" x14ac:dyDescent="0.2">
      <c r="A99" s="101" t="s">
        <v>395</v>
      </c>
      <c r="B99" s="87" t="s">
        <v>69</v>
      </c>
      <c r="C99" t="str">
        <f>VLOOKUP(VALUE(B99),'Color Families'!$A$2:$C$26,3)</f>
        <v>Maple / Gray Glace</v>
      </c>
      <c r="D99" t="str">
        <f>VLOOKUP(A99,'Blank Sizes by model number'!$A$110:$B$185,2,FALSE)</f>
        <v>1244x2460</v>
      </c>
      <c r="E99" s="75">
        <f>VLOOKUP('Combined Sales'!A97,'Blank Parent'!$A$2:$H$77,7)</f>
        <v>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f t="shared" si="3"/>
        <v>4.1017227235438887E-4</v>
      </c>
      <c r="T99">
        <f t="shared" si="5"/>
        <v>0.34372436423297775</v>
      </c>
      <c r="U99">
        <v>221</v>
      </c>
    </row>
    <row r="100" spans="1:21" x14ac:dyDescent="0.2">
      <c r="A100" s="101" t="s">
        <v>410</v>
      </c>
      <c r="B100" s="87" t="s">
        <v>68</v>
      </c>
      <c r="C100" t="str">
        <f>VLOOKUP(VALUE(B100),'Color Families'!$A$2:$C$26,3)</f>
        <v>Maple / Gray Glace</v>
      </c>
      <c r="D100" t="str">
        <f>VLOOKUP(A100,'Blank Sizes by model number'!$A$110:$B$185,2,FALSE)</f>
        <v>1244x1838</v>
      </c>
      <c r="E100" s="75">
        <f>VLOOKUP('Combined Sales'!A101,'Blank Parent'!$A$2:$H$77,7)</f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12</v>
      </c>
      <c r="L100">
        <v>11</v>
      </c>
      <c r="M100">
        <v>30</v>
      </c>
      <c r="N100">
        <v>4</v>
      </c>
      <c r="O100">
        <v>0</v>
      </c>
      <c r="P100">
        <v>0</v>
      </c>
      <c r="Q100">
        <v>0</v>
      </c>
      <c r="R100">
        <v>58</v>
      </c>
      <c r="S100">
        <f t="shared" si="3"/>
        <v>2.3789991796554551E-2</v>
      </c>
      <c r="T100">
        <f t="shared" si="5"/>
        <v>0.36751435602953231</v>
      </c>
      <c r="U100">
        <v>8</v>
      </c>
    </row>
    <row r="101" spans="1:21" x14ac:dyDescent="0.2">
      <c r="A101" s="101" t="s">
        <v>410</v>
      </c>
      <c r="B101" s="87" t="s">
        <v>422</v>
      </c>
      <c r="C101" t="str">
        <f>VLOOKUP(VALUE(B101),'Color Families'!$A$2:$C$26,3)</f>
        <v>Maple / Gray Glace</v>
      </c>
      <c r="D101" t="str">
        <f>VLOOKUP(A101,'Blank Sizes by model number'!$A$110:$B$185,2,FALSE)</f>
        <v>1244x1838</v>
      </c>
      <c r="E101" s="75">
        <f>VLOOKUP('Combined Sales'!A103,'Blank Parent'!$A$2:$H$77,7)</f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3</v>
      </c>
      <c r="M101">
        <v>18</v>
      </c>
      <c r="N101">
        <v>7</v>
      </c>
      <c r="O101">
        <v>7</v>
      </c>
      <c r="P101">
        <v>3</v>
      </c>
      <c r="Q101">
        <v>0</v>
      </c>
      <c r="R101">
        <v>39</v>
      </c>
      <c r="S101">
        <f t="shared" si="3"/>
        <v>1.5996718621821164E-2</v>
      </c>
      <c r="T101">
        <f t="shared" si="5"/>
        <v>0.38351107465135348</v>
      </c>
      <c r="U101">
        <v>12</v>
      </c>
    </row>
    <row r="102" spans="1:21" x14ac:dyDescent="0.2">
      <c r="A102" s="101" t="s">
        <v>410</v>
      </c>
      <c r="B102" s="87" t="s">
        <v>67</v>
      </c>
      <c r="C102" t="str">
        <f>VLOOKUP(VALUE(B102),'Color Families'!$A$2:$C$26,3)</f>
        <v>Cherry / Oak</v>
      </c>
      <c r="D102" t="str">
        <f>VLOOKUP(A102,'Blank Sizes by model number'!$A$110:$B$185,2,FALSE)</f>
        <v>1244x1838</v>
      </c>
      <c r="E102" s="75">
        <f>VLOOKUP('Combined Sales'!A100,'Blank Parent'!$A$2:$H$77,7)</f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</v>
      </c>
      <c r="M102">
        <v>5</v>
      </c>
      <c r="N102">
        <v>3</v>
      </c>
      <c r="O102">
        <v>4</v>
      </c>
      <c r="P102">
        <v>7</v>
      </c>
      <c r="Q102">
        <v>0</v>
      </c>
      <c r="R102">
        <v>21</v>
      </c>
      <c r="S102">
        <f t="shared" si="3"/>
        <v>8.6136177194421661E-3</v>
      </c>
      <c r="T102">
        <f t="shared" si="5"/>
        <v>0.39212469237079567</v>
      </c>
      <c r="U102">
        <v>34</v>
      </c>
    </row>
    <row r="103" spans="1:21" x14ac:dyDescent="0.2">
      <c r="A103" s="101" t="s">
        <v>410</v>
      </c>
      <c r="B103" s="87" t="s">
        <v>69</v>
      </c>
      <c r="C103" t="str">
        <f>VLOOKUP(VALUE(B103),'Color Families'!$A$2:$C$26,3)</f>
        <v>Maple / Gray Glace</v>
      </c>
      <c r="D103" t="str">
        <f>VLOOKUP(A103,'Blank Sizes by model number'!$A$110:$B$185,2,FALSE)</f>
        <v>1244x1838</v>
      </c>
      <c r="E103" s="75">
        <f>VLOOKUP('Combined Sales'!A106,'Blank Parent'!$A$2:$H$77,7)</f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4</v>
      </c>
      <c r="Q103">
        <v>0</v>
      </c>
      <c r="R103">
        <v>7</v>
      </c>
      <c r="S103">
        <f t="shared" si="3"/>
        <v>2.871205906480722E-3</v>
      </c>
      <c r="T103">
        <f t="shared" si="5"/>
        <v>0.39499589827727638</v>
      </c>
      <c r="U103">
        <v>88</v>
      </c>
    </row>
    <row r="104" spans="1:21" x14ac:dyDescent="0.2">
      <c r="A104" s="101" t="s">
        <v>410</v>
      </c>
      <c r="B104" s="87" t="s">
        <v>423</v>
      </c>
      <c r="C104" t="str">
        <f>VLOOKUP(VALUE(B104),'Color Families'!$A$2:$C$26,3)</f>
        <v>Maple / Gray Glace</v>
      </c>
      <c r="D104" t="str">
        <f>VLOOKUP(A104,'Blank Sizes by model number'!$A$110:$B$185,2,FALSE)</f>
        <v>1244x1838</v>
      </c>
      <c r="E104" s="75">
        <f>VLOOKUP('Combined Sales'!A104,'Blank Parent'!$A$2:$H$77,7)</f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4</v>
      </c>
      <c r="P104">
        <v>0</v>
      </c>
      <c r="Q104">
        <v>0</v>
      </c>
      <c r="R104">
        <v>5</v>
      </c>
      <c r="S104">
        <f t="shared" si="3"/>
        <v>2.0508613617719442E-3</v>
      </c>
      <c r="T104">
        <f t="shared" si="5"/>
        <v>0.39704675963904834</v>
      </c>
      <c r="U104">
        <v>114</v>
      </c>
    </row>
    <row r="105" spans="1:21" x14ac:dyDescent="0.2">
      <c r="A105" s="101" t="s">
        <v>410</v>
      </c>
      <c r="B105" s="87" t="s">
        <v>422</v>
      </c>
      <c r="C105" t="str">
        <f>VLOOKUP(VALUE(B105),'Color Families'!$A$2:$C$26,3)</f>
        <v>Maple / Gray Glace</v>
      </c>
      <c r="D105" t="str">
        <f>VLOOKUP(A105,'Blank Sizes by model number'!$A$110:$B$185,2,FALSE)</f>
        <v>1244x1838</v>
      </c>
      <c r="E105" s="75">
        <f>VLOOKUP('Combined Sales'!A102,'Blank Parent'!$A$2:$H$77,7)</f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2</v>
      </c>
      <c r="S105">
        <f t="shared" si="3"/>
        <v>8.2034454470877774E-4</v>
      </c>
      <c r="T105">
        <f t="shared" si="5"/>
        <v>0.39786710418375709</v>
      </c>
      <c r="U105">
        <v>177</v>
      </c>
    </row>
    <row r="106" spans="1:21" x14ac:dyDescent="0.2">
      <c r="A106" s="101" t="s">
        <v>410</v>
      </c>
      <c r="B106" s="87" t="s">
        <v>426</v>
      </c>
      <c r="C106" t="str">
        <f>VLOOKUP(VALUE(B106),'Color Families'!$A$2:$C$26,3)</f>
        <v>Maple / Gray Glace</v>
      </c>
      <c r="D106" t="str">
        <f>VLOOKUP(A106,'Blank Sizes by model number'!$A$110:$B$185,2,FALSE)</f>
        <v>1244x1838</v>
      </c>
      <c r="E106" s="75">
        <f>VLOOKUP('Combined Sales'!A105,'Blank Parent'!$A$2:$H$77,7)</f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f t="shared" si="3"/>
        <v>4.1017227235438887E-4</v>
      </c>
      <c r="T106">
        <f t="shared" si="5"/>
        <v>0.3982772764561115</v>
      </c>
      <c r="U106">
        <v>222</v>
      </c>
    </row>
    <row r="107" spans="1:21" x14ac:dyDescent="0.2">
      <c r="A107" s="101" t="s">
        <v>403</v>
      </c>
      <c r="B107" s="87" t="s">
        <v>71</v>
      </c>
      <c r="C107" t="str">
        <f>VLOOKUP(VALUE(B107),'Color Families'!$A$2:$C$26,3)</f>
        <v>Cherry / Oak</v>
      </c>
      <c r="D107" t="str">
        <f>VLOOKUP(A107,'Blank Sizes by model number'!$A$110:$B$185,2,FALSE)</f>
        <v>1244x1532</v>
      </c>
      <c r="E107" s="75">
        <f>VLOOKUP('Combined Sales'!A115,'Blank Parent'!$A$2:$H$77,7)</f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13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16</v>
      </c>
      <c r="S107">
        <f t="shared" si="3"/>
        <v>6.5627563576702219E-3</v>
      </c>
      <c r="T107">
        <f t="shared" si="5"/>
        <v>0.40484003281378173</v>
      </c>
      <c r="U107">
        <v>46</v>
      </c>
    </row>
    <row r="108" spans="1:21" x14ac:dyDescent="0.2">
      <c r="A108" s="101" t="s">
        <v>403</v>
      </c>
      <c r="B108" s="87" t="s">
        <v>422</v>
      </c>
      <c r="C108" t="str">
        <f>VLOOKUP(VALUE(B108),'Color Families'!$A$2:$C$26,3)</f>
        <v>Maple / Gray Glace</v>
      </c>
      <c r="D108" t="str">
        <f>VLOOKUP(A108,'Blank Sizes by model number'!$A$110:$B$185,2,FALSE)</f>
        <v>1244x1532</v>
      </c>
      <c r="E108" s="75">
        <f>VLOOKUP('Combined Sales'!A110,'Blank Parent'!$A$2:$H$77,7)</f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v>2</v>
      </c>
      <c r="M108">
        <v>1</v>
      </c>
      <c r="N108">
        <v>1</v>
      </c>
      <c r="O108">
        <v>5</v>
      </c>
      <c r="P108">
        <v>2</v>
      </c>
      <c r="Q108">
        <v>0</v>
      </c>
      <c r="R108">
        <v>13</v>
      </c>
      <c r="S108">
        <f t="shared" si="3"/>
        <v>5.3322395406070547E-3</v>
      </c>
      <c r="T108">
        <f t="shared" si="5"/>
        <v>0.4101722723543888</v>
      </c>
      <c r="U108">
        <v>56</v>
      </c>
    </row>
    <row r="109" spans="1:21" x14ac:dyDescent="0.2">
      <c r="A109" s="103" t="s">
        <v>403</v>
      </c>
      <c r="B109" s="104" t="s">
        <v>69</v>
      </c>
      <c r="C109" s="105" t="str">
        <f>VLOOKUP(VALUE(B109),'Color Families'!$A$2:$C$26,3)</f>
        <v>Maple / Gray Glace</v>
      </c>
      <c r="D109" s="105" t="str">
        <f>VLOOKUP(A109,'Blank Sizes by model number'!$A$110:$B$185,2,FALSE)</f>
        <v>1244x1532</v>
      </c>
      <c r="E109" s="106">
        <f>VLOOKUP('Combined Sales'!A113,'Blank Parent'!$A$2:$H$77,7)</f>
        <v>2</v>
      </c>
      <c r="F109" s="105">
        <v>0</v>
      </c>
      <c r="G109" s="105">
        <v>0</v>
      </c>
      <c r="H109" s="105">
        <v>0</v>
      </c>
      <c r="I109" s="105">
        <v>0</v>
      </c>
      <c r="J109" s="105">
        <v>0</v>
      </c>
      <c r="K109" s="105">
        <v>1</v>
      </c>
      <c r="L109" s="105">
        <v>4</v>
      </c>
      <c r="M109" s="105">
        <v>2</v>
      </c>
      <c r="N109" s="105">
        <v>2</v>
      </c>
      <c r="O109" s="105">
        <v>0</v>
      </c>
      <c r="P109" s="105">
        <v>0</v>
      </c>
      <c r="Q109" s="105">
        <v>0</v>
      </c>
      <c r="R109" s="105">
        <v>9</v>
      </c>
      <c r="S109" s="105">
        <f t="shared" si="3"/>
        <v>3.6915504511894994E-3</v>
      </c>
      <c r="T109" s="105">
        <f t="shared" si="5"/>
        <v>0.41386382280557832</v>
      </c>
      <c r="U109" s="105">
        <v>70</v>
      </c>
    </row>
    <row r="110" spans="1:21" x14ac:dyDescent="0.2">
      <c r="A110" s="101" t="s">
        <v>403</v>
      </c>
      <c r="B110" s="87" t="s">
        <v>68</v>
      </c>
      <c r="C110" t="str">
        <f>VLOOKUP(VALUE(B110),'Color Families'!$A$2:$C$26,3)</f>
        <v>Maple / Gray Glace</v>
      </c>
      <c r="D110" t="str">
        <f>VLOOKUP(A110,'Blank Sizes by model number'!$A$110:$B$185,2,FALSE)</f>
        <v>1244x1532</v>
      </c>
      <c r="E110" s="75">
        <f>VLOOKUP('Combined Sales'!A109,'Blank Parent'!$A$2:$H$77,7)</f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</v>
      </c>
      <c r="N110">
        <v>4</v>
      </c>
      <c r="O110">
        <v>1</v>
      </c>
      <c r="P110">
        <v>0</v>
      </c>
      <c r="Q110">
        <v>0</v>
      </c>
      <c r="R110">
        <v>7</v>
      </c>
      <c r="S110">
        <f t="shared" si="3"/>
        <v>2.871205906480722E-3</v>
      </c>
      <c r="T110">
        <f t="shared" si="5"/>
        <v>0.41673502871205903</v>
      </c>
      <c r="U110">
        <v>89</v>
      </c>
    </row>
    <row r="111" spans="1:21" x14ac:dyDescent="0.2">
      <c r="A111" s="101" t="s">
        <v>403</v>
      </c>
      <c r="B111" s="87" t="s">
        <v>423</v>
      </c>
      <c r="C111" t="str">
        <f>VLOOKUP(VALUE(B111),'Color Families'!$A$2:$C$26,3)</f>
        <v>Maple / Gray Glace</v>
      </c>
      <c r="D111" t="str">
        <f>VLOOKUP(A111,'Blank Sizes by model number'!$A$110:$B$185,2,FALSE)</f>
        <v>1244x1532</v>
      </c>
      <c r="E111" s="75">
        <f>VLOOKUP('Combined Sales'!A111,'Blank Parent'!$A$2:$H$77,7)</f>
        <v>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7</v>
      </c>
      <c r="S111">
        <f t="shared" si="3"/>
        <v>2.871205906480722E-3</v>
      </c>
      <c r="T111">
        <f t="shared" si="5"/>
        <v>0.41960623461853974</v>
      </c>
      <c r="U111">
        <v>90</v>
      </c>
    </row>
    <row r="112" spans="1:21" x14ac:dyDescent="0.2">
      <c r="A112" s="101" t="s">
        <v>403</v>
      </c>
      <c r="B112" s="87" t="s">
        <v>68</v>
      </c>
      <c r="C112" t="str">
        <f>VLOOKUP(VALUE(B112),'Color Families'!$A$2:$C$26,3)</f>
        <v>Maple / Gray Glace</v>
      </c>
      <c r="D112" t="str">
        <f>VLOOKUP(A112,'Blank Sizes by model number'!$A$110:$B$185,2,FALSE)</f>
        <v>1244x1532</v>
      </c>
      <c r="E112" s="75">
        <f>VLOOKUP('Combined Sales'!A108,'Blank Parent'!$A$2:$H$77,7)</f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3</v>
      </c>
      <c r="S112">
        <f t="shared" si="3"/>
        <v>1.2305168170631665E-3</v>
      </c>
      <c r="T112">
        <f t="shared" si="5"/>
        <v>0.4208367514356029</v>
      </c>
      <c r="U112">
        <v>146</v>
      </c>
    </row>
    <row r="113" spans="1:21" x14ac:dyDescent="0.2">
      <c r="A113" s="101" t="s">
        <v>403</v>
      </c>
      <c r="B113" s="87" t="s">
        <v>69</v>
      </c>
      <c r="C113" t="str">
        <f>VLOOKUP(VALUE(B113),'Color Families'!$A$2:$C$26,3)</f>
        <v>Maple / Gray Glace</v>
      </c>
      <c r="D113" t="str">
        <f>VLOOKUP(A113,'Blank Sizes by model number'!$A$110:$B$185,2,FALSE)</f>
        <v>1244x1532</v>
      </c>
      <c r="E113" s="75">
        <f>VLOOKUP('Combined Sales'!A114,'Blank Parent'!$A$2:$H$77,7)</f>
        <v>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</v>
      </c>
      <c r="Q113">
        <v>0</v>
      </c>
      <c r="R113">
        <v>3</v>
      </c>
      <c r="S113">
        <f t="shared" si="3"/>
        <v>1.2305168170631665E-3</v>
      </c>
      <c r="T113">
        <f t="shared" si="5"/>
        <v>0.42206726825266605</v>
      </c>
      <c r="U113">
        <v>147</v>
      </c>
    </row>
    <row r="114" spans="1:21" x14ac:dyDescent="0.2">
      <c r="A114" s="101" t="s">
        <v>403</v>
      </c>
      <c r="B114" s="87" t="s">
        <v>67</v>
      </c>
      <c r="C114" t="str">
        <f>VLOOKUP(VALUE(B114),'Color Families'!$A$2:$C$26,3)</f>
        <v>Cherry / Oak</v>
      </c>
      <c r="D114" t="str">
        <f>VLOOKUP(A114,'Blank Sizes by model number'!$A$110:$B$185,2,FALSE)</f>
        <v>1244x1532</v>
      </c>
      <c r="E114" s="75">
        <f>VLOOKUP('Combined Sales'!A107,'Blank Parent'!$A$2:$H$77,7)</f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2</v>
      </c>
      <c r="S114">
        <f t="shared" si="3"/>
        <v>8.2034454470877774E-4</v>
      </c>
      <c r="T114">
        <f t="shared" si="5"/>
        <v>0.4228876127973748</v>
      </c>
      <c r="U114">
        <v>178</v>
      </c>
    </row>
    <row r="115" spans="1:21" x14ac:dyDescent="0.2">
      <c r="A115" s="101" t="s">
        <v>403</v>
      </c>
      <c r="B115" s="87" t="s">
        <v>426</v>
      </c>
      <c r="C115" t="str">
        <f>VLOOKUP(VALUE(B115),'Color Families'!$A$2:$C$26,3)</f>
        <v>Maple / Gray Glace</v>
      </c>
      <c r="D115" t="str">
        <f>VLOOKUP(A115,'Blank Sizes by model number'!$A$110:$B$185,2,FALSE)</f>
        <v>1244x1532</v>
      </c>
      <c r="E115" s="75">
        <f>VLOOKUP('Combined Sales'!A112,'Blank Parent'!$A$2:$H$77,7)</f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1</v>
      </c>
      <c r="S115">
        <f t="shared" si="3"/>
        <v>4.1017227235438887E-4</v>
      </c>
      <c r="T115">
        <f t="shared" si="5"/>
        <v>0.4232977850697292</v>
      </c>
      <c r="U115">
        <v>223</v>
      </c>
    </row>
    <row r="116" spans="1:21" x14ac:dyDescent="0.2">
      <c r="A116" s="101" t="s">
        <v>414</v>
      </c>
      <c r="B116" s="87" t="s">
        <v>68</v>
      </c>
      <c r="C116" t="str">
        <f>VLOOKUP(VALUE(B116),'Color Families'!$A$2:$C$26,3)</f>
        <v>Maple / Gray Glace</v>
      </c>
      <c r="D116" t="str">
        <f>VLOOKUP(A116,'Blank Sizes by model number'!$A$110:$B$185,2,FALSE)</f>
        <v>1244x1838</v>
      </c>
      <c r="E116" s="75">
        <f>VLOOKUP('Combined Sales'!A119,'Blank Parent'!$A$2:$H$77,7)</f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7</v>
      </c>
      <c r="N116">
        <v>3</v>
      </c>
      <c r="O116">
        <v>9</v>
      </c>
      <c r="P116">
        <v>0</v>
      </c>
      <c r="Q116">
        <v>0</v>
      </c>
      <c r="R116">
        <v>23</v>
      </c>
      <c r="S116">
        <f t="shared" si="3"/>
        <v>9.433962264150943E-3</v>
      </c>
      <c r="T116">
        <f t="shared" si="5"/>
        <v>0.43273174733388015</v>
      </c>
      <c r="U116">
        <v>30</v>
      </c>
    </row>
    <row r="117" spans="1:21" x14ac:dyDescent="0.2">
      <c r="A117" s="101" t="s">
        <v>414</v>
      </c>
      <c r="B117" s="87" t="s">
        <v>67</v>
      </c>
      <c r="C117" t="str">
        <f>VLOOKUP(VALUE(B117),'Color Families'!$A$2:$C$26,3)</f>
        <v>Cherry / Oak</v>
      </c>
      <c r="D117" t="str">
        <f>VLOOKUP(A117,'Blank Sizes by model number'!$A$110:$B$185,2,FALSE)</f>
        <v>1244x1838</v>
      </c>
      <c r="E117" s="75">
        <f>VLOOKUP('Combined Sales'!A117,'Blank Parent'!$A$2:$H$77,7)</f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15</v>
      </c>
      <c r="M117">
        <v>4</v>
      </c>
      <c r="N117">
        <v>0</v>
      </c>
      <c r="O117">
        <v>0</v>
      </c>
      <c r="P117">
        <v>2</v>
      </c>
      <c r="Q117">
        <v>0</v>
      </c>
      <c r="R117">
        <v>21</v>
      </c>
      <c r="S117">
        <f t="shared" si="3"/>
        <v>8.6136177194421661E-3</v>
      </c>
      <c r="T117">
        <f t="shared" si="5"/>
        <v>0.44134536505332234</v>
      </c>
      <c r="U117">
        <v>35</v>
      </c>
    </row>
    <row r="118" spans="1:21" x14ac:dyDescent="0.2">
      <c r="A118" s="101" t="s">
        <v>414</v>
      </c>
      <c r="B118" s="87" t="s">
        <v>71</v>
      </c>
      <c r="C118" t="str">
        <f>VLOOKUP(VALUE(B118),'Color Families'!$A$2:$C$26,3)</f>
        <v>Cherry / Oak</v>
      </c>
      <c r="D118" t="str">
        <f>VLOOKUP(A118,'Blank Sizes by model number'!$A$110:$B$185,2,FALSE)</f>
        <v>1244x1838</v>
      </c>
      <c r="E118" s="75">
        <f>VLOOKUP('Combined Sales'!A126,'Blank Parent'!$A$2:$H$77,7)</f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14</v>
      </c>
      <c r="O118">
        <v>0</v>
      </c>
      <c r="P118">
        <v>0</v>
      </c>
      <c r="Q118">
        <v>0</v>
      </c>
      <c r="R118">
        <v>15</v>
      </c>
      <c r="S118">
        <f t="shared" si="3"/>
        <v>6.1525840853158325E-3</v>
      </c>
      <c r="T118">
        <f t="shared" si="5"/>
        <v>0.44749794913863816</v>
      </c>
      <c r="U118">
        <v>49</v>
      </c>
    </row>
    <row r="119" spans="1:21" x14ac:dyDescent="0.2">
      <c r="A119" s="101" t="s">
        <v>414</v>
      </c>
      <c r="B119" s="87" t="s">
        <v>69</v>
      </c>
      <c r="C119" t="str">
        <f>VLOOKUP(VALUE(B119),'Color Families'!$A$2:$C$26,3)</f>
        <v>Maple / Gray Glace</v>
      </c>
      <c r="D119" t="str">
        <f>VLOOKUP(A119,'Blank Sizes by model number'!$A$110:$B$185,2,FALSE)</f>
        <v>1244x1838</v>
      </c>
      <c r="E119" s="75">
        <f>VLOOKUP('Combined Sales'!A125,'Blank Parent'!$A$2:$H$77,7)</f>
        <v>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5</v>
      </c>
      <c r="S119">
        <f t="shared" si="3"/>
        <v>2.0508613617719442E-3</v>
      </c>
      <c r="T119">
        <f t="shared" si="5"/>
        <v>0.44954881050041012</v>
      </c>
      <c r="U119">
        <v>115</v>
      </c>
    </row>
    <row r="120" spans="1:21" x14ac:dyDescent="0.2">
      <c r="A120" s="101" t="s">
        <v>414</v>
      </c>
      <c r="B120" s="87" t="s">
        <v>67</v>
      </c>
      <c r="C120" t="str">
        <f>VLOOKUP(VALUE(B120),'Color Families'!$A$2:$C$26,3)</f>
        <v>Cherry / Oak</v>
      </c>
      <c r="D120" t="str">
        <f>VLOOKUP(A120,'Blank Sizes by model number'!$A$110:$B$185,2,FALSE)</f>
        <v>1244x1838</v>
      </c>
      <c r="E120" s="75">
        <f>VLOOKUP('Combined Sales'!A116,'Blank Parent'!$A$2:$H$77,7)</f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</v>
      </c>
      <c r="N120">
        <v>1</v>
      </c>
      <c r="O120">
        <v>0</v>
      </c>
      <c r="P120">
        <v>0</v>
      </c>
      <c r="Q120">
        <v>0</v>
      </c>
      <c r="R120">
        <v>3</v>
      </c>
      <c r="S120">
        <f t="shared" si="3"/>
        <v>1.2305168170631665E-3</v>
      </c>
      <c r="T120">
        <f t="shared" si="5"/>
        <v>0.45077932731747328</v>
      </c>
      <c r="U120">
        <v>148</v>
      </c>
    </row>
    <row r="121" spans="1:21" x14ac:dyDescent="0.2">
      <c r="A121" s="101" t="s">
        <v>414</v>
      </c>
      <c r="B121" s="87" t="s">
        <v>423</v>
      </c>
      <c r="C121" t="str">
        <f>VLOOKUP(VALUE(B121),'Color Families'!$A$2:$C$26,3)</f>
        <v>Maple / Gray Glace</v>
      </c>
      <c r="D121" t="str">
        <f>VLOOKUP(A121,'Blank Sizes by model number'!$A$110:$B$185,2,FALSE)</f>
        <v>1244x1838</v>
      </c>
      <c r="E121" s="75">
        <f>VLOOKUP('Combined Sales'!A123,'Blank Parent'!$A$2:$H$77,7)</f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3</v>
      </c>
      <c r="S121">
        <f t="shared" si="3"/>
        <v>1.2305168170631665E-3</v>
      </c>
      <c r="T121">
        <f t="shared" si="5"/>
        <v>0.45200984413453643</v>
      </c>
      <c r="U121">
        <v>149</v>
      </c>
    </row>
    <row r="122" spans="1:21" x14ac:dyDescent="0.2">
      <c r="A122" s="101" t="s">
        <v>414</v>
      </c>
      <c r="B122" s="87" t="s">
        <v>68</v>
      </c>
      <c r="C122" t="str">
        <f>VLOOKUP(VALUE(B122),'Color Families'!$A$2:$C$26,3)</f>
        <v>Maple / Gray Glace</v>
      </c>
      <c r="D122" t="str">
        <f>VLOOKUP(A122,'Blank Sizes by model number'!$A$110:$B$185,2,FALSE)</f>
        <v>1244x1838</v>
      </c>
      <c r="E122" s="75">
        <f>VLOOKUP('Combined Sales'!A118,'Blank Parent'!$A$2:$H$77,7)</f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</v>
      </c>
      <c r="S122">
        <f t="shared" si="3"/>
        <v>8.2034454470877774E-4</v>
      </c>
      <c r="T122">
        <f t="shared" si="5"/>
        <v>0.45283018867924518</v>
      </c>
      <c r="U122">
        <v>179</v>
      </c>
    </row>
    <row r="123" spans="1:21" x14ac:dyDescent="0.2">
      <c r="A123" s="101" t="s">
        <v>414</v>
      </c>
      <c r="B123" s="87" t="s">
        <v>422</v>
      </c>
      <c r="C123" t="str">
        <f>VLOOKUP(VALUE(B123),'Color Families'!$A$2:$C$26,3)</f>
        <v>Maple / Gray Glace</v>
      </c>
      <c r="D123" t="str">
        <f>VLOOKUP(A123,'Blank Sizes by model number'!$A$110:$B$185,2,FALSE)</f>
        <v>1244x1838</v>
      </c>
      <c r="E123" s="75">
        <f>VLOOKUP('Combined Sales'!A121,'Blank Parent'!$A$2:$H$77,7)</f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f t="shared" si="3"/>
        <v>8.2034454470877774E-4</v>
      </c>
      <c r="T123">
        <f t="shared" si="5"/>
        <v>0.45365053322395393</v>
      </c>
      <c r="U123">
        <v>180</v>
      </c>
    </row>
    <row r="124" spans="1:21" x14ac:dyDescent="0.2">
      <c r="A124" s="101" t="s">
        <v>414</v>
      </c>
      <c r="B124" s="87" t="s">
        <v>423</v>
      </c>
      <c r="C124" t="str">
        <f>VLOOKUP(VALUE(B124),'Color Families'!$A$2:$C$26,3)</f>
        <v>Maple / Gray Glace</v>
      </c>
      <c r="D124" t="str">
        <f>VLOOKUP(A124,'Blank Sizes by model number'!$A$110:$B$185,2,FALSE)</f>
        <v>1244x1838</v>
      </c>
      <c r="E124" s="75">
        <f>VLOOKUP('Combined Sales'!A122,'Blank Parent'!$A$2:$H$77,7)</f>
        <v>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0</v>
      </c>
      <c r="P124">
        <v>0</v>
      </c>
      <c r="Q124">
        <v>0</v>
      </c>
      <c r="R124">
        <v>2</v>
      </c>
      <c r="S124">
        <f t="shared" si="3"/>
        <v>8.2034454470877774E-4</v>
      </c>
      <c r="T124">
        <f t="shared" si="5"/>
        <v>0.45447087776866268</v>
      </c>
      <c r="U124">
        <v>181</v>
      </c>
    </row>
    <row r="125" spans="1:21" x14ac:dyDescent="0.2">
      <c r="A125" s="101" t="s">
        <v>414</v>
      </c>
      <c r="B125" s="87" t="s">
        <v>422</v>
      </c>
      <c r="C125" t="str">
        <f>VLOOKUP(VALUE(B125),'Color Families'!$A$2:$C$26,3)</f>
        <v>Maple / Gray Glace</v>
      </c>
      <c r="D125" t="str">
        <f>VLOOKUP(A125,'Blank Sizes by model number'!$A$110:$B$185,2,FALSE)</f>
        <v>1244x1838</v>
      </c>
      <c r="E125" s="75">
        <f>VLOOKUP('Combined Sales'!A120,'Blank Parent'!$A$2:$H$77,7)</f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1</v>
      </c>
      <c r="S125">
        <f t="shared" si="3"/>
        <v>4.1017227235438887E-4</v>
      </c>
      <c r="T125">
        <f t="shared" si="5"/>
        <v>0.45488105004101709</v>
      </c>
      <c r="U125">
        <v>224</v>
      </c>
    </row>
    <row r="126" spans="1:21" x14ac:dyDescent="0.2">
      <c r="A126" s="101" t="s">
        <v>414</v>
      </c>
      <c r="B126" s="87" t="s">
        <v>426</v>
      </c>
      <c r="C126" t="str">
        <f>VLOOKUP(VALUE(B126),'Color Families'!$A$2:$C$26,3)</f>
        <v>Maple / Gray Glace</v>
      </c>
      <c r="D126" t="str">
        <f>VLOOKUP(A126,'Blank Sizes by model number'!$A$110:$B$185,2,FALSE)</f>
        <v>1244x1838</v>
      </c>
      <c r="E126" s="75">
        <f>VLOOKUP('Combined Sales'!A124,'Blank Parent'!$A$2:$H$77,7)</f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1</v>
      </c>
      <c r="S126">
        <f t="shared" si="3"/>
        <v>4.1017227235438887E-4</v>
      </c>
      <c r="T126">
        <f t="shared" si="5"/>
        <v>0.45529122231337149</v>
      </c>
      <c r="U126">
        <v>225</v>
      </c>
    </row>
    <row r="127" spans="1:21" x14ac:dyDescent="0.2">
      <c r="A127" s="101" t="s">
        <v>399</v>
      </c>
      <c r="B127" s="87" t="s">
        <v>69</v>
      </c>
      <c r="C127" t="str">
        <f>VLOOKUP(VALUE(B127),'Color Families'!$A$2:$C$26,3)</f>
        <v>Maple / Gray Glace</v>
      </c>
      <c r="D127" t="str">
        <f>VLOOKUP(A127,'Blank Sizes by model number'!$A$110:$B$185,2,FALSE)</f>
        <v>1549x1224</v>
      </c>
      <c r="E127" s="75">
        <f>VLOOKUP('Combined Sales'!A138,'Blank Parent'!$A$2:$H$77,7)</f>
        <v>2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6</v>
      </c>
      <c r="M127">
        <v>6</v>
      </c>
      <c r="N127">
        <v>0</v>
      </c>
      <c r="O127">
        <v>2</v>
      </c>
      <c r="P127">
        <v>6</v>
      </c>
      <c r="Q127">
        <v>1</v>
      </c>
      <c r="R127">
        <v>22</v>
      </c>
      <c r="S127">
        <f t="shared" si="3"/>
        <v>9.0237899917965554E-3</v>
      </c>
      <c r="T127">
        <f t="shared" si="5"/>
        <v>0.46431501230516803</v>
      </c>
      <c r="U127">
        <v>31</v>
      </c>
    </row>
    <row r="128" spans="1:21" x14ac:dyDescent="0.2">
      <c r="A128" s="101" t="s">
        <v>399</v>
      </c>
      <c r="B128" s="87" t="s">
        <v>69</v>
      </c>
      <c r="C128" t="str">
        <f>VLOOKUP(VALUE(B128),'Color Families'!$A$2:$C$26,3)</f>
        <v>Maple / Gray Glace</v>
      </c>
      <c r="D128" t="str">
        <f>VLOOKUP(A128,'Blank Sizes by model number'!$A$110:$B$185,2,FALSE)</f>
        <v>1549x1224</v>
      </c>
      <c r="E128" s="75">
        <f>VLOOKUP('Combined Sales'!A137,'Blank Parent'!$A$2:$H$77,7)</f>
        <v>2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11</v>
      </c>
      <c r="N128">
        <v>0</v>
      </c>
      <c r="O128">
        <v>0</v>
      </c>
      <c r="P128">
        <v>4</v>
      </c>
      <c r="Q128">
        <v>0</v>
      </c>
      <c r="R128">
        <v>16</v>
      </c>
      <c r="S128">
        <f t="shared" si="3"/>
        <v>6.5627563576702219E-3</v>
      </c>
      <c r="T128">
        <f t="shared" si="5"/>
        <v>0.47087776866283826</v>
      </c>
      <c r="U128">
        <v>47</v>
      </c>
    </row>
    <row r="129" spans="1:21" x14ac:dyDescent="0.2">
      <c r="A129" s="101" t="s">
        <v>399</v>
      </c>
      <c r="B129" s="87" t="s">
        <v>422</v>
      </c>
      <c r="C129" t="str">
        <f>VLOOKUP(VALUE(B129),'Color Families'!$A$2:$C$26,3)</f>
        <v>Maple / Gray Glace</v>
      </c>
      <c r="D129" t="str">
        <f>VLOOKUP(A129,'Blank Sizes by model number'!$A$110:$B$185,2,FALSE)</f>
        <v>1549x1224</v>
      </c>
      <c r="E129" s="75">
        <f>VLOOKUP('Combined Sales'!A131,'Blank Parent'!$A$2:$H$77,7)</f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2</v>
      </c>
      <c r="N129">
        <v>0</v>
      </c>
      <c r="O129">
        <v>7</v>
      </c>
      <c r="P129">
        <v>0</v>
      </c>
      <c r="Q129">
        <v>0</v>
      </c>
      <c r="R129">
        <v>10</v>
      </c>
      <c r="S129">
        <f t="shared" si="3"/>
        <v>4.1017227235438884E-3</v>
      </c>
      <c r="T129">
        <f t="shared" si="5"/>
        <v>0.47497949138638212</v>
      </c>
      <c r="U129">
        <v>65</v>
      </c>
    </row>
    <row r="130" spans="1:21" x14ac:dyDescent="0.2">
      <c r="A130" s="101" t="s">
        <v>399</v>
      </c>
      <c r="B130" s="87" t="s">
        <v>71</v>
      </c>
      <c r="C130" t="str">
        <f>VLOOKUP(VALUE(B130),'Color Families'!$A$2:$C$26,3)</f>
        <v>Cherry / Oak</v>
      </c>
      <c r="D130" t="str">
        <f>VLOOKUP(A130,'Blank Sizes by model number'!$A$110:$B$185,2,FALSE)</f>
        <v>1549x1224</v>
      </c>
      <c r="E130" s="75">
        <f>VLOOKUP('Combined Sales'!A139,'Blank Parent'!$A$2:$H$77,7)</f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0</v>
      </c>
      <c r="M130">
        <v>0</v>
      </c>
      <c r="N130">
        <v>0</v>
      </c>
      <c r="O130">
        <v>0</v>
      </c>
      <c r="P130">
        <v>5</v>
      </c>
      <c r="Q130">
        <v>0</v>
      </c>
      <c r="R130">
        <v>8</v>
      </c>
      <c r="S130">
        <f t="shared" ref="S130:S193" si="6">+R130/$R$266</f>
        <v>3.2813781788351109E-3</v>
      </c>
      <c r="T130">
        <f t="shared" ref="T130:T161" si="7">+S130+T129</f>
        <v>0.47826086956521724</v>
      </c>
      <c r="U130">
        <v>76</v>
      </c>
    </row>
    <row r="131" spans="1:21" x14ac:dyDescent="0.2">
      <c r="A131" s="101" t="s">
        <v>399</v>
      </c>
      <c r="B131" s="87" t="s">
        <v>67</v>
      </c>
      <c r="C131" t="str">
        <f>VLOOKUP(VALUE(B131),'Color Families'!$A$2:$C$26,3)</f>
        <v>Cherry / Oak</v>
      </c>
      <c r="D131" t="str">
        <f>VLOOKUP(A131,'Blank Sizes by model number'!$A$110:$B$185,2,FALSE)</f>
        <v>1549x1224</v>
      </c>
      <c r="E131" s="75">
        <f>VLOOKUP('Combined Sales'!A128,'Blank Parent'!$A$2:$H$77,7)</f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7</v>
      </c>
      <c r="N131">
        <v>0</v>
      </c>
      <c r="O131">
        <v>0</v>
      </c>
      <c r="P131">
        <v>0</v>
      </c>
      <c r="Q131">
        <v>0</v>
      </c>
      <c r="R131">
        <v>7</v>
      </c>
      <c r="S131">
        <f t="shared" si="6"/>
        <v>2.871205906480722E-3</v>
      </c>
      <c r="T131">
        <f t="shared" si="7"/>
        <v>0.48113207547169795</v>
      </c>
      <c r="U131">
        <v>91</v>
      </c>
    </row>
    <row r="132" spans="1:21" x14ac:dyDescent="0.2">
      <c r="A132" s="101" t="s">
        <v>399</v>
      </c>
      <c r="B132" s="87" t="s">
        <v>423</v>
      </c>
      <c r="C132" t="str">
        <f>VLOOKUP(VALUE(B132),'Color Families'!$A$2:$C$26,3)</f>
        <v>Maple / Gray Glace</v>
      </c>
      <c r="D132" t="str">
        <f>VLOOKUP(A132,'Blank Sizes by model number'!$A$110:$B$185,2,FALSE)</f>
        <v>1549x1224</v>
      </c>
      <c r="E132" s="75">
        <f>VLOOKUP('Combined Sales'!A135,'Blank Parent'!$A$2:$H$77,7)</f>
        <v>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7</v>
      </c>
      <c r="S132">
        <f t="shared" si="6"/>
        <v>2.871205906480722E-3</v>
      </c>
      <c r="T132">
        <f t="shared" si="7"/>
        <v>0.48400328137817866</v>
      </c>
      <c r="U132">
        <v>92</v>
      </c>
    </row>
    <row r="133" spans="1:21" x14ac:dyDescent="0.2">
      <c r="A133" s="101" t="s">
        <v>399</v>
      </c>
      <c r="B133" s="87" t="s">
        <v>68</v>
      </c>
      <c r="C133" t="str">
        <f>VLOOKUP(VALUE(B133),'Color Families'!$A$2:$C$26,3)</f>
        <v>Maple / Gray Glace</v>
      </c>
      <c r="D133" t="str">
        <f>VLOOKUP(A133,'Blank Sizes by model number'!$A$110:$B$185,2,FALSE)</f>
        <v>1549x1224</v>
      </c>
      <c r="E133" s="75">
        <f>VLOOKUP('Combined Sales'!A129,'Blank Parent'!$A$2:$H$77,7)</f>
        <v>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3</v>
      </c>
      <c r="S133">
        <f t="shared" si="6"/>
        <v>1.2305168170631665E-3</v>
      </c>
      <c r="T133">
        <f t="shared" si="7"/>
        <v>0.48523379819524182</v>
      </c>
      <c r="U133">
        <v>150</v>
      </c>
    </row>
    <row r="134" spans="1:21" x14ac:dyDescent="0.2">
      <c r="A134" s="101" t="s">
        <v>399</v>
      </c>
      <c r="B134" s="87" t="s">
        <v>423</v>
      </c>
      <c r="C134" t="str">
        <f>VLOOKUP(VALUE(B134),'Color Families'!$A$2:$C$26,3)</f>
        <v>Maple / Gray Glace</v>
      </c>
      <c r="D134" t="str">
        <f>VLOOKUP(A134,'Blank Sizes by model number'!$A$110:$B$185,2,FALSE)</f>
        <v>1549x1224</v>
      </c>
      <c r="E134" s="75">
        <f>VLOOKUP('Combined Sales'!A134,'Blank Parent'!$A$2:$H$77,7)</f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1</v>
      </c>
      <c r="Q134">
        <v>0</v>
      </c>
      <c r="R134">
        <v>3</v>
      </c>
      <c r="S134">
        <f t="shared" si="6"/>
        <v>1.2305168170631665E-3</v>
      </c>
      <c r="T134">
        <f t="shared" si="7"/>
        <v>0.48646431501230497</v>
      </c>
      <c r="U134">
        <v>151</v>
      </c>
    </row>
    <row r="135" spans="1:21" x14ac:dyDescent="0.2">
      <c r="A135" s="101" t="s">
        <v>399</v>
      </c>
      <c r="B135" s="87" t="s">
        <v>426</v>
      </c>
      <c r="C135" t="str">
        <f>VLOOKUP(VALUE(B135),'Color Families'!$A$2:$C$26,3)</f>
        <v>Maple / Gray Glace</v>
      </c>
      <c r="D135" t="str">
        <f>VLOOKUP(A135,'Blank Sizes by model number'!$A$110:$B$185,2,FALSE)</f>
        <v>1549x1224</v>
      </c>
      <c r="E135" s="75">
        <f>VLOOKUP('Combined Sales'!A136,'Blank Parent'!$A$2:$H$77,7)</f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3</v>
      </c>
      <c r="S135">
        <f t="shared" si="6"/>
        <v>1.2305168170631665E-3</v>
      </c>
      <c r="T135">
        <f t="shared" si="7"/>
        <v>0.48769483182936813</v>
      </c>
      <c r="U135">
        <v>152</v>
      </c>
    </row>
    <row r="136" spans="1:21" x14ac:dyDescent="0.2">
      <c r="A136" s="101" t="s">
        <v>399</v>
      </c>
      <c r="B136" s="87" t="s">
        <v>142</v>
      </c>
      <c r="C136" t="str">
        <f>VLOOKUP(VALUE(B136),'Color Families'!$A$2:$C$26,3)</f>
        <v>Discontinued</v>
      </c>
      <c r="D136" t="str">
        <f>VLOOKUP(A136,'Blank Sizes by model number'!$A$110:$B$185,2,FALSE)</f>
        <v>1549x1224</v>
      </c>
      <c r="E136" s="75">
        <f>VLOOKUP('Combined Sales'!A127,'Blank Parent'!$A$2:$H$77,7)</f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2</v>
      </c>
      <c r="S136">
        <f t="shared" si="6"/>
        <v>8.2034454470877774E-4</v>
      </c>
      <c r="T136">
        <f t="shared" si="7"/>
        <v>0.48851517637407688</v>
      </c>
      <c r="U136">
        <v>182</v>
      </c>
    </row>
    <row r="137" spans="1:21" x14ac:dyDescent="0.2">
      <c r="A137" s="101" t="s">
        <v>399</v>
      </c>
      <c r="B137" s="87" t="s">
        <v>425</v>
      </c>
      <c r="C137" t="str">
        <f>VLOOKUP(VALUE(B137),'Color Families'!$A$2:$C$26,3)</f>
        <v>Maple / Gray Glace</v>
      </c>
      <c r="D137" t="str">
        <f>VLOOKUP(A137,'Blank Sizes by model number'!$A$110:$B$185,2,FALSE)</f>
        <v>1549x1224</v>
      </c>
      <c r="E137" s="75">
        <f>VLOOKUP('Combined Sales'!A133,'Blank Parent'!$A$2:$H$77,7)</f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2</v>
      </c>
      <c r="S137">
        <f t="shared" si="6"/>
        <v>8.2034454470877774E-4</v>
      </c>
      <c r="T137">
        <f t="shared" si="7"/>
        <v>0.48933552091878563</v>
      </c>
      <c r="U137">
        <v>183</v>
      </c>
    </row>
    <row r="138" spans="1:21" x14ac:dyDescent="0.2">
      <c r="A138" s="101" t="s">
        <v>399</v>
      </c>
      <c r="B138" s="87" t="s">
        <v>422</v>
      </c>
      <c r="C138" t="str">
        <f>VLOOKUP(VALUE(B138),'Color Families'!$A$2:$C$26,3)</f>
        <v>Maple / Gray Glace</v>
      </c>
      <c r="D138" t="str">
        <f>VLOOKUP(A138,'Blank Sizes by model number'!$A$110:$B$185,2,FALSE)</f>
        <v>1549x1224</v>
      </c>
      <c r="E138" s="75">
        <f>VLOOKUP('Combined Sales'!A130,'Blank Parent'!$A$2:$H$77,7)</f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1</v>
      </c>
      <c r="S138">
        <f t="shared" si="6"/>
        <v>4.1017227235438887E-4</v>
      </c>
      <c r="T138">
        <f t="shared" si="7"/>
        <v>0.48974569319114003</v>
      </c>
      <c r="U138">
        <v>226</v>
      </c>
    </row>
    <row r="139" spans="1:21" x14ac:dyDescent="0.2">
      <c r="A139" s="101" t="s">
        <v>399</v>
      </c>
      <c r="B139" s="87" t="s">
        <v>425</v>
      </c>
      <c r="C139" t="str">
        <f>VLOOKUP(VALUE(B139),'Color Families'!$A$2:$C$26,3)</f>
        <v>Maple / Gray Glace</v>
      </c>
      <c r="D139" t="str">
        <f>VLOOKUP(A139,'Blank Sizes by model number'!$A$110:$B$185,2,FALSE)</f>
        <v>1549x1224</v>
      </c>
      <c r="E139" s="75">
        <f>VLOOKUP('Combined Sales'!A132,'Blank Parent'!$A$2:$H$77,7)</f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f t="shared" si="6"/>
        <v>4.1017227235438887E-4</v>
      </c>
      <c r="T139">
        <f t="shared" si="7"/>
        <v>0.49015586546349443</v>
      </c>
      <c r="U139">
        <v>227</v>
      </c>
    </row>
    <row r="140" spans="1:21" x14ac:dyDescent="0.2">
      <c r="A140" s="101" t="s">
        <v>398</v>
      </c>
      <c r="B140" s="87" t="s">
        <v>142</v>
      </c>
      <c r="C140" t="str">
        <f>VLOOKUP(VALUE(B140),'Color Families'!$A$2:$C$26,3)</f>
        <v>Discontinued</v>
      </c>
      <c r="D140" t="str">
        <f>VLOOKUP(A140,'Blank Sizes by model number'!$A$110:$B$185,2,FALSE)</f>
        <v>1549x1532</v>
      </c>
      <c r="E140" s="75">
        <f>VLOOKUP('Combined Sales'!A140,'Blank Parent'!$A$2:$H$77,7)</f>
        <v>2</v>
      </c>
      <c r="F140">
        <v>0</v>
      </c>
      <c r="G140">
        <v>0</v>
      </c>
      <c r="H140">
        <v>0</v>
      </c>
      <c r="I140">
        <v>0</v>
      </c>
      <c r="J140">
        <v>8</v>
      </c>
      <c r="K140">
        <v>10</v>
      </c>
      <c r="L140">
        <v>10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33</v>
      </c>
      <c r="S140">
        <f t="shared" si="6"/>
        <v>1.3535684987694831E-2</v>
      </c>
      <c r="T140">
        <f t="shared" si="7"/>
        <v>0.5036915504511893</v>
      </c>
      <c r="U140">
        <v>16</v>
      </c>
    </row>
    <row r="141" spans="1:21" x14ac:dyDescent="0.2">
      <c r="A141" s="101" t="s">
        <v>398</v>
      </c>
      <c r="B141" s="87" t="s">
        <v>67</v>
      </c>
      <c r="C141" t="str">
        <f>VLOOKUP(VALUE(B141),'Color Families'!$A$2:$C$26,3)</f>
        <v>Cherry / Oak</v>
      </c>
      <c r="D141" t="str">
        <f>VLOOKUP(A141,'Blank Sizes by model number'!$A$110:$B$185,2,FALSE)</f>
        <v>1549x1532</v>
      </c>
      <c r="E141" s="75">
        <f>VLOOKUP('Combined Sales'!A141,'Blank Parent'!$A$2:$H$77,7)</f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8</v>
      </c>
      <c r="N141">
        <v>1</v>
      </c>
      <c r="O141">
        <v>7</v>
      </c>
      <c r="P141">
        <v>4</v>
      </c>
      <c r="Q141">
        <v>6</v>
      </c>
      <c r="R141">
        <v>27</v>
      </c>
      <c r="S141">
        <f t="shared" si="6"/>
        <v>1.1074651353568499E-2</v>
      </c>
      <c r="T141">
        <f t="shared" si="7"/>
        <v>0.51476620180475785</v>
      </c>
      <c r="U141">
        <v>24</v>
      </c>
    </row>
    <row r="142" spans="1:21" x14ac:dyDescent="0.2">
      <c r="A142" s="101" t="s">
        <v>398</v>
      </c>
      <c r="B142" s="87" t="s">
        <v>71</v>
      </c>
      <c r="C142" t="str">
        <f>VLOOKUP(VALUE(B142),'Color Families'!$A$2:$C$26,3)</f>
        <v>Cherry / Oak</v>
      </c>
      <c r="D142" t="str">
        <f>VLOOKUP(A142,'Blank Sizes by model number'!$A$110:$B$185,2,FALSE)</f>
        <v>1549x1532</v>
      </c>
      <c r="E142" s="75">
        <f>VLOOKUP('Combined Sales'!A152,'Blank Parent'!$A$2:$H$77,7)</f>
        <v>2</v>
      </c>
      <c r="F142">
        <v>0</v>
      </c>
      <c r="G142">
        <v>0</v>
      </c>
      <c r="H142">
        <v>0</v>
      </c>
      <c r="I142">
        <v>0</v>
      </c>
      <c r="J142">
        <v>5</v>
      </c>
      <c r="K142">
        <v>0</v>
      </c>
      <c r="L142">
        <v>0</v>
      </c>
      <c r="M142">
        <v>11</v>
      </c>
      <c r="N142">
        <v>6</v>
      </c>
      <c r="O142">
        <v>0</v>
      </c>
      <c r="P142">
        <v>0</v>
      </c>
      <c r="Q142">
        <v>0</v>
      </c>
      <c r="R142">
        <v>22</v>
      </c>
      <c r="S142">
        <f t="shared" si="6"/>
        <v>9.0237899917965554E-3</v>
      </c>
      <c r="T142">
        <f t="shared" si="7"/>
        <v>0.52378999179655439</v>
      </c>
      <c r="U142">
        <v>32</v>
      </c>
    </row>
    <row r="143" spans="1:21" x14ac:dyDescent="0.2">
      <c r="A143" s="101" t="s">
        <v>398</v>
      </c>
      <c r="B143" s="87" t="s">
        <v>422</v>
      </c>
      <c r="C143" t="str">
        <f>VLOOKUP(VALUE(B143),'Color Families'!$A$2:$C$26,3)</f>
        <v>Maple / Gray Glace</v>
      </c>
      <c r="D143" t="str">
        <f>VLOOKUP(A143,'Blank Sizes by model number'!$A$110:$B$185,2,FALSE)</f>
        <v>1549x1532</v>
      </c>
      <c r="E143" s="75">
        <f>VLOOKUP('Combined Sales'!A144,'Blank Parent'!$A$2:$H$77,7)</f>
        <v>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4</v>
      </c>
      <c r="O143">
        <v>1</v>
      </c>
      <c r="P143">
        <v>1</v>
      </c>
      <c r="Q143">
        <v>4</v>
      </c>
      <c r="R143">
        <v>10</v>
      </c>
      <c r="S143">
        <f t="shared" si="6"/>
        <v>4.1017227235438884E-3</v>
      </c>
      <c r="T143">
        <f t="shared" si="7"/>
        <v>0.52789171452009831</v>
      </c>
      <c r="U143">
        <v>66</v>
      </c>
    </row>
    <row r="144" spans="1:21" x14ac:dyDescent="0.2">
      <c r="A144" s="101" t="s">
        <v>398</v>
      </c>
      <c r="B144" s="87" t="s">
        <v>69</v>
      </c>
      <c r="C144" t="str">
        <f>VLOOKUP(VALUE(B144),'Color Families'!$A$2:$C$26,3)</f>
        <v>Maple / Gray Glace</v>
      </c>
      <c r="D144" t="str">
        <f>VLOOKUP(A144,'Blank Sizes by model number'!$A$110:$B$185,2,FALSE)</f>
        <v>1549x1532</v>
      </c>
      <c r="E144" s="75">
        <f>VLOOKUP('Combined Sales'!A151,'Blank Parent'!$A$2:$H$77,7)</f>
        <v>2</v>
      </c>
      <c r="F144">
        <v>0</v>
      </c>
      <c r="G144">
        <v>0</v>
      </c>
      <c r="H144">
        <v>0</v>
      </c>
      <c r="I144">
        <v>2</v>
      </c>
      <c r="J144">
        <v>3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7</v>
      </c>
      <c r="S144">
        <f t="shared" si="6"/>
        <v>2.871205906480722E-3</v>
      </c>
      <c r="T144">
        <f t="shared" si="7"/>
        <v>0.53076292042657902</v>
      </c>
      <c r="U144">
        <v>93</v>
      </c>
    </row>
    <row r="145" spans="1:21" x14ac:dyDescent="0.2">
      <c r="A145" s="101" t="s">
        <v>398</v>
      </c>
      <c r="B145" s="87" t="s">
        <v>68</v>
      </c>
      <c r="C145" t="str">
        <f>VLOOKUP(VALUE(B145),'Color Families'!$A$2:$C$26,3)</f>
        <v>Maple / Gray Glace</v>
      </c>
      <c r="D145" t="str">
        <f>VLOOKUP(A145,'Blank Sizes by model number'!$A$110:$B$185,2,FALSE)</f>
        <v>1549x1532</v>
      </c>
      <c r="E145" s="75">
        <f>VLOOKUP('Combined Sales'!A142,'Blank Parent'!$A$2:$H$77,7)</f>
        <v>2</v>
      </c>
      <c r="F145">
        <v>0</v>
      </c>
      <c r="G145">
        <v>0</v>
      </c>
      <c r="H145">
        <v>0</v>
      </c>
      <c r="I145">
        <v>3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f t="shared" si="6"/>
        <v>2.0508613617719442E-3</v>
      </c>
      <c r="T145">
        <f t="shared" si="7"/>
        <v>0.53281378178835093</v>
      </c>
      <c r="U145">
        <v>116</v>
      </c>
    </row>
    <row r="146" spans="1:21" x14ac:dyDescent="0.2">
      <c r="A146" s="101" t="s">
        <v>398</v>
      </c>
      <c r="B146" s="87" t="s">
        <v>69</v>
      </c>
      <c r="C146" t="str">
        <f>VLOOKUP(VALUE(B146),'Color Families'!$A$2:$C$26,3)</f>
        <v>Maple / Gray Glace</v>
      </c>
      <c r="D146" t="str">
        <f>VLOOKUP(A146,'Blank Sizes by model number'!$A$110:$B$185,2,FALSE)</f>
        <v>1549x1532</v>
      </c>
      <c r="E146" s="75">
        <f>VLOOKUP('Combined Sales'!A150,'Blank Parent'!$A$2:$H$77,7)</f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2</v>
      </c>
      <c r="P146">
        <v>3</v>
      </c>
      <c r="Q146">
        <v>0</v>
      </c>
      <c r="R146">
        <v>5</v>
      </c>
      <c r="S146">
        <f t="shared" si="6"/>
        <v>2.0508613617719442E-3</v>
      </c>
      <c r="T146">
        <f t="shared" si="7"/>
        <v>0.53486464315012283</v>
      </c>
      <c r="U146">
        <v>117</v>
      </c>
    </row>
    <row r="147" spans="1:21" x14ac:dyDescent="0.2">
      <c r="A147" s="101" t="s">
        <v>398</v>
      </c>
      <c r="B147" s="87" t="s">
        <v>425</v>
      </c>
      <c r="C147" t="str">
        <f>VLOOKUP(VALUE(B147),'Color Families'!$A$2:$C$26,3)</f>
        <v>Maple / Gray Glace</v>
      </c>
      <c r="D147" t="str">
        <f>VLOOKUP(A147,'Blank Sizes by model number'!$A$110:$B$185,2,FALSE)</f>
        <v>1549x1532</v>
      </c>
      <c r="E147" s="75">
        <f>VLOOKUP('Combined Sales'!A146,'Blank Parent'!$A$2:$H$77,7)</f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3</v>
      </c>
      <c r="P147">
        <v>0</v>
      </c>
      <c r="Q147">
        <v>0</v>
      </c>
      <c r="R147">
        <v>3</v>
      </c>
      <c r="S147">
        <f t="shared" si="6"/>
        <v>1.2305168170631665E-3</v>
      </c>
      <c r="T147">
        <f t="shared" si="7"/>
        <v>0.53609515996718604</v>
      </c>
      <c r="U147">
        <v>153</v>
      </c>
    </row>
    <row r="148" spans="1:21" x14ac:dyDescent="0.2">
      <c r="A148" s="101" t="s">
        <v>398</v>
      </c>
      <c r="B148" s="87" t="s">
        <v>423</v>
      </c>
      <c r="C148" t="str">
        <f>VLOOKUP(VALUE(B148),'Color Families'!$A$2:$C$26,3)</f>
        <v>Maple / Gray Glace</v>
      </c>
      <c r="D148" t="str">
        <f>VLOOKUP(A148,'Blank Sizes by model number'!$A$110:$B$185,2,FALSE)</f>
        <v>1549x1532</v>
      </c>
      <c r="E148" s="75">
        <f>VLOOKUP('Combined Sales'!A147,'Blank Parent'!$A$2:$H$77,7)</f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0</v>
      </c>
      <c r="R148">
        <v>2</v>
      </c>
      <c r="S148">
        <f t="shared" si="6"/>
        <v>8.2034454470877774E-4</v>
      </c>
      <c r="T148">
        <f t="shared" si="7"/>
        <v>0.53691550451189485</v>
      </c>
      <c r="U148">
        <v>184</v>
      </c>
    </row>
    <row r="149" spans="1:21" x14ac:dyDescent="0.2">
      <c r="A149" s="101" t="s">
        <v>398</v>
      </c>
      <c r="B149" s="87" t="s">
        <v>426</v>
      </c>
      <c r="C149" t="str">
        <f>VLOOKUP(VALUE(B149),'Color Families'!$A$2:$C$26,3)</f>
        <v>Maple / Gray Glace</v>
      </c>
      <c r="D149" t="str">
        <f>VLOOKUP(A149,'Blank Sizes by model number'!$A$110:$B$185,2,FALSE)</f>
        <v>1549x1532</v>
      </c>
      <c r="E149" s="75">
        <f>VLOOKUP('Combined Sales'!A149,'Blank Parent'!$A$2:$H$77,7)</f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2</v>
      </c>
      <c r="S149">
        <f t="shared" si="6"/>
        <v>8.2034454470877774E-4</v>
      </c>
      <c r="T149">
        <f t="shared" si="7"/>
        <v>0.53773584905660365</v>
      </c>
      <c r="U149">
        <v>185</v>
      </c>
    </row>
    <row r="150" spans="1:21" x14ac:dyDescent="0.2">
      <c r="A150" s="101" t="s">
        <v>398</v>
      </c>
      <c r="B150" s="87" t="s">
        <v>422</v>
      </c>
      <c r="C150" t="str">
        <f>VLOOKUP(VALUE(B150),'Color Families'!$A$2:$C$26,3)</f>
        <v>Maple / Gray Glace</v>
      </c>
      <c r="D150" t="str">
        <f>VLOOKUP(A150,'Blank Sizes by model number'!$A$110:$B$185,2,FALSE)</f>
        <v>1549x1532</v>
      </c>
      <c r="E150" s="75">
        <f>VLOOKUP('Combined Sales'!A143,'Blank Parent'!$A$2:$H$77,7)</f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  <c r="S150">
        <f t="shared" si="6"/>
        <v>4.1017227235438887E-4</v>
      </c>
      <c r="T150">
        <f t="shared" si="7"/>
        <v>0.53814602132895806</v>
      </c>
      <c r="U150">
        <v>228</v>
      </c>
    </row>
    <row r="151" spans="1:21" x14ac:dyDescent="0.2">
      <c r="A151" s="101" t="s">
        <v>398</v>
      </c>
      <c r="B151" s="87" t="s">
        <v>425</v>
      </c>
      <c r="C151" t="str">
        <f>VLOOKUP(VALUE(B151),'Color Families'!$A$2:$C$26,3)</f>
        <v>Maple / Gray Glace</v>
      </c>
      <c r="D151" t="str">
        <f>VLOOKUP(A151,'Blank Sizes by model number'!$A$110:$B$185,2,FALSE)</f>
        <v>1549x1532</v>
      </c>
      <c r="E151" s="75">
        <f>VLOOKUP('Combined Sales'!A145,'Blank Parent'!$A$2:$H$77,7)</f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f t="shared" si="6"/>
        <v>4.1017227235438887E-4</v>
      </c>
      <c r="T151">
        <f t="shared" si="7"/>
        <v>0.53855619360131246</v>
      </c>
      <c r="U151">
        <v>229</v>
      </c>
    </row>
    <row r="152" spans="1:21" x14ac:dyDescent="0.2">
      <c r="A152" s="101" t="s">
        <v>398</v>
      </c>
      <c r="B152" s="87" t="s">
        <v>423</v>
      </c>
      <c r="C152" t="str">
        <f>VLOOKUP(VALUE(B152),'Color Families'!$A$2:$C$26,3)</f>
        <v>Maple / Gray Glace</v>
      </c>
      <c r="D152" t="str">
        <f>VLOOKUP(A152,'Blank Sizes by model number'!$A$110:$B$185,2,FALSE)</f>
        <v>1549x1532</v>
      </c>
      <c r="E152" s="75">
        <f>VLOOKUP('Combined Sales'!A148,'Blank Parent'!$A$2:$H$77,7)</f>
        <v>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1</v>
      </c>
      <c r="S152">
        <f t="shared" si="6"/>
        <v>4.1017227235438887E-4</v>
      </c>
      <c r="T152">
        <f t="shared" si="7"/>
        <v>0.53896636587366686</v>
      </c>
      <c r="U152">
        <v>230</v>
      </c>
    </row>
    <row r="153" spans="1:21" x14ac:dyDescent="0.2">
      <c r="A153" s="101" t="s">
        <v>396</v>
      </c>
      <c r="B153" s="87" t="s">
        <v>69</v>
      </c>
      <c r="C153" t="str">
        <f>VLOOKUP(VALUE(B153),'Color Families'!$A$2:$C$26,3)</f>
        <v>Maple / Gray Glace</v>
      </c>
      <c r="D153" t="str">
        <f>VLOOKUP(A153,'Blank Sizes by model number'!$A$110:$B$185,2,FALSE)</f>
        <v>1549x1838</v>
      </c>
      <c r="E153" s="75">
        <f>VLOOKUP('Combined Sales'!A162,'Blank Parent'!$A$2:$H$77,7)</f>
        <v>2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5</v>
      </c>
      <c r="M153">
        <v>36</v>
      </c>
      <c r="N153">
        <v>0</v>
      </c>
      <c r="O153">
        <v>0</v>
      </c>
      <c r="P153">
        <v>0</v>
      </c>
      <c r="Q153">
        <v>0</v>
      </c>
      <c r="R153">
        <v>42</v>
      </c>
      <c r="S153">
        <f t="shared" si="6"/>
        <v>1.7227235438884332E-2</v>
      </c>
      <c r="T153">
        <f t="shared" si="7"/>
        <v>0.55619360131255124</v>
      </c>
      <c r="U153">
        <v>10</v>
      </c>
    </row>
    <row r="154" spans="1:21" x14ac:dyDescent="0.2">
      <c r="A154" s="101" t="s">
        <v>396</v>
      </c>
      <c r="B154" s="87" t="s">
        <v>422</v>
      </c>
      <c r="C154" t="str">
        <f>VLOOKUP(VALUE(B154),'Color Families'!$A$2:$C$26,3)</f>
        <v>Maple / Gray Glace</v>
      </c>
      <c r="D154" t="str">
        <f>VLOOKUP(A154,'Blank Sizes by model number'!$A$110:$B$185,2,FALSE)</f>
        <v>1549x1838</v>
      </c>
      <c r="E154" s="75">
        <f>VLOOKUP('Combined Sales'!A157,'Blank Parent'!$A$2:$H$77,7)</f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30</v>
      </c>
      <c r="N154">
        <v>2</v>
      </c>
      <c r="O154">
        <v>2</v>
      </c>
      <c r="P154">
        <v>3</v>
      </c>
      <c r="Q154">
        <v>0</v>
      </c>
      <c r="R154">
        <v>37</v>
      </c>
      <c r="S154">
        <f t="shared" si="6"/>
        <v>1.5176374077112387E-2</v>
      </c>
      <c r="T154">
        <f t="shared" si="7"/>
        <v>0.57136997538966361</v>
      </c>
      <c r="U154">
        <v>13</v>
      </c>
    </row>
    <row r="155" spans="1:21" x14ac:dyDescent="0.2">
      <c r="A155" s="101" t="s">
        <v>396</v>
      </c>
      <c r="B155" s="87" t="s">
        <v>71</v>
      </c>
      <c r="C155" t="str">
        <f>VLOOKUP(VALUE(B155),'Color Families'!$A$2:$C$26,3)</f>
        <v>Cherry / Oak</v>
      </c>
      <c r="D155" t="str">
        <f>VLOOKUP(A155,'Blank Sizes by model number'!$A$110:$B$185,2,FALSE)</f>
        <v>1549x1838</v>
      </c>
      <c r="E155" s="75">
        <f>VLOOKUP('Combined Sales'!A163,'Blank Parent'!$A$2:$H$77,7)</f>
        <v>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5</v>
      </c>
      <c r="N155">
        <v>12</v>
      </c>
      <c r="O155">
        <v>15</v>
      </c>
      <c r="P155">
        <v>1</v>
      </c>
      <c r="Q155">
        <v>0</v>
      </c>
      <c r="R155">
        <v>35</v>
      </c>
      <c r="S155">
        <f t="shared" si="6"/>
        <v>1.435602953240361E-2</v>
      </c>
      <c r="T155">
        <f t="shared" si="7"/>
        <v>0.58572600492206717</v>
      </c>
      <c r="U155">
        <v>14</v>
      </c>
    </row>
    <row r="156" spans="1:21" x14ac:dyDescent="0.2">
      <c r="A156" s="101" t="s">
        <v>396</v>
      </c>
      <c r="B156" s="87" t="s">
        <v>68</v>
      </c>
      <c r="C156" t="str">
        <f>VLOOKUP(VALUE(B156),'Color Families'!$A$2:$C$26,3)</f>
        <v>Maple / Gray Glace</v>
      </c>
      <c r="D156" t="str">
        <f>VLOOKUP(A156,'Blank Sizes by model number'!$A$110:$B$185,2,FALSE)</f>
        <v>1549x1838</v>
      </c>
      <c r="E156" s="75">
        <f>VLOOKUP('Combined Sales'!A155,'Blank Parent'!$A$2:$H$77,7)</f>
        <v>2</v>
      </c>
      <c r="F156">
        <v>0</v>
      </c>
      <c r="G156">
        <v>0</v>
      </c>
      <c r="H156">
        <v>7</v>
      </c>
      <c r="I156">
        <v>0</v>
      </c>
      <c r="J156">
        <v>2</v>
      </c>
      <c r="K156">
        <v>0</v>
      </c>
      <c r="L156">
        <v>1</v>
      </c>
      <c r="M156">
        <v>0</v>
      </c>
      <c r="N156">
        <v>3</v>
      </c>
      <c r="O156">
        <v>0</v>
      </c>
      <c r="P156">
        <v>5</v>
      </c>
      <c r="Q156">
        <v>0</v>
      </c>
      <c r="R156">
        <v>18</v>
      </c>
      <c r="S156">
        <f t="shared" si="6"/>
        <v>7.3831009023789989E-3</v>
      </c>
      <c r="T156">
        <f t="shared" si="7"/>
        <v>0.5931091058244462</v>
      </c>
      <c r="U156">
        <v>39</v>
      </c>
    </row>
    <row r="157" spans="1:21" x14ac:dyDescent="0.2">
      <c r="A157" s="101" t="s">
        <v>396</v>
      </c>
      <c r="B157" s="87" t="s">
        <v>142</v>
      </c>
      <c r="C157" t="str">
        <f>VLOOKUP(VALUE(B157),'Color Families'!$A$2:$C$26,3)</f>
        <v>Discontinued</v>
      </c>
      <c r="D157" t="str">
        <f>VLOOKUP(A157,'Blank Sizes by model number'!$A$110:$B$185,2,FALSE)</f>
        <v>1549x1838</v>
      </c>
      <c r="E157" s="75">
        <f>VLOOKUP('Combined Sales'!A153,'Blank Parent'!$A$2:$H$77,7)</f>
        <v>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0</v>
      </c>
      <c r="R157">
        <v>4</v>
      </c>
      <c r="S157">
        <f t="shared" si="6"/>
        <v>1.6406890894175555E-3</v>
      </c>
      <c r="T157">
        <f t="shared" si="7"/>
        <v>0.59474979491386371</v>
      </c>
      <c r="U157">
        <v>126</v>
      </c>
    </row>
    <row r="158" spans="1:21" x14ac:dyDescent="0.2">
      <c r="A158" s="101" t="s">
        <v>396</v>
      </c>
      <c r="B158" s="87" t="s">
        <v>422</v>
      </c>
      <c r="C158" t="str">
        <f>VLOOKUP(VALUE(B158),'Color Families'!$A$2:$C$26,3)</f>
        <v>Maple / Gray Glace</v>
      </c>
      <c r="D158" t="str">
        <f>VLOOKUP(A158,'Blank Sizes by model number'!$A$110:$B$185,2,FALSE)</f>
        <v>1549x1838</v>
      </c>
      <c r="E158" s="75">
        <f>VLOOKUP('Combined Sales'!A156,'Blank Parent'!$A$2:$H$77,7)</f>
        <v>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</v>
      </c>
      <c r="N158">
        <v>0</v>
      </c>
      <c r="O158">
        <v>0</v>
      </c>
      <c r="P158">
        <v>0</v>
      </c>
      <c r="Q158">
        <v>0</v>
      </c>
      <c r="R158">
        <v>4</v>
      </c>
      <c r="S158">
        <f t="shared" si="6"/>
        <v>1.6406890894175555E-3</v>
      </c>
      <c r="T158">
        <f t="shared" si="7"/>
        <v>0.59639048400328121</v>
      </c>
      <c r="U158">
        <v>127</v>
      </c>
    </row>
    <row r="159" spans="1:21" x14ac:dyDescent="0.2">
      <c r="A159" s="101" t="s">
        <v>396</v>
      </c>
      <c r="B159" s="87" t="s">
        <v>67</v>
      </c>
      <c r="C159" t="str">
        <f>VLOOKUP(VALUE(B159),'Color Families'!$A$2:$C$26,3)</f>
        <v>Cherry / Oak</v>
      </c>
      <c r="D159" t="str">
        <f>VLOOKUP(A159,'Blank Sizes by model number'!$A$110:$B$185,2,FALSE)</f>
        <v>1549x1838</v>
      </c>
      <c r="E159" s="75">
        <f>VLOOKUP('Combined Sales'!A154,'Blank Parent'!$A$2:$H$77,7)</f>
        <v>2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</v>
      </c>
      <c r="S159">
        <f t="shared" si="6"/>
        <v>8.2034454470877774E-4</v>
      </c>
      <c r="T159">
        <f t="shared" si="7"/>
        <v>0.59721082854799001</v>
      </c>
      <c r="U159">
        <v>186</v>
      </c>
    </row>
    <row r="160" spans="1:21" x14ac:dyDescent="0.2">
      <c r="A160" s="101" t="s">
        <v>396</v>
      </c>
      <c r="B160" s="87" t="s">
        <v>425</v>
      </c>
      <c r="C160" t="str">
        <f>VLOOKUP(VALUE(B160),'Color Families'!$A$2:$C$26,3)</f>
        <v>Maple / Gray Glace</v>
      </c>
      <c r="D160" t="str">
        <f>VLOOKUP(A160,'Blank Sizes by model number'!$A$110:$B$185,2,FALSE)</f>
        <v>1549x1838</v>
      </c>
      <c r="E160" s="75">
        <f>VLOOKUP('Combined Sales'!A159,'Blank Parent'!$A$2:$H$77,7)</f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2</v>
      </c>
      <c r="S160">
        <f t="shared" si="6"/>
        <v>8.2034454470877774E-4</v>
      </c>
      <c r="T160">
        <f t="shared" si="7"/>
        <v>0.59803117309269882</v>
      </c>
      <c r="U160">
        <v>187</v>
      </c>
    </row>
    <row r="161" spans="1:21" x14ac:dyDescent="0.2">
      <c r="A161" s="101" t="s">
        <v>396</v>
      </c>
      <c r="B161" s="87" t="s">
        <v>425</v>
      </c>
      <c r="C161" t="str">
        <f>VLOOKUP(VALUE(B161),'Color Families'!$A$2:$C$26,3)</f>
        <v>Maple / Gray Glace</v>
      </c>
      <c r="D161" t="str">
        <f>VLOOKUP(A161,'Blank Sizes by model number'!$A$110:$B$185,2,FALSE)</f>
        <v>1549x1838</v>
      </c>
      <c r="E161" s="75">
        <f>VLOOKUP('Combined Sales'!A158,'Blank Parent'!$A$2:$H$77,7)</f>
        <v>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>
        <f t="shared" si="6"/>
        <v>4.1017227235438887E-4</v>
      </c>
      <c r="T161">
        <f t="shared" si="7"/>
        <v>0.59844134536505322</v>
      </c>
      <c r="U161">
        <v>231</v>
      </c>
    </row>
    <row r="162" spans="1:21" x14ac:dyDescent="0.2">
      <c r="A162" s="101" t="s">
        <v>396</v>
      </c>
      <c r="B162" s="87" t="s">
        <v>423</v>
      </c>
      <c r="C162" t="str">
        <f>VLOOKUP(VALUE(B162),'Color Families'!$A$2:$C$26,3)</f>
        <v>Maple / Gray Glace</v>
      </c>
      <c r="D162" t="str">
        <f>VLOOKUP(A162,'Blank Sizes by model number'!$A$110:$B$185,2,FALSE)</f>
        <v>1549x1838</v>
      </c>
      <c r="E162" s="75">
        <f>VLOOKUP('Combined Sales'!A160,'Blank Parent'!$A$2:$H$77,7)</f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1</v>
      </c>
      <c r="S162">
        <f t="shared" si="6"/>
        <v>4.1017227235438887E-4</v>
      </c>
      <c r="T162">
        <f t="shared" ref="T162:T193" si="8">+S162+T161</f>
        <v>0.59885151763740763</v>
      </c>
      <c r="U162">
        <v>232</v>
      </c>
    </row>
    <row r="163" spans="1:21" x14ac:dyDescent="0.2">
      <c r="A163" s="101" t="s">
        <v>396</v>
      </c>
      <c r="B163" s="87" t="s">
        <v>69</v>
      </c>
      <c r="C163" t="str">
        <f>VLOOKUP(VALUE(B163),'Color Families'!$A$2:$C$26,3)</f>
        <v>Maple / Gray Glace</v>
      </c>
      <c r="D163" t="str">
        <f>VLOOKUP(A163,'Blank Sizes by model number'!$A$110:$B$185,2,FALSE)</f>
        <v>1549x1838</v>
      </c>
      <c r="E163" s="75">
        <f>VLOOKUP('Combined Sales'!A161,'Blank Parent'!$A$2:$H$77,7)</f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f t="shared" si="6"/>
        <v>4.1017227235438887E-4</v>
      </c>
      <c r="T163">
        <f t="shared" si="8"/>
        <v>0.59926168990976203</v>
      </c>
      <c r="U163">
        <v>233</v>
      </c>
    </row>
    <row r="164" spans="1:21" x14ac:dyDescent="0.2">
      <c r="A164" s="101" t="s">
        <v>411</v>
      </c>
      <c r="B164" s="87" t="s">
        <v>422</v>
      </c>
      <c r="C164" t="str">
        <f>VLOOKUP(VALUE(B164),'Color Families'!$A$2:$C$26,3)</f>
        <v>Maple / Gray Glace</v>
      </c>
      <c r="D164" t="str">
        <f>VLOOKUP(A164,'Blank Sizes by model number'!$A$110:$B$185,2,FALSE)</f>
        <v>925x1838</v>
      </c>
      <c r="E164" s="75">
        <f>VLOOKUP('Combined Sales'!A169,'Blank Parent'!$A$2:$H$77,7)</f>
        <v>2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2</v>
      </c>
      <c r="L164">
        <v>8</v>
      </c>
      <c r="M164">
        <v>5</v>
      </c>
      <c r="N164">
        <v>1</v>
      </c>
      <c r="O164">
        <v>6</v>
      </c>
      <c r="P164">
        <v>0</v>
      </c>
      <c r="Q164">
        <v>1</v>
      </c>
      <c r="R164">
        <v>27</v>
      </c>
      <c r="S164">
        <f t="shared" si="6"/>
        <v>1.1074651353568499E-2</v>
      </c>
      <c r="T164">
        <f t="shared" si="8"/>
        <v>0.61033634126333047</v>
      </c>
      <c r="U164">
        <v>25</v>
      </c>
    </row>
    <row r="165" spans="1:21" x14ac:dyDescent="0.2">
      <c r="A165" s="101" t="s">
        <v>411</v>
      </c>
      <c r="B165" s="87" t="s">
        <v>422</v>
      </c>
      <c r="C165" t="str">
        <f>VLOOKUP(VALUE(B165),'Color Families'!$A$2:$C$26,3)</f>
        <v>Maple / Gray Glace</v>
      </c>
      <c r="D165" t="str">
        <f>VLOOKUP(A165,'Blank Sizes by model number'!$A$110:$B$185,2,FALSE)</f>
        <v>925x1838</v>
      </c>
      <c r="E165" s="75">
        <f>VLOOKUP('Combined Sales'!A168,'Blank Parent'!$A$2:$H$77,7)</f>
        <v>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  <c r="L165">
        <v>1</v>
      </c>
      <c r="M165">
        <v>1</v>
      </c>
      <c r="N165">
        <v>0</v>
      </c>
      <c r="O165">
        <v>4</v>
      </c>
      <c r="P165">
        <v>3</v>
      </c>
      <c r="Q165">
        <v>0</v>
      </c>
      <c r="R165">
        <v>11</v>
      </c>
      <c r="S165">
        <f t="shared" si="6"/>
        <v>4.5118949958982777E-3</v>
      </c>
      <c r="T165">
        <f t="shared" si="8"/>
        <v>0.6148482362592288</v>
      </c>
      <c r="U165">
        <v>61</v>
      </c>
    </row>
    <row r="166" spans="1:21" x14ac:dyDescent="0.2">
      <c r="A166" s="101" t="s">
        <v>411</v>
      </c>
      <c r="B166" s="87" t="s">
        <v>68</v>
      </c>
      <c r="C166" t="str">
        <f>VLOOKUP(VALUE(B166),'Color Families'!$A$2:$C$26,3)</f>
        <v>Maple / Gray Glace</v>
      </c>
      <c r="D166" t="str">
        <f>VLOOKUP(A166,'Blank Sizes by model number'!$A$110:$B$185,2,FALSE)</f>
        <v>925x1838</v>
      </c>
      <c r="E166" s="75">
        <f>VLOOKUP('Combined Sales'!A167,'Blank Parent'!$A$2:$H$77,7)</f>
        <v>2</v>
      </c>
      <c r="F166">
        <v>0</v>
      </c>
      <c r="G166">
        <v>0</v>
      </c>
      <c r="H166">
        <v>0</v>
      </c>
      <c r="I166">
        <v>0</v>
      </c>
      <c r="J166">
        <v>6</v>
      </c>
      <c r="K166">
        <v>1</v>
      </c>
      <c r="L166">
        <v>0</v>
      </c>
      <c r="M166">
        <v>0</v>
      </c>
      <c r="N166">
        <v>2</v>
      </c>
      <c r="O166">
        <v>0</v>
      </c>
      <c r="P166">
        <v>1</v>
      </c>
      <c r="Q166">
        <v>0</v>
      </c>
      <c r="R166">
        <v>10</v>
      </c>
      <c r="S166">
        <f t="shared" si="6"/>
        <v>4.1017227235438884E-3</v>
      </c>
      <c r="T166">
        <f t="shared" si="8"/>
        <v>0.61894995898277272</v>
      </c>
      <c r="U166">
        <v>67</v>
      </c>
    </row>
    <row r="167" spans="1:21" x14ac:dyDescent="0.2">
      <c r="A167" s="101" t="s">
        <v>411</v>
      </c>
      <c r="B167" s="87" t="s">
        <v>71</v>
      </c>
      <c r="C167" t="str">
        <f>VLOOKUP(VALUE(B167),'Color Families'!$A$2:$C$26,3)</f>
        <v>Cherry / Oak</v>
      </c>
      <c r="D167" t="str">
        <f>VLOOKUP(A167,'Blank Sizes by model number'!$A$110:$B$185,2,FALSE)</f>
        <v>925x1838</v>
      </c>
      <c r="E167" s="75">
        <f>VLOOKUP('Combined Sales'!A176,'Blank Parent'!$A$2:$H$77,7)</f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4</v>
      </c>
      <c r="N167">
        <v>0</v>
      </c>
      <c r="O167">
        <v>0</v>
      </c>
      <c r="P167">
        <v>6</v>
      </c>
      <c r="Q167">
        <v>0</v>
      </c>
      <c r="R167">
        <v>10</v>
      </c>
      <c r="S167">
        <f t="shared" si="6"/>
        <v>4.1017227235438884E-3</v>
      </c>
      <c r="T167">
        <f t="shared" si="8"/>
        <v>0.62305168170631664</v>
      </c>
      <c r="U167">
        <v>68</v>
      </c>
    </row>
    <row r="168" spans="1:21" x14ac:dyDescent="0.2">
      <c r="A168" s="101" t="s">
        <v>411</v>
      </c>
      <c r="B168" s="87" t="s">
        <v>67</v>
      </c>
      <c r="C168" t="str">
        <f>VLOOKUP(VALUE(B168),'Color Families'!$A$2:$C$26,3)</f>
        <v>Cherry / Oak</v>
      </c>
      <c r="D168" t="str">
        <f>VLOOKUP(A168,'Blank Sizes by model number'!$A$110:$B$185,2,FALSE)</f>
        <v>925x1838</v>
      </c>
      <c r="E168" s="75">
        <f>VLOOKUP('Combined Sales'!A165,'Blank Parent'!$A$2:$H$77,7)</f>
        <v>2</v>
      </c>
      <c r="F168">
        <v>0</v>
      </c>
      <c r="G168">
        <v>0</v>
      </c>
      <c r="H168">
        <v>0</v>
      </c>
      <c r="I168">
        <v>0</v>
      </c>
      <c r="J168">
        <v>2</v>
      </c>
      <c r="K168">
        <v>0</v>
      </c>
      <c r="L168">
        <v>4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8</v>
      </c>
      <c r="S168">
        <f t="shared" si="6"/>
        <v>3.2813781788351109E-3</v>
      </c>
      <c r="T168">
        <f t="shared" si="8"/>
        <v>0.62633305988515175</v>
      </c>
      <c r="U168">
        <v>77</v>
      </c>
    </row>
    <row r="169" spans="1:21" x14ac:dyDescent="0.2">
      <c r="A169" s="101" t="s">
        <v>411</v>
      </c>
      <c r="B169" s="87" t="s">
        <v>423</v>
      </c>
      <c r="C169" t="str">
        <f>VLOOKUP(VALUE(B169),'Color Families'!$A$2:$C$26,3)</f>
        <v>Maple / Gray Glace</v>
      </c>
      <c r="D169" t="str">
        <f>VLOOKUP(A169,'Blank Sizes by model number'!$A$110:$B$185,2,FALSE)</f>
        <v>925x1838</v>
      </c>
      <c r="E169" s="75">
        <f>VLOOKUP('Combined Sales'!A172,'Blank Parent'!$A$2:$H$77,7)</f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6</v>
      </c>
      <c r="N169">
        <v>0</v>
      </c>
      <c r="O169">
        <v>0</v>
      </c>
      <c r="P169">
        <v>0</v>
      </c>
      <c r="Q169">
        <v>0</v>
      </c>
      <c r="R169">
        <v>6</v>
      </c>
      <c r="S169">
        <f t="shared" si="6"/>
        <v>2.4610336341263331E-3</v>
      </c>
      <c r="T169">
        <f t="shared" si="8"/>
        <v>0.62879409351927806</v>
      </c>
      <c r="U169">
        <v>104</v>
      </c>
    </row>
    <row r="170" spans="1:21" x14ac:dyDescent="0.2">
      <c r="A170" s="101" t="s">
        <v>411</v>
      </c>
      <c r="B170" s="87" t="s">
        <v>426</v>
      </c>
      <c r="C170" t="str">
        <f>VLOOKUP(VALUE(B170),'Color Families'!$A$2:$C$26,3)</f>
        <v>Maple / Gray Glace</v>
      </c>
      <c r="D170" t="str">
        <f>VLOOKUP(A170,'Blank Sizes by model number'!$A$110:$B$185,2,FALSE)</f>
        <v>925x1838</v>
      </c>
      <c r="E170" s="75">
        <f>VLOOKUP('Combined Sales'!A173,'Blank Parent'!$A$2:$H$77,7)</f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4</v>
      </c>
      <c r="N170">
        <v>0</v>
      </c>
      <c r="O170">
        <v>0</v>
      </c>
      <c r="P170">
        <v>0</v>
      </c>
      <c r="Q170">
        <v>0</v>
      </c>
      <c r="R170">
        <v>6</v>
      </c>
      <c r="S170">
        <f t="shared" si="6"/>
        <v>2.4610336341263331E-3</v>
      </c>
      <c r="T170">
        <f t="shared" si="8"/>
        <v>0.63125512715340437</v>
      </c>
      <c r="U170">
        <v>105</v>
      </c>
    </row>
    <row r="171" spans="1:21" x14ac:dyDescent="0.2">
      <c r="A171" s="101" t="s">
        <v>411</v>
      </c>
      <c r="B171" s="87" t="s">
        <v>425</v>
      </c>
      <c r="C171" t="str">
        <f>VLOOKUP(VALUE(B171),'Color Families'!$A$2:$C$26,3)</f>
        <v>Maple / Gray Glace</v>
      </c>
      <c r="D171" t="str">
        <f>VLOOKUP(A171,'Blank Sizes by model number'!$A$110:$B$185,2,FALSE)</f>
        <v>925x1838</v>
      </c>
      <c r="E171" s="75">
        <f>VLOOKUP('Combined Sales'!A170,'Blank Parent'!$A$2:$H$77,7)</f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5</v>
      </c>
      <c r="N171">
        <v>0</v>
      </c>
      <c r="O171">
        <v>0</v>
      </c>
      <c r="P171">
        <v>0</v>
      </c>
      <c r="Q171">
        <v>0</v>
      </c>
      <c r="R171">
        <v>5</v>
      </c>
      <c r="S171">
        <f t="shared" si="6"/>
        <v>2.0508613617719442E-3</v>
      </c>
      <c r="T171">
        <f t="shared" si="8"/>
        <v>0.63330598851517628</v>
      </c>
      <c r="U171">
        <v>118</v>
      </c>
    </row>
    <row r="172" spans="1:21" x14ac:dyDescent="0.2">
      <c r="A172" s="101" t="s">
        <v>411</v>
      </c>
      <c r="B172" s="87" t="s">
        <v>68</v>
      </c>
      <c r="C172" t="str">
        <f>VLOOKUP(VALUE(B172),'Color Families'!$A$2:$C$26,3)</f>
        <v>Maple / Gray Glace</v>
      </c>
      <c r="D172" t="str">
        <f>VLOOKUP(A172,'Blank Sizes by model number'!$A$110:$B$185,2,FALSE)</f>
        <v>925x1838</v>
      </c>
      <c r="E172" s="75">
        <f>VLOOKUP('Combined Sales'!A166,'Blank Parent'!$A$2:$H$77,7)</f>
        <v>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</v>
      </c>
      <c r="N172">
        <v>1</v>
      </c>
      <c r="O172">
        <v>0</v>
      </c>
      <c r="P172">
        <v>0</v>
      </c>
      <c r="Q172">
        <v>0</v>
      </c>
      <c r="R172">
        <v>4</v>
      </c>
      <c r="S172">
        <f t="shared" si="6"/>
        <v>1.6406890894175555E-3</v>
      </c>
      <c r="T172">
        <f t="shared" si="8"/>
        <v>0.63494667760459378</v>
      </c>
      <c r="U172">
        <v>128</v>
      </c>
    </row>
    <row r="173" spans="1:21" x14ac:dyDescent="0.2">
      <c r="A173" s="101" t="s">
        <v>411</v>
      </c>
      <c r="B173" s="87" t="s">
        <v>426</v>
      </c>
      <c r="C173" t="str">
        <f>VLOOKUP(VALUE(B173),'Color Families'!$A$2:$C$26,3)</f>
        <v>Maple / Gray Glace</v>
      </c>
      <c r="D173" t="str">
        <f>VLOOKUP(A173,'Blank Sizes by model number'!$A$110:$B$185,2,FALSE)</f>
        <v>925x1838</v>
      </c>
      <c r="E173" s="75">
        <f>VLOOKUP('Combined Sales'!A174,'Blank Parent'!$A$2:$H$77,7)</f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3</v>
      </c>
      <c r="S173">
        <f t="shared" si="6"/>
        <v>1.2305168170631665E-3</v>
      </c>
      <c r="T173">
        <f t="shared" si="8"/>
        <v>0.63617719442165699</v>
      </c>
      <c r="U173">
        <v>154</v>
      </c>
    </row>
    <row r="174" spans="1:21" x14ac:dyDescent="0.2">
      <c r="A174" s="101" t="s">
        <v>411</v>
      </c>
      <c r="B174" s="87" t="s">
        <v>423</v>
      </c>
      <c r="C174" t="str">
        <f>VLOOKUP(VALUE(B174),'Color Families'!$A$2:$C$26,3)</f>
        <v>Maple / Gray Glace</v>
      </c>
      <c r="D174" t="str">
        <f>VLOOKUP(A174,'Blank Sizes by model number'!$A$110:$B$185,2,FALSE)</f>
        <v>925x1838</v>
      </c>
      <c r="E174" s="75">
        <f>VLOOKUP('Combined Sales'!A171,'Blank Parent'!$A$2:$H$77,7)</f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</v>
      </c>
      <c r="P174">
        <v>0</v>
      </c>
      <c r="Q174">
        <v>0</v>
      </c>
      <c r="R174">
        <v>2</v>
      </c>
      <c r="S174">
        <f t="shared" si="6"/>
        <v>8.2034454470877774E-4</v>
      </c>
      <c r="T174">
        <f t="shared" si="8"/>
        <v>0.63699753896636579</v>
      </c>
      <c r="U174">
        <v>188</v>
      </c>
    </row>
    <row r="175" spans="1:21" x14ac:dyDescent="0.2">
      <c r="A175" s="101" t="s">
        <v>411</v>
      </c>
      <c r="B175" s="87" t="s">
        <v>142</v>
      </c>
      <c r="C175" t="str">
        <f>VLOOKUP(VALUE(B175),'Color Families'!$A$2:$C$26,3)</f>
        <v>Discontinued</v>
      </c>
      <c r="D175" t="str">
        <f>VLOOKUP(A175,'Blank Sizes by model number'!$A$110:$B$185,2,FALSE)</f>
        <v>925x1838</v>
      </c>
      <c r="E175" s="75">
        <f>VLOOKUP('Combined Sales'!A164,'Blank Parent'!$A$2:$H$77,7)</f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f t="shared" si="6"/>
        <v>4.1017227235438887E-4</v>
      </c>
      <c r="T175">
        <f t="shared" si="8"/>
        <v>0.6374077112387202</v>
      </c>
      <c r="U175">
        <v>234</v>
      </c>
    </row>
    <row r="176" spans="1:21" x14ac:dyDescent="0.2">
      <c r="A176" s="101" t="s">
        <v>411</v>
      </c>
      <c r="B176" s="87" t="s">
        <v>69</v>
      </c>
      <c r="C176" t="str">
        <f>VLOOKUP(VALUE(B176),'Color Families'!$A$2:$C$26,3)</f>
        <v>Maple / Gray Glace</v>
      </c>
      <c r="D176" t="str">
        <f>VLOOKUP(A176,'Blank Sizes by model number'!$A$110:$B$185,2,FALSE)</f>
        <v>925x1838</v>
      </c>
      <c r="E176" s="75">
        <f>VLOOKUP('Combined Sales'!A175,'Blank Parent'!$A$2:$H$77,7)</f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f t="shared" si="6"/>
        <v>4.1017227235438887E-4</v>
      </c>
      <c r="T176">
        <f t="shared" si="8"/>
        <v>0.6378178835110746</v>
      </c>
      <c r="U176">
        <v>235</v>
      </c>
    </row>
    <row r="177" spans="1:21" x14ac:dyDescent="0.2">
      <c r="A177" s="101" t="s">
        <v>408</v>
      </c>
      <c r="B177" s="87" t="s">
        <v>422</v>
      </c>
      <c r="C177" t="str">
        <f>VLOOKUP(VALUE(B177),'Color Families'!$A$2:$C$26,3)</f>
        <v>Maple / Gray Glace</v>
      </c>
      <c r="D177" t="str">
        <f>VLOOKUP(A177,'Blank Sizes by model number'!$A$110:$B$185,2,FALSE)</f>
        <v>1244x2460</v>
      </c>
      <c r="E177" s="75">
        <f>VLOOKUP('Combined Sales'!A182,'Blank Parent'!$A$2:$H$77,7)</f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9</v>
      </c>
      <c r="M177">
        <v>7</v>
      </c>
      <c r="N177">
        <v>18</v>
      </c>
      <c r="O177">
        <v>18</v>
      </c>
      <c r="P177">
        <v>4</v>
      </c>
      <c r="Q177">
        <v>0</v>
      </c>
      <c r="R177">
        <v>60</v>
      </c>
      <c r="S177">
        <f t="shared" si="6"/>
        <v>2.461033634126333E-2</v>
      </c>
      <c r="T177">
        <f t="shared" si="8"/>
        <v>0.66242821985233791</v>
      </c>
      <c r="U177">
        <v>7</v>
      </c>
    </row>
    <row r="178" spans="1:21" x14ac:dyDescent="0.2">
      <c r="A178" s="101" t="s">
        <v>408</v>
      </c>
      <c r="B178" s="87" t="s">
        <v>69</v>
      </c>
      <c r="C178" t="str">
        <f>VLOOKUP(VALUE(B178),'Color Families'!$A$2:$C$26,3)</f>
        <v>Maple / Gray Glace</v>
      </c>
      <c r="D178" t="str">
        <f>VLOOKUP(A178,'Blank Sizes by model number'!$A$110:$B$185,2,FALSE)</f>
        <v>1244x2460</v>
      </c>
      <c r="E178" s="75">
        <f>VLOOKUP('Combined Sales'!A186,'Blank Parent'!$A$2:$H$77,7)</f>
        <v>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13</v>
      </c>
      <c r="M178">
        <v>2</v>
      </c>
      <c r="N178">
        <v>0</v>
      </c>
      <c r="O178">
        <v>4</v>
      </c>
      <c r="P178">
        <v>2</v>
      </c>
      <c r="Q178">
        <v>0</v>
      </c>
      <c r="R178">
        <v>21</v>
      </c>
      <c r="S178">
        <f t="shared" si="6"/>
        <v>8.6136177194421661E-3</v>
      </c>
      <c r="T178">
        <f t="shared" si="8"/>
        <v>0.67104183757178004</v>
      </c>
      <c r="U178">
        <v>36</v>
      </c>
    </row>
    <row r="179" spans="1:21" x14ac:dyDescent="0.2">
      <c r="A179" s="101" t="s">
        <v>408</v>
      </c>
      <c r="B179" s="87" t="s">
        <v>68</v>
      </c>
      <c r="C179" t="str">
        <f>VLOOKUP(VALUE(B179),'Color Families'!$A$2:$C$26,3)</f>
        <v>Maple / Gray Glace</v>
      </c>
      <c r="D179" t="str">
        <f>VLOOKUP(A179,'Blank Sizes by model number'!$A$110:$B$185,2,FALSE)</f>
        <v>1244x2460</v>
      </c>
      <c r="E179" s="75">
        <f>VLOOKUP('Combined Sales'!A180,'Blank Parent'!$A$2:$H$77,7)</f>
        <v>2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2</v>
      </c>
      <c r="L179">
        <v>0</v>
      </c>
      <c r="M179">
        <v>14</v>
      </c>
      <c r="N179">
        <v>0</v>
      </c>
      <c r="O179">
        <v>0</v>
      </c>
      <c r="P179">
        <v>0</v>
      </c>
      <c r="Q179">
        <v>0</v>
      </c>
      <c r="R179">
        <v>17</v>
      </c>
      <c r="S179">
        <f t="shared" si="6"/>
        <v>6.9729286300246104E-3</v>
      </c>
      <c r="T179">
        <f t="shared" si="8"/>
        <v>0.67801476620180468</v>
      </c>
      <c r="U179">
        <v>43</v>
      </c>
    </row>
    <row r="180" spans="1:21" x14ac:dyDescent="0.2">
      <c r="A180" s="101" t="s">
        <v>408</v>
      </c>
      <c r="B180" s="87" t="s">
        <v>422</v>
      </c>
      <c r="C180" t="str">
        <f>VLOOKUP(VALUE(B180),'Color Families'!$A$2:$C$26,3)</f>
        <v>Maple / Gray Glace</v>
      </c>
      <c r="D180" t="str">
        <f>VLOOKUP(A180,'Blank Sizes by model number'!$A$110:$B$185,2,FALSE)</f>
        <v>1244x2460</v>
      </c>
      <c r="E180" s="75">
        <f>VLOOKUP('Combined Sales'!A181,'Blank Parent'!$A$2:$H$77,7)</f>
        <v>2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8</v>
      </c>
      <c r="O180">
        <v>0</v>
      </c>
      <c r="P180">
        <v>0</v>
      </c>
      <c r="Q180">
        <v>0</v>
      </c>
      <c r="R180">
        <v>9</v>
      </c>
      <c r="S180">
        <f t="shared" si="6"/>
        <v>3.6915504511894994E-3</v>
      </c>
      <c r="T180">
        <f t="shared" si="8"/>
        <v>0.68170631665299419</v>
      </c>
      <c r="U180">
        <v>71</v>
      </c>
    </row>
    <row r="181" spans="1:21" x14ac:dyDescent="0.2">
      <c r="A181" s="101" t="s">
        <v>408</v>
      </c>
      <c r="B181" s="87" t="s">
        <v>68</v>
      </c>
      <c r="C181" t="str">
        <f>VLOOKUP(VALUE(B181),'Color Families'!$A$2:$C$26,3)</f>
        <v>Maple / Gray Glace</v>
      </c>
      <c r="D181" t="str">
        <f>VLOOKUP(A181,'Blank Sizes by model number'!$A$110:$B$185,2,FALSE)</f>
        <v>1244x2460</v>
      </c>
      <c r="E181" s="75">
        <f>VLOOKUP('Combined Sales'!A179,'Blank Parent'!$A$2:$H$77,7)</f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6</v>
      </c>
      <c r="S181">
        <f t="shared" si="6"/>
        <v>2.4610336341263331E-3</v>
      </c>
      <c r="T181">
        <f t="shared" si="8"/>
        <v>0.6841673502871205</v>
      </c>
      <c r="U181">
        <v>106</v>
      </c>
    </row>
    <row r="182" spans="1:21" x14ac:dyDescent="0.2">
      <c r="A182" s="101" t="s">
        <v>408</v>
      </c>
      <c r="B182" s="87" t="s">
        <v>71</v>
      </c>
      <c r="C182" t="str">
        <f>VLOOKUP(VALUE(B182),'Color Families'!$A$2:$C$26,3)</f>
        <v>Cherry / Oak</v>
      </c>
      <c r="D182" t="str">
        <f>VLOOKUP(A182,'Blank Sizes by model number'!$A$110:$B$185,2,FALSE)</f>
        <v>1244x2460</v>
      </c>
      <c r="E182" s="75">
        <f>VLOOKUP('Combined Sales'!A187,'Blank Parent'!$A$2:$H$77,7)</f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6</v>
      </c>
      <c r="S182">
        <f t="shared" si="6"/>
        <v>2.4610336341263331E-3</v>
      </c>
      <c r="T182">
        <f t="shared" si="8"/>
        <v>0.68662838392124681</v>
      </c>
      <c r="U182">
        <v>107</v>
      </c>
    </row>
    <row r="183" spans="1:21" x14ac:dyDescent="0.2">
      <c r="A183" s="101" t="s">
        <v>408</v>
      </c>
      <c r="B183" s="87" t="s">
        <v>142</v>
      </c>
      <c r="C183" t="str">
        <f>VLOOKUP(VALUE(B183),'Color Families'!$A$2:$C$26,3)</f>
        <v>Discontinued</v>
      </c>
      <c r="D183" t="str">
        <f>VLOOKUP(A183,'Blank Sizes by model number'!$A$110:$B$185,2,FALSE)</f>
        <v>1244x2460</v>
      </c>
      <c r="E183" s="75">
        <f>VLOOKUP('Combined Sales'!A177,'Blank Parent'!$A$2:$H$77,7)</f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0</v>
      </c>
      <c r="Q183">
        <v>0</v>
      </c>
      <c r="R183">
        <v>4</v>
      </c>
      <c r="S183">
        <f t="shared" si="6"/>
        <v>1.6406890894175555E-3</v>
      </c>
      <c r="T183">
        <f t="shared" si="8"/>
        <v>0.68826907301066431</v>
      </c>
      <c r="U183">
        <v>129</v>
      </c>
    </row>
    <row r="184" spans="1:21" x14ac:dyDescent="0.2">
      <c r="A184" s="101" t="s">
        <v>408</v>
      </c>
      <c r="B184" s="87" t="s">
        <v>142</v>
      </c>
      <c r="C184" t="str">
        <f>VLOOKUP(VALUE(B184),'Color Families'!$A$2:$C$26,3)</f>
        <v>Discontinued</v>
      </c>
      <c r="D184" t="str">
        <f>VLOOKUP(A184,'Blank Sizes by model number'!$A$110:$B$185,2,FALSE)</f>
        <v>1244x2460</v>
      </c>
      <c r="E184" s="75">
        <f>VLOOKUP('Combined Sales'!A178,'Blank Parent'!$A$2:$H$77,7)</f>
        <v>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</v>
      </c>
      <c r="S184">
        <f t="shared" si="6"/>
        <v>1.6406890894175555E-3</v>
      </c>
      <c r="T184">
        <f t="shared" si="8"/>
        <v>0.68990976210008181</v>
      </c>
      <c r="U184">
        <v>130</v>
      </c>
    </row>
    <row r="185" spans="1:21" x14ac:dyDescent="0.2">
      <c r="A185" s="101" t="s">
        <v>408</v>
      </c>
      <c r="B185" s="87" t="s">
        <v>425</v>
      </c>
      <c r="C185" t="str">
        <f>VLOOKUP(VALUE(B185),'Color Families'!$A$2:$C$26,3)</f>
        <v>Maple / Gray Glace</v>
      </c>
      <c r="D185" t="str">
        <f>VLOOKUP(A185,'Blank Sizes by model number'!$A$110:$B$185,2,FALSE)</f>
        <v>1244x2460</v>
      </c>
      <c r="E185" s="75">
        <f>VLOOKUP('Combined Sales'!A183,'Blank Parent'!$A$2:$H$77,7)</f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2</v>
      </c>
      <c r="S185">
        <f t="shared" si="6"/>
        <v>8.2034454470877774E-4</v>
      </c>
      <c r="T185">
        <f t="shared" si="8"/>
        <v>0.69073010664479062</v>
      </c>
      <c r="U185">
        <v>189</v>
      </c>
    </row>
    <row r="186" spans="1:21" x14ac:dyDescent="0.2">
      <c r="A186" s="101" t="s">
        <v>408</v>
      </c>
      <c r="B186" s="87" t="s">
        <v>426</v>
      </c>
      <c r="C186" t="str">
        <f>VLOOKUP(VALUE(B186),'Color Families'!$A$2:$C$26,3)</f>
        <v>Maple / Gray Glace</v>
      </c>
      <c r="D186" t="str">
        <f>VLOOKUP(A186,'Blank Sizes by model number'!$A$110:$B$185,2,FALSE)</f>
        <v>1244x2460</v>
      </c>
      <c r="E186" s="75">
        <f>VLOOKUP('Combined Sales'!A185,'Blank Parent'!$A$2:$H$77,7)</f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2</v>
      </c>
      <c r="S186">
        <f t="shared" si="6"/>
        <v>8.2034454470877774E-4</v>
      </c>
      <c r="T186">
        <f t="shared" si="8"/>
        <v>0.69155045118949943</v>
      </c>
      <c r="U186">
        <v>190</v>
      </c>
    </row>
    <row r="187" spans="1:21" x14ac:dyDescent="0.2">
      <c r="A187" s="101" t="s">
        <v>408</v>
      </c>
      <c r="B187" s="87" t="s">
        <v>423</v>
      </c>
      <c r="C187" t="str">
        <f>VLOOKUP(VALUE(B187),'Color Families'!$A$2:$C$26,3)</f>
        <v>Maple / Gray Glace</v>
      </c>
      <c r="D187" t="str">
        <f>VLOOKUP(A187,'Blank Sizes by model number'!$A$110:$B$185,2,FALSE)</f>
        <v>1244x2460</v>
      </c>
      <c r="E187" s="75">
        <f>VLOOKUP('Combined Sales'!A184,'Blank Parent'!$A$2:$H$77,7)</f>
        <v>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 t="shared" si="6"/>
        <v>4.1017227235438887E-4</v>
      </c>
      <c r="T187">
        <f t="shared" si="8"/>
        <v>0.69196062346185383</v>
      </c>
      <c r="U187">
        <v>236</v>
      </c>
    </row>
    <row r="188" spans="1:21" x14ac:dyDescent="0.2">
      <c r="A188" s="101" t="s">
        <v>415</v>
      </c>
      <c r="B188" s="87" t="s">
        <v>69</v>
      </c>
      <c r="C188" t="str">
        <f>VLOOKUP(VALUE(B188),'Color Families'!$A$2:$C$26,3)</f>
        <v>Maple / Gray Glace</v>
      </c>
      <c r="D188" t="str">
        <f>VLOOKUP(A188,'Blank Sizes by model number'!$A$110:$B$185,2,FALSE)</f>
        <v>1244x2460</v>
      </c>
      <c r="E188" s="75">
        <f>VLOOKUP('Combined Sales'!A197,'Blank Parent'!$A$2:$H$77,7)</f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24</v>
      </c>
      <c r="O188">
        <v>5</v>
      </c>
      <c r="P188">
        <v>0</v>
      </c>
      <c r="Q188">
        <v>0</v>
      </c>
      <c r="R188">
        <v>29</v>
      </c>
      <c r="S188">
        <f t="shared" si="6"/>
        <v>1.1894995898277276E-2</v>
      </c>
      <c r="T188">
        <f t="shared" si="8"/>
        <v>0.70385561936013108</v>
      </c>
      <c r="U188">
        <v>21</v>
      </c>
    </row>
    <row r="189" spans="1:21" x14ac:dyDescent="0.2">
      <c r="A189" s="101" t="s">
        <v>415</v>
      </c>
      <c r="B189" s="87" t="s">
        <v>67</v>
      </c>
      <c r="C189" t="str">
        <f>VLOOKUP(VALUE(B189),'Color Families'!$A$2:$C$26,3)</f>
        <v>Cherry / Oak</v>
      </c>
      <c r="D189" t="str">
        <f>VLOOKUP(A189,'Blank Sizes by model number'!$A$110:$B$185,2,FALSE)</f>
        <v>1244x2460</v>
      </c>
      <c r="E189" s="75">
        <f>VLOOKUP('Combined Sales'!A189,'Blank Parent'!$A$2:$H$77,7)</f>
        <v>2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8</v>
      </c>
      <c r="M189">
        <v>1</v>
      </c>
      <c r="N189">
        <v>5</v>
      </c>
      <c r="O189">
        <v>4</v>
      </c>
      <c r="P189">
        <v>4</v>
      </c>
      <c r="Q189">
        <v>3</v>
      </c>
      <c r="R189">
        <v>26</v>
      </c>
      <c r="S189">
        <f t="shared" si="6"/>
        <v>1.0664479081214109E-2</v>
      </c>
      <c r="T189">
        <f t="shared" si="8"/>
        <v>0.71452009844134523</v>
      </c>
      <c r="U189">
        <v>27</v>
      </c>
    </row>
    <row r="190" spans="1:21" x14ac:dyDescent="0.2">
      <c r="A190" s="101" t="s">
        <v>415</v>
      </c>
      <c r="B190" s="87" t="s">
        <v>68</v>
      </c>
      <c r="C190" t="str">
        <f>VLOOKUP(VALUE(B190),'Color Families'!$A$2:$C$26,3)</f>
        <v>Maple / Gray Glace</v>
      </c>
      <c r="D190" t="str">
        <f>VLOOKUP(A190,'Blank Sizes by model number'!$A$110:$B$185,2,FALSE)</f>
        <v>1244x2460</v>
      </c>
      <c r="E190" s="75">
        <f>VLOOKUP('Combined Sales'!A190,'Blank Parent'!$A$2:$H$77,7)</f>
        <v>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5</v>
      </c>
      <c r="N190">
        <v>0</v>
      </c>
      <c r="O190">
        <v>0</v>
      </c>
      <c r="P190">
        <v>0</v>
      </c>
      <c r="Q190">
        <v>0</v>
      </c>
      <c r="R190">
        <v>7</v>
      </c>
      <c r="S190">
        <f t="shared" si="6"/>
        <v>2.871205906480722E-3</v>
      </c>
      <c r="T190">
        <f t="shared" si="8"/>
        <v>0.71739130434782594</v>
      </c>
      <c r="U190">
        <v>94</v>
      </c>
    </row>
    <row r="191" spans="1:21" x14ac:dyDescent="0.2">
      <c r="A191" s="101" t="s">
        <v>415</v>
      </c>
      <c r="B191" s="87" t="s">
        <v>71</v>
      </c>
      <c r="C191" t="str">
        <f>VLOOKUP(VALUE(B191),'Color Families'!$A$2:$C$26,3)</f>
        <v>Cherry / Oak</v>
      </c>
      <c r="D191" t="str">
        <f>VLOOKUP(A191,'Blank Sizes by model number'!$A$110:$B$185,2,FALSE)</f>
        <v>1244x2460</v>
      </c>
      <c r="E191" s="75">
        <f>VLOOKUP('Combined Sales'!A199,'Blank Parent'!$A$2:$H$77,7)</f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2</v>
      </c>
      <c r="M191">
        <v>3</v>
      </c>
      <c r="N191">
        <v>2</v>
      </c>
      <c r="O191">
        <v>0</v>
      </c>
      <c r="P191">
        <v>0</v>
      </c>
      <c r="Q191">
        <v>0</v>
      </c>
      <c r="R191">
        <v>7</v>
      </c>
      <c r="S191">
        <f t="shared" si="6"/>
        <v>2.871205906480722E-3</v>
      </c>
      <c r="T191">
        <f t="shared" si="8"/>
        <v>0.72026251025430665</v>
      </c>
      <c r="U191">
        <v>95</v>
      </c>
    </row>
    <row r="192" spans="1:21" x14ac:dyDescent="0.2">
      <c r="A192" s="101" t="s">
        <v>415</v>
      </c>
      <c r="B192" s="87" t="s">
        <v>422</v>
      </c>
      <c r="C192" t="str">
        <f>VLOOKUP(VALUE(B192),'Color Families'!$A$2:$C$26,3)</f>
        <v>Maple / Gray Glace</v>
      </c>
      <c r="D192" t="str">
        <f>VLOOKUP(A192,'Blank Sizes by model number'!$A$110:$B$185,2,FALSE)</f>
        <v>1244x2460</v>
      </c>
      <c r="E192" s="75">
        <f>VLOOKUP('Combined Sales'!A191,'Blank Parent'!$A$2:$H$77,7)</f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4</v>
      </c>
      <c r="N192">
        <v>0</v>
      </c>
      <c r="O192">
        <v>0</v>
      </c>
      <c r="P192">
        <v>0</v>
      </c>
      <c r="Q192">
        <v>0</v>
      </c>
      <c r="R192">
        <v>4</v>
      </c>
      <c r="S192">
        <f t="shared" si="6"/>
        <v>1.6406890894175555E-3</v>
      </c>
      <c r="T192">
        <f t="shared" si="8"/>
        <v>0.72190319934372416</v>
      </c>
      <c r="U192">
        <v>131</v>
      </c>
    </row>
    <row r="193" spans="1:21" x14ac:dyDescent="0.2">
      <c r="A193" s="101" t="s">
        <v>415</v>
      </c>
      <c r="B193" s="87" t="s">
        <v>423</v>
      </c>
      <c r="C193" t="str">
        <f>VLOOKUP(VALUE(B193),'Color Families'!$A$2:$C$26,3)</f>
        <v>Maple / Gray Glace</v>
      </c>
      <c r="D193" t="str">
        <f>VLOOKUP(A193,'Blank Sizes by model number'!$A$110:$B$185,2,FALSE)</f>
        <v>1244x2460</v>
      </c>
      <c r="E193" s="75">
        <f>VLOOKUP('Combined Sales'!A194,'Blank Parent'!$A$2:$H$77,7)</f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4</v>
      </c>
      <c r="S193">
        <f t="shared" si="6"/>
        <v>1.6406890894175555E-3</v>
      </c>
      <c r="T193">
        <f t="shared" si="8"/>
        <v>0.72354388843314166</v>
      </c>
      <c r="U193">
        <v>132</v>
      </c>
    </row>
    <row r="194" spans="1:21" x14ac:dyDescent="0.2">
      <c r="A194" s="101" t="s">
        <v>415</v>
      </c>
      <c r="B194" s="87" t="s">
        <v>71</v>
      </c>
      <c r="C194" t="str">
        <f>VLOOKUP(VALUE(B194),'Color Families'!$A$2:$C$26,3)</f>
        <v>Cherry / Oak</v>
      </c>
      <c r="D194" t="str">
        <f>VLOOKUP(A194,'Blank Sizes by model number'!$A$110:$B$185,2,FALSE)</f>
        <v>1244x2460</v>
      </c>
      <c r="E194" s="75">
        <f>VLOOKUP('Combined Sales'!A198,'Blank Parent'!$A$2:$H$77,7)</f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4</v>
      </c>
      <c r="S194">
        <f t="shared" ref="S194:S257" si="9">+R194/$R$266</f>
        <v>1.6406890894175555E-3</v>
      </c>
      <c r="T194">
        <f t="shared" ref="T194:T199" si="10">+S194+T193</f>
        <v>0.72518457752255916</v>
      </c>
      <c r="U194">
        <v>133</v>
      </c>
    </row>
    <row r="195" spans="1:21" x14ac:dyDescent="0.2">
      <c r="A195" s="101" t="s">
        <v>415</v>
      </c>
      <c r="B195" s="87" t="s">
        <v>142</v>
      </c>
      <c r="C195" t="str">
        <f>VLOOKUP(VALUE(B195),'Color Families'!$A$2:$C$26,3)</f>
        <v>Discontinued</v>
      </c>
      <c r="D195" t="str">
        <f>VLOOKUP(A195,'Blank Sizes by model number'!$A$110:$B$185,2,FALSE)</f>
        <v>1244x2460</v>
      </c>
      <c r="E195" s="75">
        <f>VLOOKUP('Combined Sales'!A188,'Blank Parent'!$A$2:$H$77,7)</f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</v>
      </c>
      <c r="N195">
        <v>0</v>
      </c>
      <c r="O195">
        <v>0</v>
      </c>
      <c r="P195">
        <v>0</v>
      </c>
      <c r="Q195">
        <v>0</v>
      </c>
      <c r="R195">
        <v>3</v>
      </c>
      <c r="S195">
        <f t="shared" si="9"/>
        <v>1.2305168170631665E-3</v>
      </c>
      <c r="T195">
        <f t="shared" si="10"/>
        <v>0.72641509433962237</v>
      </c>
      <c r="U195">
        <v>155</v>
      </c>
    </row>
    <row r="196" spans="1:21" x14ac:dyDescent="0.2">
      <c r="A196" s="101" t="s">
        <v>415</v>
      </c>
      <c r="B196" s="87" t="s">
        <v>422</v>
      </c>
      <c r="C196" t="str">
        <f>VLOOKUP(VALUE(B196),'Color Families'!$A$2:$C$26,3)</f>
        <v>Maple / Gray Glace</v>
      </c>
      <c r="D196" t="str">
        <f>VLOOKUP(A196,'Blank Sizes by model number'!$A$110:$B$185,2,FALSE)</f>
        <v>1244x2460</v>
      </c>
      <c r="E196" s="75">
        <f>VLOOKUP('Combined Sales'!A192,'Blank Parent'!$A$2:$H$77,7)</f>
        <v>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f t="shared" si="9"/>
        <v>4.1017227235438887E-4</v>
      </c>
      <c r="T196">
        <f t="shared" si="10"/>
        <v>0.72682526661197677</v>
      </c>
      <c r="U196">
        <v>237</v>
      </c>
    </row>
    <row r="197" spans="1:21" x14ac:dyDescent="0.2">
      <c r="A197" s="101" t="s">
        <v>415</v>
      </c>
      <c r="B197" s="87" t="s">
        <v>425</v>
      </c>
      <c r="C197" t="str">
        <f>VLOOKUP(VALUE(B197),'Color Families'!$A$2:$C$26,3)</f>
        <v>Maple / Gray Glace</v>
      </c>
      <c r="D197" t="str">
        <f>VLOOKUP(A197,'Blank Sizes by model number'!$A$110:$B$185,2,FALSE)</f>
        <v>1244x2460</v>
      </c>
      <c r="E197" s="75">
        <f>VLOOKUP('Combined Sales'!A193,'Blank Parent'!$A$2:$H$77,7)</f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f t="shared" si="9"/>
        <v>4.1017227235438887E-4</v>
      </c>
      <c r="T197">
        <f t="shared" si="10"/>
        <v>0.72723543888433118</v>
      </c>
      <c r="U197">
        <v>238</v>
      </c>
    </row>
    <row r="198" spans="1:21" x14ac:dyDescent="0.2">
      <c r="A198" s="101" t="s">
        <v>415</v>
      </c>
      <c r="B198" s="87" t="s">
        <v>426</v>
      </c>
      <c r="C198" t="str">
        <f>VLOOKUP(VALUE(B198),'Color Families'!$A$2:$C$26,3)</f>
        <v>Maple / Gray Glace</v>
      </c>
      <c r="D198" t="str">
        <f>VLOOKUP(A198,'Blank Sizes by model number'!$A$110:$B$185,2,FALSE)</f>
        <v>1244x2460</v>
      </c>
      <c r="E198" s="75">
        <f>VLOOKUP('Combined Sales'!A195,'Blank Parent'!$A$2:$H$77,7)</f>
        <v>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 t="shared" si="9"/>
        <v>4.1017227235438887E-4</v>
      </c>
      <c r="T198">
        <f t="shared" si="10"/>
        <v>0.72764561115668558</v>
      </c>
      <c r="U198">
        <v>239</v>
      </c>
    </row>
    <row r="199" spans="1:21" x14ac:dyDescent="0.2">
      <c r="A199" s="101" t="s">
        <v>415</v>
      </c>
      <c r="B199" s="87" t="s">
        <v>426</v>
      </c>
      <c r="C199" t="str">
        <f>VLOOKUP(VALUE(B199),'Color Families'!$A$2:$C$26,3)</f>
        <v>Maple / Gray Glace</v>
      </c>
      <c r="D199" t="str">
        <f>VLOOKUP(A199,'Blank Sizes by model number'!$A$110:$B$185,2,FALSE)</f>
        <v>1244x2460</v>
      </c>
      <c r="E199" s="75">
        <f>VLOOKUP('Combined Sales'!A196,'Blank Parent'!$A$2:$H$77,7)</f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1</v>
      </c>
      <c r="S199">
        <f t="shared" si="9"/>
        <v>4.1017227235438887E-4</v>
      </c>
      <c r="T199">
        <f t="shared" si="10"/>
        <v>0.72805578342903998</v>
      </c>
      <c r="U199">
        <v>240</v>
      </c>
    </row>
    <row r="200" spans="1:21" x14ac:dyDescent="0.2">
      <c r="A200" s="101" t="s">
        <v>404</v>
      </c>
      <c r="B200" s="87" t="s">
        <v>67</v>
      </c>
      <c r="C200" t="str">
        <f>VLOOKUP(VALUE(B200),'Color Families'!$A$2:$C$26,3)</f>
        <v>Cherry / Oak</v>
      </c>
      <c r="D200" t="str">
        <f>VLOOKUP(A200,'Blank Sizes by model number'!$A$110:$B$185,2,FALSE)</f>
        <v>1837x1532</v>
      </c>
      <c r="E200" s="75">
        <f>VLOOKUP('Combined Sales'!A200,'Blank Parent'!$A$2:$H$77,7)</f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</v>
      </c>
      <c r="L200">
        <v>44</v>
      </c>
      <c r="M200">
        <v>32</v>
      </c>
      <c r="N200">
        <v>14</v>
      </c>
      <c r="O200">
        <v>0</v>
      </c>
      <c r="P200">
        <v>0</v>
      </c>
      <c r="Q200">
        <v>0</v>
      </c>
      <c r="R200">
        <v>92</v>
      </c>
      <c r="S200">
        <f t="shared" si="9"/>
        <v>3.7735849056603772E-2</v>
      </c>
      <c r="T200">
        <f>+S200</f>
        <v>3.7735849056603772E-2</v>
      </c>
      <c r="U200">
        <v>1</v>
      </c>
    </row>
    <row r="201" spans="1:21" x14ac:dyDescent="0.2">
      <c r="A201" s="101" t="s">
        <v>404</v>
      </c>
      <c r="B201" s="87" t="s">
        <v>69</v>
      </c>
      <c r="C201" t="str">
        <f>VLOOKUP(VALUE(B201),'Color Families'!$A$2:$C$26,3)</f>
        <v>Maple / Gray Glace</v>
      </c>
      <c r="D201" t="str">
        <f>VLOOKUP(A201,'Blank Sizes by model number'!$A$110:$B$185,2,FALSE)</f>
        <v>1837x1532</v>
      </c>
      <c r="E201" s="75">
        <f>VLOOKUP('Combined Sales'!A205,'Blank Parent'!$A$2:$H$77,7)</f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3</v>
      </c>
      <c r="M201">
        <v>3</v>
      </c>
      <c r="N201">
        <v>23</v>
      </c>
      <c r="O201">
        <v>0</v>
      </c>
      <c r="P201">
        <v>11</v>
      </c>
      <c r="Q201">
        <v>0</v>
      </c>
      <c r="R201">
        <v>40</v>
      </c>
      <c r="S201">
        <f t="shared" si="9"/>
        <v>1.6406890894175553E-2</v>
      </c>
      <c r="T201">
        <f t="shared" ref="T201:T232" si="11">+S201+T200</f>
        <v>5.4142739950779326E-2</v>
      </c>
      <c r="U201">
        <v>11</v>
      </c>
    </row>
    <row r="202" spans="1:21" x14ac:dyDescent="0.2">
      <c r="A202" s="101" t="s">
        <v>404</v>
      </c>
      <c r="B202" s="87" t="s">
        <v>68</v>
      </c>
      <c r="C202" t="str">
        <f>VLOOKUP(VALUE(B202),'Color Families'!$A$2:$C$26,3)</f>
        <v>Maple / Gray Glace</v>
      </c>
      <c r="D202" t="str">
        <f>VLOOKUP(A202,'Blank Sizes by model number'!$A$110:$B$185,2,FALSE)</f>
        <v>1837x1532</v>
      </c>
      <c r="E202" s="75">
        <f>VLOOKUP('Combined Sales'!A201,'Blank Parent'!$A$2:$H$77,7)</f>
        <v>2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5</v>
      </c>
      <c r="L202">
        <v>2</v>
      </c>
      <c r="M202">
        <v>7</v>
      </c>
      <c r="N202">
        <v>8</v>
      </c>
      <c r="O202">
        <v>0</v>
      </c>
      <c r="P202">
        <v>3</v>
      </c>
      <c r="Q202">
        <v>0</v>
      </c>
      <c r="R202">
        <v>26</v>
      </c>
      <c r="S202">
        <f t="shared" si="9"/>
        <v>1.0664479081214109E-2</v>
      </c>
      <c r="T202">
        <f t="shared" si="11"/>
        <v>6.4807219031993435E-2</v>
      </c>
      <c r="U202">
        <v>28</v>
      </c>
    </row>
    <row r="203" spans="1:21" x14ac:dyDescent="0.2">
      <c r="A203" s="101" t="s">
        <v>404</v>
      </c>
      <c r="B203" s="87" t="s">
        <v>422</v>
      </c>
      <c r="C203" t="str">
        <f>VLOOKUP(VALUE(B203),'Color Families'!$A$2:$C$26,3)</f>
        <v>Maple / Gray Glace</v>
      </c>
      <c r="D203" t="str">
        <f>VLOOKUP(A203,'Blank Sizes by model number'!$A$110:$B$185,2,FALSE)</f>
        <v>1837x1532</v>
      </c>
      <c r="E203" s="75">
        <f>VLOOKUP('Combined Sales'!A203,'Blank Parent'!$A$2:$H$77,7)</f>
        <v>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5</v>
      </c>
      <c r="P203">
        <v>0</v>
      </c>
      <c r="Q203">
        <v>0</v>
      </c>
      <c r="R203">
        <v>5</v>
      </c>
      <c r="S203">
        <f t="shared" si="9"/>
        <v>2.0508613617719442E-3</v>
      </c>
      <c r="T203">
        <f t="shared" si="11"/>
        <v>6.6858080393765382E-2</v>
      </c>
      <c r="U203">
        <v>119</v>
      </c>
    </row>
    <row r="204" spans="1:21" x14ac:dyDescent="0.2">
      <c r="A204" s="101" t="s">
        <v>404</v>
      </c>
      <c r="B204" s="87" t="s">
        <v>422</v>
      </c>
      <c r="C204" t="str">
        <f>VLOOKUP(VALUE(B204),'Color Families'!$A$2:$C$26,3)</f>
        <v>Maple / Gray Glace</v>
      </c>
      <c r="D204" t="str">
        <f>VLOOKUP(A204,'Blank Sizes by model number'!$A$110:$B$185,2,FALSE)</f>
        <v>1837x1532</v>
      </c>
      <c r="E204" s="75">
        <f>VLOOKUP('Combined Sales'!A202,'Blank Parent'!$A$2:$H$77,7)</f>
        <v>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 t="shared" si="9"/>
        <v>4.1017227235438887E-4</v>
      </c>
      <c r="T204">
        <f t="shared" si="11"/>
        <v>6.7268252666119771E-2</v>
      </c>
      <c r="U204">
        <v>241</v>
      </c>
    </row>
    <row r="205" spans="1:21" x14ac:dyDescent="0.2">
      <c r="A205" s="101" t="s">
        <v>404</v>
      </c>
      <c r="B205" s="87" t="s">
        <v>423</v>
      </c>
      <c r="C205" t="str">
        <f>VLOOKUP(VALUE(B205),'Color Families'!$A$2:$C$26,3)</f>
        <v>Maple / Gray Glace</v>
      </c>
      <c r="D205" t="str">
        <f>VLOOKUP(A205,'Blank Sizes by model number'!$A$110:$B$185,2,FALSE)</f>
        <v>1837x1532</v>
      </c>
      <c r="E205" s="75">
        <f>VLOOKUP('Combined Sales'!A204,'Blank Parent'!$A$2:$H$77,7)</f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f t="shared" si="9"/>
        <v>4.1017227235438887E-4</v>
      </c>
      <c r="T205">
        <f t="shared" si="11"/>
        <v>6.767842493847416E-2</v>
      </c>
      <c r="U205">
        <v>242</v>
      </c>
    </row>
    <row r="206" spans="1:21" x14ac:dyDescent="0.2">
      <c r="A206" s="101" t="s">
        <v>402</v>
      </c>
      <c r="B206" s="87" t="s">
        <v>67</v>
      </c>
      <c r="C206" t="str">
        <f>VLOOKUP(VALUE(B206),'Color Families'!$A$2:$C$26,3)</f>
        <v>Cherry / Oak</v>
      </c>
      <c r="D206" t="str">
        <f>VLOOKUP(A206,'Blank Sizes by model number'!$A$110:$B$185,2,FALSE)</f>
        <v>925x1838</v>
      </c>
      <c r="E206" s="75">
        <f>VLOOKUP('Combined Sales'!A206,'Blank Parent'!$A$2:$H$77,7)</f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16</v>
      </c>
      <c r="N206">
        <v>16</v>
      </c>
      <c r="O206">
        <v>0</v>
      </c>
      <c r="P206">
        <v>0</v>
      </c>
      <c r="Q206">
        <v>0</v>
      </c>
      <c r="R206">
        <v>32</v>
      </c>
      <c r="S206">
        <f t="shared" si="9"/>
        <v>1.3125512715340444E-2</v>
      </c>
      <c r="T206">
        <f t="shared" si="11"/>
        <v>8.0803937653814606E-2</v>
      </c>
      <c r="U206">
        <v>18</v>
      </c>
    </row>
    <row r="207" spans="1:21" x14ac:dyDescent="0.2">
      <c r="A207" s="101" t="s">
        <v>402</v>
      </c>
      <c r="B207" s="87" t="s">
        <v>71</v>
      </c>
      <c r="C207" t="str">
        <f>VLOOKUP(VALUE(B207),'Color Families'!$A$2:$C$26,3)</f>
        <v>Cherry / Oak</v>
      </c>
      <c r="D207" t="str">
        <f>VLOOKUP(A207,'Blank Sizes by model number'!$A$110:$B$185,2,FALSE)</f>
        <v>925x1838</v>
      </c>
      <c r="E207" s="75">
        <f>VLOOKUP('Combined Sales'!A215,'Blank Parent'!$A$2:$H$77,7)</f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2</v>
      </c>
      <c r="O207">
        <v>6</v>
      </c>
      <c r="P207">
        <v>1</v>
      </c>
      <c r="Q207">
        <v>0</v>
      </c>
      <c r="R207">
        <v>10</v>
      </c>
      <c r="S207">
        <f t="shared" si="9"/>
        <v>4.1017227235438884E-3</v>
      </c>
      <c r="T207">
        <f t="shared" si="11"/>
        <v>8.4905660377358499E-2</v>
      </c>
      <c r="U207">
        <v>69</v>
      </c>
    </row>
    <row r="208" spans="1:21" x14ac:dyDescent="0.2">
      <c r="A208" s="101" t="s">
        <v>402</v>
      </c>
      <c r="B208" s="87" t="s">
        <v>425</v>
      </c>
      <c r="C208" t="str">
        <f>VLOOKUP(VALUE(B208),'Color Families'!$A$2:$C$26,3)</f>
        <v>Maple / Gray Glace</v>
      </c>
      <c r="D208" t="str">
        <f>VLOOKUP(A208,'Blank Sizes by model number'!$A$110:$B$185,2,FALSE)</f>
        <v>925x1838</v>
      </c>
      <c r="E208" s="75">
        <f>VLOOKUP('Combined Sales'!A210,'Blank Parent'!$A$2:$H$77,7)</f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8</v>
      </c>
      <c r="N208">
        <v>0</v>
      </c>
      <c r="O208">
        <v>0</v>
      </c>
      <c r="P208">
        <v>0</v>
      </c>
      <c r="Q208">
        <v>0</v>
      </c>
      <c r="R208">
        <v>8</v>
      </c>
      <c r="S208">
        <f t="shared" si="9"/>
        <v>3.2813781788351109E-3</v>
      </c>
      <c r="T208">
        <f t="shared" si="11"/>
        <v>8.8187038556193614E-2</v>
      </c>
      <c r="U208">
        <v>78</v>
      </c>
    </row>
    <row r="209" spans="1:21" x14ac:dyDescent="0.2">
      <c r="A209" s="101" t="s">
        <v>402</v>
      </c>
      <c r="B209" s="87" t="s">
        <v>69</v>
      </c>
      <c r="C209" t="str">
        <f>VLOOKUP(VALUE(B209),'Color Families'!$A$2:$C$26,3)</f>
        <v>Maple / Gray Glace</v>
      </c>
      <c r="D209" t="str">
        <f>VLOOKUP(A209,'Blank Sizes by model number'!$A$110:$B$185,2,FALSE)</f>
        <v>925x1838</v>
      </c>
      <c r="E209" s="75">
        <f>VLOOKUP('Combined Sales'!A214,'Blank Parent'!$A$2:$H$77,7)</f>
        <v>1</v>
      </c>
      <c r="F209">
        <v>0</v>
      </c>
      <c r="G209">
        <v>0</v>
      </c>
      <c r="H209">
        <v>0</v>
      </c>
      <c r="I209">
        <v>0</v>
      </c>
      <c r="J209">
        <v>4</v>
      </c>
      <c r="K209">
        <v>0</v>
      </c>
      <c r="L209">
        <v>0</v>
      </c>
      <c r="M209">
        <v>4</v>
      </c>
      <c r="N209">
        <v>0</v>
      </c>
      <c r="O209">
        <v>0</v>
      </c>
      <c r="P209">
        <v>0</v>
      </c>
      <c r="Q209">
        <v>0</v>
      </c>
      <c r="R209">
        <v>8</v>
      </c>
      <c r="S209">
        <f t="shared" si="9"/>
        <v>3.2813781788351109E-3</v>
      </c>
      <c r="T209">
        <f t="shared" si="11"/>
        <v>9.1468416735028729E-2</v>
      </c>
      <c r="U209">
        <v>79</v>
      </c>
    </row>
    <row r="210" spans="1:21" x14ac:dyDescent="0.2">
      <c r="A210" s="101" t="s">
        <v>402</v>
      </c>
      <c r="B210" s="87" t="s">
        <v>68</v>
      </c>
      <c r="C210" t="str">
        <f>VLOOKUP(VALUE(B210),'Color Families'!$A$2:$C$26,3)</f>
        <v>Maple / Gray Glace</v>
      </c>
      <c r="D210" t="str">
        <f>VLOOKUP(A210,'Blank Sizes by model number'!$A$110:$B$185,2,FALSE)</f>
        <v>925x1838</v>
      </c>
      <c r="E210" s="75">
        <f>VLOOKUP('Combined Sales'!A207,'Blank Parent'!$A$2:$H$77,7)</f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</v>
      </c>
      <c r="S210">
        <f t="shared" si="9"/>
        <v>1.2305168170631665E-3</v>
      </c>
      <c r="T210">
        <f t="shared" si="11"/>
        <v>9.2698933552091897E-2</v>
      </c>
      <c r="U210">
        <v>156</v>
      </c>
    </row>
    <row r="211" spans="1:21" x14ac:dyDescent="0.2">
      <c r="A211" s="101" t="s">
        <v>402</v>
      </c>
      <c r="B211" s="87" t="s">
        <v>426</v>
      </c>
      <c r="C211" t="str">
        <f>VLOOKUP(VALUE(B211),'Color Families'!$A$2:$C$26,3)</f>
        <v>Maple / Gray Glace</v>
      </c>
      <c r="D211" t="str">
        <f>VLOOKUP(A211,'Blank Sizes by model number'!$A$110:$B$185,2,FALSE)</f>
        <v>925x1838</v>
      </c>
      <c r="E211" s="75">
        <f>VLOOKUP('Combined Sales'!A212,'Blank Parent'!$A$2:$H$77,7)</f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3</v>
      </c>
      <c r="S211">
        <f t="shared" si="9"/>
        <v>1.2305168170631665E-3</v>
      </c>
      <c r="T211">
        <f t="shared" si="11"/>
        <v>9.3929450369155065E-2</v>
      </c>
      <c r="U211">
        <v>157</v>
      </c>
    </row>
    <row r="212" spans="1:21" x14ac:dyDescent="0.2">
      <c r="A212" s="101" t="s">
        <v>402</v>
      </c>
      <c r="B212" s="87" t="s">
        <v>422</v>
      </c>
      <c r="C212" t="str">
        <f>VLOOKUP(VALUE(B212),'Color Families'!$A$2:$C$26,3)</f>
        <v>Maple / Gray Glace</v>
      </c>
      <c r="D212" t="str">
        <f>VLOOKUP(A212,'Blank Sizes by model number'!$A$110:$B$185,2,FALSE)</f>
        <v>925x1838</v>
      </c>
      <c r="E212" s="75">
        <f>VLOOKUP('Combined Sales'!A208,'Blank Parent'!$A$2:$H$77,7)</f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f t="shared" si="9"/>
        <v>8.2034454470877774E-4</v>
      </c>
      <c r="T212">
        <f t="shared" si="11"/>
        <v>9.4749794913863844E-2</v>
      </c>
      <c r="U212">
        <v>191</v>
      </c>
    </row>
    <row r="213" spans="1:21" x14ac:dyDescent="0.2">
      <c r="A213" s="101" t="s">
        <v>402</v>
      </c>
      <c r="B213" s="87" t="s">
        <v>422</v>
      </c>
      <c r="C213" t="str">
        <f>VLOOKUP(VALUE(B213),'Color Families'!$A$2:$C$26,3)</f>
        <v>Maple / Gray Glace</v>
      </c>
      <c r="D213" t="str">
        <f>VLOOKUP(A213,'Blank Sizes by model number'!$A$110:$B$185,2,FALSE)</f>
        <v>925x1838</v>
      </c>
      <c r="E213" s="75">
        <f>VLOOKUP('Combined Sales'!A209,'Blank Parent'!$A$2:$H$77,7)</f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f t="shared" si="9"/>
        <v>4.1017227235438887E-4</v>
      </c>
      <c r="T213">
        <f t="shared" si="11"/>
        <v>9.5159967186218233E-2</v>
      </c>
      <c r="U213">
        <v>243</v>
      </c>
    </row>
    <row r="214" spans="1:21" x14ac:dyDescent="0.2">
      <c r="A214" s="101" t="s">
        <v>402</v>
      </c>
      <c r="B214" s="87" t="s">
        <v>423</v>
      </c>
      <c r="C214" t="str">
        <f>VLOOKUP(VALUE(B214),'Color Families'!$A$2:$C$26,3)</f>
        <v>Maple / Gray Glace</v>
      </c>
      <c r="D214" t="str">
        <f>VLOOKUP(A214,'Blank Sizes by model number'!$A$110:$B$185,2,FALSE)</f>
        <v>925x1838</v>
      </c>
      <c r="E214" s="75">
        <f>VLOOKUP('Combined Sales'!A211,'Blank Parent'!$A$2:$H$77,7)</f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f t="shared" si="9"/>
        <v>4.1017227235438887E-4</v>
      </c>
      <c r="T214">
        <f t="shared" si="11"/>
        <v>9.5570139458572623E-2</v>
      </c>
      <c r="U214">
        <v>244</v>
      </c>
    </row>
    <row r="215" spans="1:21" x14ac:dyDescent="0.2">
      <c r="A215" s="101" t="s">
        <v>402</v>
      </c>
      <c r="B215" s="87" t="s">
        <v>69</v>
      </c>
      <c r="C215" t="str">
        <f>VLOOKUP(VALUE(B215),'Color Families'!$A$2:$C$26,3)</f>
        <v>Maple / Gray Glace</v>
      </c>
      <c r="D215" t="str">
        <f>VLOOKUP(A215,'Blank Sizes by model number'!$A$110:$B$185,2,FALSE)</f>
        <v>925x1838</v>
      </c>
      <c r="E215" s="75">
        <f>VLOOKUP('Combined Sales'!A213,'Blank Parent'!$A$2:$H$77,7)</f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  <c r="S215">
        <f t="shared" si="9"/>
        <v>4.1017227235438887E-4</v>
      </c>
      <c r="T215">
        <f t="shared" si="11"/>
        <v>9.5980311730927012E-2</v>
      </c>
      <c r="U215">
        <v>245</v>
      </c>
    </row>
    <row r="216" spans="1:21" x14ac:dyDescent="0.2">
      <c r="A216" s="101" t="s">
        <v>421</v>
      </c>
      <c r="B216" s="87" t="s">
        <v>71</v>
      </c>
      <c r="C216" t="str">
        <f>VLOOKUP(VALUE(B216),'Color Families'!$A$2:$C$26,3)</f>
        <v>Cherry / Oak</v>
      </c>
      <c r="D216" t="str">
        <f>VLOOKUP(A216,'Blank Sizes by model number'!$A$110:$B$185,2,FALSE)</f>
        <v>2160x1532</v>
      </c>
      <c r="E216" s="75">
        <f>VLOOKUP('Combined Sales'!A217,'Blank Parent'!$A$2:$H$77,7)</f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3</v>
      </c>
      <c r="S216">
        <f t="shared" si="9"/>
        <v>1.2305168170631665E-3</v>
      </c>
      <c r="T216">
        <f t="shared" si="11"/>
        <v>9.721082854799018E-2</v>
      </c>
      <c r="U216">
        <v>158</v>
      </c>
    </row>
    <row r="217" spans="1:21" x14ac:dyDescent="0.2">
      <c r="A217" s="101" t="s">
        <v>421</v>
      </c>
      <c r="B217" s="87" t="s">
        <v>68</v>
      </c>
      <c r="C217" t="str">
        <f>VLOOKUP(VALUE(B217),'Color Families'!$A$2:$C$26,3)</f>
        <v>Maple / Gray Glace</v>
      </c>
      <c r="D217" t="str">
        <f>VLOOKUP(A217,'Blank Sizes by model number'!$A$110:$B$185,2,FALSE)</f>
        <v>2160x1532</v>
      </c>
      <c r="E217" s="75">
        <f>VLOOKUP('Combined Sales'!A216,'Blank Parent'!$A$2:$H$77,7)</f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2</v>
      </c>
      <c r="S217">
        <f t="shared" si="9"/>
        <v>8.2034454470877774E-4</v>
      </c>
      <c r="T217">
        <f t="shared" si="11"/>
        <v>9.8031173092698959E-2</v>
      </c>
      <c r="U217">
        <v>192</v>
      </c>
    </row>
    <row r="218" spans="1:21" x14ac:dyDescent="0.2">
      <c r="A218" s="101" t="s">
        <v>416</v>
      </c>
      <c r="B218" s="87" t="s">
        <v>68</v>
      </c>
      <c r="C218" t="str">
        <f>VLOOKUP(VALUE(B218),'Color Families'!$A$2:$C$26,3)</f>
        <v>Maple / Gray Glace</v>
      </c>
      <c r="D218" t="str">
        <f>VLOOKUP(A218,'Blank Sizes by model number'!$A$110:$B$185,2,FALSE)</f>
        <v>1244x2460</v>
      </c>
      <c r="E218" s="75">
        <f>VLOOKUP('Combined Sales'!A219,'Blank Parent'!$A$2:$H$77,7)</f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0</v>
      </c>
      <c r="O218">
        <v>0</v>
      </c>
      <c r="P218">
        <v>0</v>
      </c>
      <c r="Q218">
        <v>0</v>
      </c>
      <c r="R218">
        <v>4</v>
      </c>
      <c r="S218">
        <f t="shared" si="9"/>
        <v>1.6406890894175555E-3</v>
      </c>
      <c r="T218">
        <f t="shared" si="11"/>
        <v>9.9671862182116516E-2</v>
      </c>
      <c r="U218">
        <v>134</v>
      </c>
    </row>
    <row r="219" spans="1:21" x14ac:dyDescent="0.2">
      <c r="A219" s="101" t="s">
        <v>416</v>
      </c>
      <c r="B219" s="87" t="s">
        <v>71</v>
      </c>
      <c r="C219" t="str">
        <f>VLOOKUP(VALUE(B219),'Color Families'!$A$2:$C$26,3)</f>
        <v>Cherry / Oak</v>
      </c>
      <c r="D219" t="str">
        <f>VLOOKUP(A219,'Blank Sizes by model number'!$A$110:$B$185,2,FALSE)</f>
        <v>1244x2460</v>
      </c>
      <c r="E219" s="75">
        <f>VLOOKUP('Combined Sales'!A221,'Blank Parent'!$A$2:$H$77,7)</f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0</v>
      </c>
      <c r="R219">
        <v>2</v>
      </c>
      <c r="S219">
        <f t="shared" si="9"/>
        <v>8.2034454470877774E-4</v>
      </c>
      <c r="T219">
        <f t="shared" si="11"/>
        <v>0.10049220672682529</v>
      </c>
      <c r="U219">
        <v>193</v>
      </c>
    </row>
    <row r="220" spans="1:21" x14ac:dyDescent="0.2">
      <c r="A220" s="101" t="s">
        <v>416</v>
      </c>
      <c r="B220" s="87" t="s">
        <v>142</v>
      </c>
      <c r="C220" t="str">
        <f>VLOOKUP(VALUE(B220),'Color Families'!$A$2:$C$26,3)</f>
        <v>Discontinued</v>
      </c>
      <c r="D220" t="str">
        <f>VLOOKUP(A220,'Blank Sizes by model number'!$A$110:$B$185,2,FALSE)</f>
        <v>1244x2460</v>
      </c>
      <c r="E220" s="75">
        <f>VLOOKUP('Combined Sales'!A218,'Blank Parent'!$A$2:$H$77,7)</f>
        <v>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f t="shared" si="9"/>
        <v>4.1017227235438887E-4</v>
      </c>
      <c r="T220">
        <f t="shared" si="11"/>
        <v>0.10090237899917968</v>
      </c>
      <c r="U220">
        <v>246</v>
      </c>
    </row>
    <row r="221" spans="1:21" x14ac:dyDescent="0.2">
      <c r="A221" s="101" t="s">
        <v>416</v>
      </c>
      <c r="B221" s="87" t="s">
        <v>423</v>
      </c>
      <c r="C221" t="str">
        <f>VLOOKUP(VALUE(B221),'Color Families'!$A$2:$C$26,3)</f>
        <v>Maple / Gray Glace</v>
      </c>
      <c r="D221" t="str">
        <f>VLOOKUP(A221,'Blank Sizes by model number'!$A$110:$B$185,2,FALSE)</f>
        <v>1244x2460</v>
      </c>
      <c r="E221" s="75">
        <f>VLOOKUP('Combined Sales'!A220,'Blank Parent'!$A$2:$H$77,7)</f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f t="shared" si="9"/>
        <v>4.1017227235438887E-4</v>
      </c>
      <c r="T221">
        <f t="shared" si="11"/>
        <v>0.10131255127153407</v>
      </c>
      <c r="U221">
        <v>247</v>
      </c>
    </row>
    <row r="222" spans="1:21" x14ac:dyDescent="0.2">
      <c r="A222" s="101" t="s">
        <v>397</v>
      </c>
      <c r="B222" s="87" t="s">
        <v>68</v>
      </c>
      <c r="C222" t="str">
        <f>VLOOKUP(VALUE(B222),'Color Families'!$A$2:$C$26,3)</f>
        <v>Maple / Gray Glace</v>
      </c>
      <c r="D222" t="str">
        <f>VLOOKUP(A222,'Blank Sizes by model number'!$A$110:$B$185,2,FALSE)</f>
        <v>1244x2460</v>
      </c>
      <c r="E222" s="75">
        <f>VLOOKUP('Combined Sales'!A223,'Blank Parent'!$A$2:$H$77,7)</f>
        <v>2</v>
      </c>
      <c r="F222">
        <v>0</v>
      </c>
      <c r="G222">
        <v>0</v>
      </c>
      <c r="H222">
        <v>0</v>
      </c>
      <c r="I222">
        <v>2</v>
      </c>
      <c r="J222">
        <v>0</v>
      </c>
      <c r="K222">
        <v>0</v>
      </c>
      <c r="L222">
        <v>0</v>
      </c>
      <c r="M222">
        <v>5</v>
      </c>
      <c r="N222">
        <v>0</v>
      </c>
      <c r="O222">
        <v>0</v>
      </c>
      <c r="P222">
        <v>0</v>
      </c>
      <c r="Q222">
        <v>0</v>
      </c>
      <c r="R222">
        <v>7</v>
      </c>
      <c r="S222">
        <f t="shared" si="9"/>
        <v>2.871205906480722E-3</v>
      </c>
      <c r="T222">
        <f t="shared" si="11"/>
        <v>0.1041837571780148</v>
      </c>
      <c r="U222">
        <v>96</v>
      </c>
    </row>
    <row r="223" spans="1:21" x14ac:dyDescent="0.2">
      <c r="A223" s="101" t="s">
        <v>397</v>
      </c>
      <c r="B223" s="87" t="s">
        <v>71</v>
      </c>
      <c r="C223" t="str">
        <f>VLOOKUP(VALUE(B223),'Color Families'!$A$2:$C$26,3)</f>
        <v>Cherry / Oak</v>
      </c>
      <c r="D223" t="str">
        <f>VLOOKUP(A223,'Blank Sizes by model number'!$A$110:$B$185,2,FALSE)</f>
        <v>1244x2460</v>
      </c>
      <c r="E223" s="75">
        <f>VLOOKUP('Combined Sales'!A231,'Blank Parent'!$A$2:$H$77,7)</f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f t="shared" si="9"/>
        <v>2.0508613617719442E-3</v>
      </c>
      <c r="T223">
        <f t="shared" si="11"/>
        <v>0.10623461853978675</v>
      </c>
      <c r="U223">
        <v>120</v>
      </c>
    </row>
    <row r="224" spans="1:21" x14ac:dyDescent="0.2">
      <c r="A224" s="101" t="s">
        <v>397</v>
      </c>
      <c r="B224" s="87" t="s">
        <v>67</v>
      </c>
      <c r="C224" t="str">
        <f>VLOOKUP(VALUE(B224),'Color Families'!$A$2:$C$26,3)</f>
        <v>Cherry / Oak</v>
      </c>
      <c r="D224" t="str">
        <f>VLOOKUP(A224,'Blank Sizes by model number'!$A$110:$B$185,2,FALSE)</f>
        <v>1244x2460</v>
      </c>
      <c r="E224" s="75">
        <f>VLOOKUP('Combined Sales'!A222,'Blank Parent'!$A$2:$H$77,7)</f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</v>
      </c>
      <c r="L224">
        <v>2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4</v>
      </c>
      <c r="S224">
        <f t="shared" si="9"/>
        <v>1.6406890894175555E-3</v>
      </c>
      <c r="T224">
        <f t="shared" si="11"/>
        <v>0.1078753076292043</v>
      </c>
      <c r="U224">
        <v>135</v>
      </c>
    </row>
    <row r="225" spans="1:21" x14ac:dyDescent="0.2">
      <c r="A225" s="101" t="s">
        <v>397</v>
      </c>
      <c r="B225" s="87" t="s">
        <v>69</v>
      </c>
      <c r="C225" t="str">
        <f>VLOOKUP(VALUE(B225),'Color Families'!$A$2:$C$26,3)</f>
        <v>Maple / Gray Glace</v>
      </c>
      <c r="D225" t="str">
        <f>VLOOKUP(A225,'Blank Sizes by model number'!$A$110:$B$185,2,FALSE)</f>
        <v>1244x2460</v>
      </c>
      <c r="E225" s="75">
        <f>VLOOKUP('Combined Sales'!A230,'Blank Parent'!$A$2:$H$77,7)</f>
        <v>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</v>
      </c>
      <c r="S225">
        <f t="shared" si="9"/>
        <v>1.2305168170631665E-3</v>
      </c>
      <c r="T225">
        <f t="shared" si="11"/>
        <v>0.10910582444626747</v>
      </c>
      <c r="U225">
        <v>159</v>
      </c>
    </row>
    <row r="226" spans="1:21" x14ac:dyDescent="0.2">
      <c r="A226" s="101" t="s">
        <v>397</v>
      </c>
      <c r="B226" s="87" t="s">
        <v>423</v>
      </c>
      <c r="C226" t="str">
        <f>VLOOKUP(VALUE(B226),'Color Families'!$A$2:$C$26,3)</f>
        <v>Maple / Gray Glace</v>
      </c>
      <c r="D226" t="str">
        <f>VLOOKUP(A226,'Blank Sizes by model number'!$A$110:$B$185,2,FALSE)</f>
        <v>1244x2460</v>
      </c>
      <c r="E226" s="75">
        <f>VLOOKUP('Combined Sales'!A227,'Blank Parent'!$A$2:$H$77,7)</f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2</v>
      </c>
      <c r="S226">
        <f t="shared" si="9"/>
        <v>8.2034454470877774E-4</v>
      </c>
      <c r="T226">
        <f t="shared" si="11"/>
        <v>0.10992616899097625</v>
      </c>
      <c r="U226">
        <v>194</v>
      </c>
    </row>
    <row r="227" spans="1:21" x14ac:dyDescent="0.2">
      <c r="A227" s="101" t="s">
        <v>397</v>
      </c>
      <c r="B227" s="87" t="s">
        <v>69</v>
      </c>
      <c r="C227" t="str">
        <f>VLOOKUP(VALUE(B227),'Color Families'!$A$2:$C$26,3)</f>
        <v>Maple / Gray Glace</v>
      </c>
      <c r="D227" t="str">
        <f>VLOOKUP(A227,'Blank Sizes by model number'!$A$110:$B$185,2,FALSE)</f>
        <v>1244x2460</v>
      </c>
      <c r="E227" s="75">
        <f>VLOOKUP('Combined Sales'!A229,'Blank Parent'!$A$2:$H$77,7)</f>
        <v>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0</v>
      </c>
      <c r="Q227">
        <v>0</v>
      </c>
      <c r="R227">
        <v>2</v>
      </c>
      <c r="S227">
        <f t="shared" si="9"/>
        <v>8.2034454470877774E-4</v>
      </c>
      <c r="T227">
        <f t="shared" si="11"/>
        <v>0.11074651353568503</v>
      </c>
      <c r="U227">
        <v>195</v>
      </c>
    </row>
    <row r="228" spans="1:21" x14ac:dyDescent="0.2">
      <c r="A228" s="101" t="s">
        <v>397</v>
      </c>
      <c r="B228" s="87" t="s">
        <v>422</v>
      </c>
      <c r="C228" t="str">
        <f>VLOOKUP(VALUE(B228),'Color Families'!$A$2:$C$26,3)</f>
        <v>Maple / Gray Glace</v>
      </c>
      <c r="D228" t="str">
        <f>VLOOKUP(A228,'Blank Sizes by model number'!$A$110:$B$185,2,FALSE)</f>
        <v>1244x2460</v>
      </c>
      <c r="E228" s="75">
        <f>VLOOKUP('Combined Sales'!A224,'Blank Parent'!$A$2:$H$77,7)</f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f t="shared" si="9"/>
        <v>4.1017227235438887E-4</v>
      </c>
      <c r="T228">
        <f t="shared" si="11"/>
        <v>0.11115668580803942</v>
      </c>
      <c r="U228">
        <v>248</v>
      </c>
    </row>
    <row r="229" spans="1:21" x14ac:dyDescent="0.2">
      <c r="A229" s="101" t="s">
        <v>397</v>
      </c>
      <c r="B229" s="87" t="s">
        <v>422</v>
      </c>
      <c r="C229" t="str">
        <f>VLOOKUP(VALUE(B229),'Color Families'!$A$2:$C$26,3)</f>
        <v>Maple / Gray Glace</v>
      </c>
      <c r="D229" t="str">
        <f>VLOOKUP(A229,'Blank Sizes by model number'!$A$110:$B$185,2,FALSE)</f>
        <v>1244x2460</v>
      </c>
      <c r="E229" s="75">
        <f>VLOOKUP('Combined Sales'!A225,'Blank Parent'!$A$2:$H$77,7)</f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f t="shared" si="9"/>
        <v>4.1017227235438887E-4</v>
      </c>
      <c r="T229">
        <f t="shared" si="11"/>
        <v>0.11156685808039381</v>
      </c>
      <c r="U229">
        <v>249</v>
      </c>
    </row>
    <row r="230" spans="1:21" x14ac:dyDescent="0.2">
      <c r="A230" s="101" t="s">
        <v>397</v>
      </c>
      <c r="B230" s="87" t="s">
        <v>425</v>
      </c>
      <c r="C230" t="str">
        <f>VLOOKUP(VALUE(B230),'Color Families'!$A$2:$C$26,3)</f>
        <v>Maple / Gray Glace</v>
      </c>
      <c r="D230" t="str">
        <f>VLOOKUP(A230,'Blank Sizes by model number'!$A$110:$B$185,2,FALSE)</f>
        <v>1244x2460</v>
      </c>
      <c r="E230" s="75">
        <f>VLOOKUP('Combined Sales'!A226,'Blank Parent'!$A$2:$H$77,7)</f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f t="shared" si="9"/>
        <v>4.1017227235438887E-4</v>
      </c>
      <c r="T230">
        <f t="shared" si="11"/>
        <v>0.1119770303527482</v>
      </c>
      <c r="U230">
        <v>250</v>
      </c>
    </row>
    <row r="231" spans="1:21" x14ac:dyDescent="0.2">
      <c r="A231" s="101" t="s">
        <v>397</v>
      </c>
      <c r="B231" s="87" t="s">
        <v>426</v>
      </c>
      <c r="C231" t="str">
        <f>VLOOKUP(VALUE(B231),'Color Families'!$A$2:$C$26,3)</f>
        <v>Maple / Gray Glace</v>
      </c>
      <c r="D231" t="str">
        <f>VLOOKUP(A231,'Blank Sizes by model number'!$A$110:$B$185,2,FALSE)</f>
        <v>1244x2460</v>
      </c>
      <c r="E231" s="75">
        <f>VLOOKUP('Combined Sales'!A228,'Blank Parent'!$A$2:$H$77,7)</f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f t="shared" si="9"/>
        <v>4.1017227235438887E-4</v>
      </c>
      <c r="T231">
        <f t="shared" si="11"/>
        <v>0.11238720262510259</v>
      </c>
      <c r="U231">
        <v>251</v>
      </c>
    </row>
    <row r="232" spans="1:21" x14ac:dyDescent="0.2">
      <c r="A232" s="101" t="s">
        <v>400</v>
      </c>
      <c r="B232" s="87" t="s">
        <v>68</v>
      </c>
      <c r="C232" t="str">
        <f>VLOOKUP(VALUE(B232),'Color Families'!$A$2:$C$26,3)</f>
        <v>Maple / Gray Glace</v>
      </c>
      <c r="D232" t="str">
        <f>VLOOKUP(A232,'Blank Sizes by model number'!$A$110:$B$185,2,FALSE)</f>
        <v>1244x1838</v>
      </c>
      <c r="E232" s="75">
        <f>VLOOKUP('Combined Sales'!A232,'Blank Parent'!$A$2:$H$77,7)</f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2</v>
      </c>
      <c r="S232">
        <f t="shared" si="9"/>
        <v>8.2034454470877774E-4</v>
      </c>
      <c r="T232">
        <f t="shared" si="11"/>
        <v>0.11320754716981137</v>
      </c>
      <c r="U232">
        <v>196</v>
      </c>
    </row>
    <row r="233" spans="1:21" x14ac:dyDescent="0.2">
      <c r="A233" s="101" t="s">
        <v>400</v>
      </c>
      <c r="B233" s="87" t="s">
        <v>425</v>
      </c>
      <c r="C233" t="str">
        <f>VLOOKUP(VALUE(B233),'Color Families'!$A$2:$C$26,3)</f>
        <v>Maple / Gray Glace</v>
      </c>
      <c r="D233" t="str">
        <f>VLOOKUP(A233,'Blank Sizes by model number'!$A$110:$B$185,2,FALSE)</f>
        <v>1244x1838</v>
      </c>
      <c r="E233" s="75">
        <f>VLOOKUP('Combined Sales'!A233,'Blank Parent'!$A$2:$H$77,7)</f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f t="shared" si="9"/>
        <v>4.1017227235438887E-4</v>
      </c>
      <c r="T233">
        <f t="shared" ref="T233:T263" si="12">+S233+T232</f>
        <v>0.11361771944216575</v>
      </c>
      <c r="U233">
        <v>252</v>
      </c>
    </row>
    <row r="234" spans="1:21" x14ac:dyDescent="0.2">
      <c r="A234" s="101" t="s">
        <v>409</v>
      </c>
      <c r="B234" s="87" t="s">
        <v>69</v>
      </c>
      <c r="C234" t="str">
        <f>VLOOKUP(VALUE(B234),'Color Families'!$A$2:$C$26,3)</f>
        <v>Maple / Gray Glace</v>
      </c>
      <c r="D234" t="str">
        <f>VLOOKUP(A234,'Blank Sizes by model number'!$A$110:$B$185,2,FALSE)</f>
        <v>1549x1700</v>
      </c>
      <c r="E234" s="75">
        <f>VLOOKUP('Combined Sales'!A244,'Blank Parent'!$A$2:$H$77,7)</f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9</v>
      </c>
      <c r="O234">
        <v>12</v>
      </c>
      <c r="P234">
        <v>9</v>
      </c>
      <c r="Q234">
        <v>0</v>
      </c>
      <c r="R234">
        <v>34</v>
      </c>
      <c r="S234">
        <f t="shared" si="9"/>
        <v>1.3945857260049221E-2</v>
      </c>
      <c r="T234">
        <f t="shared" si="12"/>
        <v>0.12756357670221496</v>
      </c>
      <c r="U234">
        <v>15</v>
      </c>
    </row>
    <row r="235" spans="1:21" x14ac:dyDescent="0.2">
      <c r="A235" s="101" t="s">
        <v>409</v>
      </c>
      <c r="B235" s="87" t="s">
        <v>68</v>
      </c>
      <c r="C235" t="str">
        <f>VLOOKUP(VALUE(B235),'Color Families'!$A$2:$C$26,3)</f>
        <v>Maple / Gray Glace</v>
      </c>
      <c r="D235" t="str">
        <f>VLOOKUP(A235,'Blank Sizes by model number'!$A$110:$B$185,2,FALSE)</f>
        <v>1549x1700</v>
      </c>
      <c r="E235" s="75">
        <f>VLOOKUP('Combined Sales'!A237,'Blank Parent'!$A$2:$H$77,7)</f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2</v>
      </c>
      <c r="N235">
        <v>11</v>
      </c>
      <c r="O235">
        <v>4</v>
      </c>
      <c r="P235">
        <v>12</v>
      </c>
      <c r="Q235">
        <v>0</v>
      </c>
      <c r="R235">
        <v>31</v>
      </c>
      <c r="S235">
        <f t="shared" si="9"/>
        <v>1.2715340442986054E-2</v>
      </c>
      <c r="T235">
        <f t="shared" si="12"/>
        <v>0.14027891714520102</v>
      </c>
      <c r="U235">
        <v>19</v>
      </c>
    </row>
    <row r="236" spans="1:21" x14ac:dyDescent="0.2">
      <c r="A236" s="101" t="s">
        <v>409</v>
      </c>
      <c r="B236" s="87" t="s">
        <v>67</v>
      </c>
      <c r="C236" t="str">
        <f>VLOOKUP(VALUE(B236),'Color Families'!$A$2:$C$26,3)</f>
        <v>Cherry / Oak</v>
      </c>
      <c r="D236" t="str">
        <f>VLOOKUP(A236,'Blank Sizes by model number'!$A$110:$B$185,2,FALSE)</f>
        <v>1549x1700</v>
      </c>
      <c r="E236" s="75">
        <f>VLOOKUP('Combined Sales'!A235,'Blank Parent'!$A$2:$H$77,7)</f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9</v>
      </c>
      <c r="P236">
        <v>5</v>
      </c>
      <c r="Q236">
        <v>1</v>
      </c>
      <c r="R236">
        <v>15</v>
      </c>
      <c r="S236">
        <f t="shared" si="9"/>
        <v>6.1525840853158325E-3</v>
      </c>
      <c r="T236">
        <f t="shared" si="12"/>
        <v>0.14643150123051685</v>
      </c>
      <c r="U236">
        <v>50</v>
      </c>
    </row>
    <row r="237" spans="1:21" x14ac:dyDescent="0.2">
      <c r="A237" s="101" t="s">
        <v>409</v>
      </c>
      <c r="B237" s="87" t="s">
        <v>71</v>
      </c>
      <c r="C237" t="str">
        <f>VLOOKUP(VALUE(B237),'Color Families'!$A$2:$C$26,3)</f>
        <v>Cherry / Oak</v>
      </c>
      <c r="D237" t="str">
        <f>VLOOKUP(A237,'Blank Sizes by model number'!$A$110:$B$185,2,FALSE)</f>
        <v>1549x1700</v>
      </c>
      <c r="E237" s="75">
        <f>VLOOKUP('Combined Sales'!A245,'Blank Parent'!$A$2:$H$77,7)</f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2</v>
      </c>
      <c r="O237">
        <v>3</v>
      </c>
      <c r="P237">
        <v>2</v>
      </c>
      <c r="Q237">
        <v>0</v>
      </c>
      <c r="R237">
        <v>7</v>
      </c>
      <c r="S237">
        <f t="shared" si="9"/>
        <v>2.871205906480722E-3</v>
      </c>
      <c r="T237">
        <f t="shared" si="12"/>
        <v>0.14930270713699756</v>
      </c>
      <c r="U237">
        <v>97</v>
      </c>
    </row>
    <row r="238" spans="1:21" x14ac:dyDescent="0.2">
      <c r="A238" s="101" t="s">
        <v>409</v>
      </c>
      <c r="B238" s="87" t="s">
        <v>423</v>
      </c>
      <c r="C238" t="str">
        <f>VLOOKUP(VALUE(B238),'Color Families'!$A$2:$C$26,3)</f>
        <v>Maple / Gray Glace</v>
      </c>
      <c r="D238" t="str">
        <f>VLOOKUP(A238,'Blank Sizes by model number'!$A$110:$B$185,2,FALSE)</f>
        <v>1549x1700</v>
      </c>
      <c r="E238" s="75">
        <f>VLOOKUP('Combined Sales'!A241,'Blank Parent'!$A$2:$H$77,7)</f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3</v>
      </c>
      <c r="Q238">
        <v>0</v>
      </c>
      <c r="R238">
        <v>4</v>
      </c>
      <c r="S238">
        <f t="shared" si="9"/>
        <v>1.6406890894175555E-3</v>
      </c>
      <c r="T238">
        <f t="shared" si="12"/>
        <v>0.15094339622641512</v>
      </c>
      <c r="U238">
        <v>136</v>
      </c>
    </row>
    <row r="239" spans="1:21" x14ac:dyDescent="0.2">
      <c r="A239" s="101" t="s">
        <v>409</v>
      </c>
      <c r="B239" s="87" t="s">
        <v>422</v>
      </c>
      <c r="C239" t="str">
        <f>VLOOKUP(VALUE(B239),'Color Families'!$A$2:$C$26,3)</f>
        <v>Maple / Gray Glace</v>
      </c>
      <c r="D239" t="str">
        <f>VLOOKUP(A239,'Blank Sizes by model number'!$A$110:$B$185,2,FALSE)</f>
        <v>1549x1700</v>
      </c>
      <c r="E239" s="75">
        <f>VLOOKUP('Combined Sales'!A238,'Blank Parent'!$A$2:$H$77,7)</f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2</v>
      </c>
      <c r="S239">
        <f t="shared" si="9"/>
        <v>8.2034454470877774E-4</v>
      </c>
      <c r="T239">
        <f t="shared" si="12"/>
        <v>0.1517637407711239</v>
      </c>
      <c r="U239">
        <v>197</v>
      </c>
    </row>
    <row r="240" spans="1:21" x14ac:dyDescent="0.2">
      <c r="A240" s="101" t="s">
        <v>409</v>
      </c>
      <c r="B240" s="87" t="s">
        <v>69</v>
      </c>
      <c r="C240" t="str">
        <f>VLOOKUP(VALUE(B240),'Color Families'!$A$2:$C$26,3)</f>
        <v>Maple / Gray Glace</v>
      </c>
      <c r="D240" t="str">
        <f>VLOOKUP(A240,'Blank Sizes by model number'!$A$110:$B$185,2,FALSE)</f>
        <v>1549x1700</v>
      </c>
      <c r="E240" s="75">
        <f>VLOOKUP('Combined Sales'!A243,'Blank Parent'!$A$2:$H$77,7)</f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f t="shared" si="9"/>
        <v>8.2034454470877774E-4</v>
      </c>
      <c r="T240">
        <f t="shared" si="12"/>
        <v>0.15258408531583267</v>
      </c>
      <c r="U240">
        <v>198</v>
      </c>
    </row>
    <row r="241" spans="1:21" x14ac:dyDescent="0.2">
      <c r="A241" s="101" t="s">
        <v>409</v>
      </c>
      <c r="B241" s="87" t="s">
        <v>142</v>
      </c>
      <c r="C241" t="str">
        <f>VLOOKUP(VALUE(B241),'Color Families'!$A$2:$C$26,3)</f>
        <v>Discontinued</v>
      </c>
      <c r="D241" t="str">
        <f>VLOOKUP(A241,'Blank Sizes by model number'!$A$110:$B$185,2,FALSE)</f>
        <v>1549x1700</v>
      </c>
      <c r="E241" s="75">
        <f>VLOOKUP('Combined Sales'!A234,'Blank Parent'!$A$2:$H$77,7)</f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f t="shared" si="9"/>
        <v>4.1017227235438887E-4</v>
      </c>
      <c r="T241">
        <f t="shared" si="12"/>
        <v>0.15299425758818705</v>
      </c>
      <c r="U241">
        <v>253</v>
      </c>
    </row>
    <row r="242" spans="1:21" x14ac:dyDescent="0.2">
      <c r="A242" s="101" t="s">
        <v>409</v>
      </c>
      <c r="B242" s="87" t="s">
        <v>68</v>
      </c>
      <c r="C242" t="str">
        <f>VLOOKUP(VALUE(B242),'Color Families'!$A$2:$C$26,3)</f>
        <v>Maple / Gray Glace</v>
      </c>
      <c r="D242" t="str">
        <f>VLOOKUP(A242,'Blank Sizes by model number'!$A$110:$B$185,2,FALSE)</f>
        <v>1549x1700</v>
      </c>
      <c r="E242" s="75">
        <f>VLOOKUP('Combined Sales'!A236,'Blank Parent'!$A$2:$H$77,7)</f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1</v>
      </c>
      <c r="S242">
        <f t="shared" si="9"/>
        <v>4.1017227235438887E-4</v>
      </c>
      <c r="T242">
        <f t="shared" si="12"/>
        <v>0.15340442986054142</v>
      </c>
      <c r="U242">
        <v>254</v>
      </c>
    </row>
    <row r="243" spans="1:21" x14ac:dyDescent="0.2">
      <c r="A243" s="101" t="s">
        <v>409</v>
      </c>
      <c r="B243" s="87" t="s">
        <v>422</v>
      </c>
      <c r="C243" t="str">
        <f>VLOOKUP(VALUE(B243),'Color Families'!$A$2:$C$26,3)</f>
        <v>Maple / Gray Glace</v>
      </c>
      <c r="D243" t="str">
        <f>VLOOKUP(A243,'Blank Sizes by model number'!$A$110:$B$185,2,FALSE)</f>
        <v>1549x1700</v>
      </c>
      <c r="E243" s="75">
        <f>VLOOKUP('Combined Sales'!A239,'Blank Parent'!$A$2:$H$77,7)</f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1</v>
      </c>
      <c r="S243">
        <f t="shared" si="9"/>
        <v>4.1017227235438887E-4</v>
      </c>
      <c r="T243">
        <f t="shared" si="12"/>
        <v>0.1538146021328958</v>
      </c>
      <c r="U243">
        <v>255</v>
      </c>
    </row>
    <row r="244" spans="1:21" x14ac:dyDescent="0.2">
      <c r="A244" s="101" t="s">
        <v>409</v>
      </c>
      <c r="B244" s="87" t="s">
        <v>425</v>
      </c>
      <c r="C244" t="str">
        <f>VLOOKUP(VALUE(B244),'Color Families'!$A$2:$C$26,3)</f>
        <v>Maple / Gray Glace</v>
      </c>
      <c r="D244" t="str">
        <f>VLOOKUP(A244,'Blank Sizes by model number'!$A$110:$B$185,2,FALSE)</f>
        <v>1549x1700</v>
      </c>
      <c r="E244" s="75">
        <f>VLOOKUP('Combined Sales'!A240,'Blank Parent'!$A$2:$H$77,7)</f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f t="shared" si="9"/>
        <v>4.1017227235438887E-4</v>
      </c>
      <c r="T244">
        <f t="shared" si="12"/>
        <v>0.15422477440525018</v>
      </c>
      <c r="U244">
        <v>256</v>
      </c>
    </row>
    <row r="245" spans="1:21" x14ac:dyDescent="0.2">
      <c r="A245" s="101" t="s">
        <v>409</v>
      </c>
      <c r="B245" s="87" t="s">
        <v>426</v>
      </c>
      <c r="C245" t="str">
        <f>VLOOKUP(VALUE(B245),'Color Families'!$A$2:$C$26,3)</f>
        <v>Maple / Gray Glace</v>
      </c>
      <c r="D245" t="str">
        <f>VLOOKUP(A245,'Blank Sizes by model number'!$A$110:$B$185,2,FALSE)</f>
        <v>1549x1700</v>
      </c>
      <c r="E245" s="75">
        <f>VLOOKUP('Combined Sales'!A242,'Blank Parent'!$A$2:$H$77,7)</f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f t="shared" si="9"/>
        <v>4.1017227235438887E-4</v>
      </c>
      <c r="T245">
        <f t="shared" si="12"/>
        <v>0.15463494667760455</v>
      </c>
      <c r="U245">
        <v>257</v>
      </c>
    </row>
    <row r="246" spans="1:21" x14ac:dyDescent="0.2">
      <c r="A246" s="101" t="s">
        <v>406</v>
      </c>
      <c r="B246" s="87" t="s">
        <v>69</v>
      </c>
      <c r="C246" t="str">
        <f>VLOOKUP(VALUE(B246),'Color Families'!$A$2:$C$26,3)</f>
        <v>Maple / Gray Glace</v>
      </c>
      <c r="D246" t="str">
        <f>VLOOKUP(A246,'Blank Sizes by model number'!$A$110:$B$185,2,FALSE)</f>
        <v>1244x1229</v>
      </c>
      <c r="E246" s="75">
        <f>VLOOKUP('Combined Sales'!A254,'Blank Parent'!$A$2:$H$77,7)</f>
        <v>4</v>
      </c>
      <c r="F246">
        <v>0</v>
      </c>
      <c r="G246">
        <v>0</v>
      </c>
      <c r="H246">
        <v>0</v>
      </c>
      <c r="I246">
        <v>0</v>
      </c>
      <c r="J246">
        <v>4</v>
      </c>
      <c r="K246">
        <v>23</v>
      </c>
      <c r="L246">
        <v>7</v>
      </c>
      <c r="M246">
        <v>23</v>
      </c>
      <c r="N246">
        <v>17</v>
      </c>
      <c r="O246">
        <v>5</v>
      </c>
      <c r="P246">
        <v>0</v>
      </c>
      <c r="Q246">
        <v>0</v>
      </c>
      <c r="R246">
        <v>79</v>
      </c>
      <c r="S246">
        <f t="shared" si="9"/>
        <v>3.2403609515996717E-2</v>
      </c>
      <c r="T246">
        <f t="shared" si="12"/>
        <v>0.18703855619360127</v>
      </c>
      <c r="U246">
        <v>2</v>
      </c>
    </row>
    <row r="247" spans="1:21" x14ac:dyDescent="0.2">
      <c r="A247" s="101" t="s">
        <v>406</v>
      </c>
      <c r="B247" s="87" t="s">
        <v>68</v>
      </c>
      <c r="C247" t="str">
        <f>VLOOKUP(VALUE(B247),'Color Families'!$A$2:$C$26,3)</f>
        <v>Maple / Gray Glace</v>
      </c>
      <c r="D247" t="str">
        <f>VLOOKUP(A247,'Blank Sizes by model number'!$A$110:$B$185,2,FALSE)</f>
        <v>1244x1229</v>
      </c>
      <c r="E247" s="75">
        <f>VLOOKUP('Combined Sales'!A249,'Blank Parent'!$A$2:$H$77,7)</f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7</v>
      </c>
      <c r="N247">
        <v>13</v>
      </c>
      <c r="O247">
        <v>6</v>
      </c>
      <c r="P247">
        <v>36</v>
      </c>
      <c r="Q247">
        <v>3</v>
      </c>
      <c r="R247">
        <v>65</v>
      </c>
      <c r="S247">
        <f t="shared" si="9"/>
        <v>2.6661197703035273E-2</v>
      </c>
      <c r="T247">
        <f t="shared" si="12"/>
        <v>0.21369975389663654</v>
      </c>
      <c r="U247">
        <v>5</v>
      </c>
    </row>
    <row r="248" spans="1:21" x14ac:dyDescent="0.2">
      <c r="A248" s="101" t="s">
        <v>406</v>
      </c>
      <c r="B248" s="87" t="s">
        <v>422</v>
      </c>
      <c r="C248" t="str">
        <f>VLOOKUP(VALUE(B248),'Color Families'!$A$2:$C$26,3)</f>
        <v>Maple / Gray Glace</v>
      </c>
      <c r="D248" t="str">
        <f>VLOOKUP(A248,'Blank Sizes by model number'!$A$110:$B$185,2,FALSE)</f>
        <v>1244x1229</v>
      </c>
      <c r="E248" s="75">
        <f>VLOOKUP('Combined Sales'!A251,'Blank Parent'!$A$2:$H$77,7)</f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</v>
      </c>
      <c r="N248">
        <v>5</v>
      </c>
      <c r="O248">
        <v>8</v>
      </c>
      <c r="P248">
        <v>6</v>
      </c>
      <c r="Q248">
        <v>0</v>
      </c>
      <c r="R248">
        <v>22</v>
      </c>
      <c r="S248">
        <f t="shared" si="9"/>
        <v>9.0237899917965554E-3</v>
      </c>
      <c r="T248">
        <f t="shared" si="12"/>
        <v>0.2227235438884331</v>
      </c>
      <c r="U248">
        <v>33</v>
      </c>
    </row>
    <row r="249" spans="1:21" x14ac:dyDescent="0.2">
      <c r="A249" s="101" t="s">
        <v>406</v>
      </c>
      <c r="B249" s="87" t="s">
        <v>67</v>
      </c>
      <c r="C249" t="str">
        <f>VLOOKUP(VALUE(B249),'Color Families'!$A$2:$C$26,3)</f>
        <v>Cherry / Oak</v>
      </c>
      <c r="D249" t="str">
        <f>VLOOKUP(A249,'Blank Sizes by model number'!$A$110:$B$185,2,FALSE)</f>
        <v>1244x1229</v>
      </c>
      <c r="E249" s="75">
        <f>VLOOKUP('Combined Sales'!A248,'Blank Parent'!$A$2:$H$77,7)</f>
        <v>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8</v>
      </c>
      <c r="O249">
        <v>6</v>
      </c>
      <c r="P249">
        <v>2</v>
      </c>
      <c r="Q249">
        <v>0</v>
      </c>
      <c r="R249">
        <v>18</v>
      </c>
      <c r="S249">
        <f t="shared" si="9"/>
        <v>7.3831009023789989E-3</v>
      </c>
      <c r="T249">
        <f t="shared" si="12"/>
        <v>0.23010664479081211</v>
      </c>
      <c r="U249">
        <v>40</v>
      </c>
    </row>
    <row r="250" spans="1:21" x14ac:dyDescent="0.2">
      <c r="A250" s="101" t="s">
        <v>406</v>
      </c>
      <c r="B250" s="87" t="s">
        <v>425</v>
      </c>
      <c r="C250" t="str">
        <f>VLOOKUP(VALUE(B250),'Color Families'!$A$2:$C$26,3)</f>
        <v>Maple / Gray Glace</v>
      </c>
      <c r="D250" t="str">
        <f>VLOOKUP(A250,'Blank Sizes by model number'!$A$110:$B$185,2,FALSE)</f>
        <v>1244x1229</v>
      </c>
      <c r="E250" s="75">
        <f>VLOOKUP('Combined Sales'!A252,'Blank Parent'!$A$2:$H$77,7)</f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14</v>
      </c>
      <c r="O250">
        <v>0</v>
      </c>
      <c r="P250">
        <v>4</v>
      </c>
      <c r="Q250">
        <v>0</v>
      </c>
      <c r="R250">
        <v>18</v>
      </c>
      <c r="S250">
        <f t="shared" si="9"/>
        <v>7.3831009023789989E-3</v>
      </c>
      <c r="T250">
        <f t="shared" si="12"/>
        <v>0.23748974569319112</v>
      </c>
      <c r="U250">
        <v>41</v>
      </c>
    </row>
    <row r="251" spans="1:21" x14ac:dyDescent="0.2">
      <c r="A251" s="101" t="s">
        <v>406</v>
      </c>
      <c r="B251" s="87" t="s">
        <v>422</v>
      </c>
      <c r="C251" t="str">
        <f>VLOOKUP(VALUE(B251),'Color Families'!$A$2:$C$26,3)</f>
        <v>Maple / Gray Glace</v>
      </c>
      <c r="D251" t="str">
        <f>VLOOKUP(A251,'Blank Sizes by model number'!$A$110:$B$185,2,FALSE)</f>
        <v>1244x1229</v>
      </c>
      <c r="E251" s="75">
        <f>VLOOKUP('Combined Sales'!A250,'Blank Parent'!$A$2:$H$77,7)</f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2</v>
      </c>
      <c r="O251">
        <v>12</v>
      </c>
      <c r="P251">
        <v>0</v>
      </c>
      <c r="Q251">
        <v>0</v>
      </c>
      <c r="R251">
        <v>15</v>
      </c>
      <c r="S251">
        <f t="shared" si="9"/>
        <v>6.1525840853158325E-3</v>
      </c>
      <c r="T251">
        <f t="shared" si="12"/>
        <v>0.24364232977850694</v>
      </c>
      <c r="U251">
        <v>51</v>
      </c>
    </row>
    <row r="252" spans="1:21" x14ac:dyDescent="0.2">
      <c r="A252" s="101" t="s">
        <v>406</v>
      </c>
      <c r="B252" s="87" t="s">
        <v>142</v>
      </c>
      <c r="C252" t="str">
        <f>VLOOKUP(VALUE(B252),'Color Families'!$A$2:$C$26,3)</f>
        <v>Discontinued</v>
      </c>
      <c r="D252" t="str">
        <f>VLOOKUP(A252,'Blank Sizes by model number'!$A$110:$B$185,2,FALSE)</f>
        <v>1244x1229</v>
      </c>
      <c r="E252" s="75">
        <f>VLOOKUP('Combined Sales'!A246,'Blank Parent'!$A$2:$H$77,7)</f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</v>
      </c>
      <c r="L252">
        <v>1</v>
      </c>
      <c r="M252">
        <v>7</v>
      </c>
      <c r="N252">
        <v>0</v>
      </c>
      <c r="O252">
        <v>0</v>
      </c>
      <c r="P252">
        <v>0</v>
      </c>
      <c r="Q252">
        <v>0</v>
      </c>
      <c r="R252">
        <v>13</v>
      </c>
      <c r="S252">
        <f t="shared" si="9"/>
        <v>5.3322395406070547E-3</v>
      </c>
      <c r="T252">
        <f t="shared" si="12"/>
        <v>0.24897456931911399</v>
      </c>
      <c r="U252">
        <v>57</v>
      </c>
    </row>
    <row r="253" spans="1:21" x14ac:dyDescent="0.2">
      <c r="A253" s="101" t="s">
        <v>406</v>
      </c>
      <c r="B253" s="87" t="s">
        <v>67</v>
      </c>
      <c r="C253" t="str">
        <f>VLOOKUP(VALUE(B253),'Color Families'!$A$2:$C$26,3)</f>
        <v>Cherry / Oak</v>
      </c>
      <c r="D253" t="str">
        <f>VLOOKUP(A253,'Blank Sizes by model number'!$A$110:$B$185,2,FALSE)</f>
        <v>1244x1229</v>
      </c>
      <c r="E253" s="75">
        <f>VLOOKUP('Combined Sales'!A247,'Blank Parent'!$A$2:$H$77,7)</f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f t="shared" si="9"/>
        <v>4.1017227235438887E-4</v>
      </c>
      <c r="T253">
        <f t="shared" si="12"/>
        <v>0.24938474159146837</v>
      </c>
      <c r="U253">
        <v>258</v>
      </c>
    </row>
    <row r="254" spans="1:21" x14ac:dyDescent="0.2">
      <c r="A254" s="101" t="s">
        <v>406</v>
      </c>
      <c r="B254" s="87" t="s">
        <v>69</v>
      </c>
      <c r="C254" t="str">
        <f>VLOOKUP(VALUE(B254),'Color Families'!$A$2:$C$26,3)</f>
        <v>Maple / Gray Glace</v>
      </c>
      <c r="D254" t="str">
        <f>VLOOKUP(A254,'Blank Sizes by model number'!$A$110:$B$185,2,FALSE)</f>
        <v>1244x1229</v>
      </c>
      <c r="E254" s="75">
        <f>VLOOKUP('Combined Sales'!A253,'Blank Parent'!$A$2:$H$77,7)</f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 t="shared" si="9"/>
        <v>4.1017227235438887E-4</v>
      </c>
      <c r="T254">
        <f t="shared" si="12"/>
        <v>0.24979491386382274</v>
      </c>
      <c r="U254">
        <v>259</v>
      </c>
    </row>
    <row r="255" spans="1:21" x14ac:dyDescent="0.2">
      <c r="A255" s="101" t="s">
        <v>406</v>
      </c>
      <c r="B255" s="87" t="s">
        <v>71</v>
      </c>
      <c r="C255" t="str">
        <f>VLOOKUP(VALUE(B255),'Color Families'!$A$2:$C$26,3)</f>
        <v>Cherry / Oak</v>
      </c>
      <c r="D255" t="str">
        <f>VLOOKUP(A255,'Blank Sizes by model number'!$A$110:$B$185,2,FALSE)</f>
        <v>1244x1229</v>
      </c>
      <c r="E255" s="75">
        <f>VLOOKUP('Combined Sales'!A255,'Blank Parent'!$A$2:$H$77,7)</f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f t="shared" si="9"/>
        <v>4.1017227235438887E-4</v>
      </c>
      <c r="T255">
        <f t="shared" si="12"/>
        <v>0.25020508613617715</v>
      </c>
      <c r="U255">
        <v>260</v>
      </c>
    </row>
    <row r="256" spans="1:21" x14ac:dyDescent="0.2">
      <c r="A256" s="101" t="s">
        <v>420</v>
      </c>
      <c r="B256" s="87" t="s">
        <v>69</v>
      </c>
      <c r="C256" t="str">
        <f>VLOOKUP(VALUE(B256),'Color Families'!$A$2:$C$26,3)</f>
        <v>Maple / Gray Glace</v>
      </c>
      <c r="D256" t="str">
        <f>VLOOKUP(A256,'Blank Sizes by model number'!$A$110:$B$185,2,FALSE)</f>
        <v>1244x2460</v>
      </c>
      <c r="E256" s="75">
        <f>VLOOKUP('Combined Sales'!A261,'Blank Parent'!$A$2:$H$77,7)</f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</v>
      </c>
      <c r="L256">
        <v>4</v>
      </c>
      <c r="M256">
        <v>10</v>
      </c>
      <c r="N256">
        <v>8</v>
      </c>
      <c r="O256">
        <v>2</v>
      </c>
      <c r="P256">
        <v>1</v>
      </c>
      <c r="Q256">
        <v>0</v>
      </c>
      <c r="R256">
        <v>28</v>
      </c>
      <c r="S256">
        <f t="shared" si="9"/>
        <v>1.1484823625922888E-2</v>
      </c>
      <c r="T256">
        <f t="shared" si="12"/>
        <v>0.26168990976210005</v>
      </c>
      <c r="U256">
        <v>22</v>
      </c>
    </row>
    <row r="257" spans="1:21" x14ac:dyDescent="0.2">
      <c r="A257" s="101" t="s">
        <v>420</v>
      </c>
      <c r="B257" s="87" t="s">
        <v>68</v>
      </c>
      <c r="C257" t="str">
        <f>VLOOKUP(VALUE(B257),'Color Families'!$A$2:$C$26,3)</f>
        <v>Maple / Gray Glace</v>
      </c>
      <c r="D257" t="str">
        <f>VLOOKUP(A257,'Blank Sizes by model number'!$A$110:$B$185,2,FALSE)</f>
        <v>1244x2460</v>
      </c>
      <c r="E257" s="75">
        <f>VLOOKUP('Combined Sales'!A259,'Blank Parent'!$A$2:$H$77,7)</f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1</v>
      </c>
      <c r="M257">
        <v>0</v>
      </c>
      <c r="N257">
        <v>3</v>
      </c>
      <c r="O257">
        <v>1</v>
      </c>
      <c r="P257">
        <v>2</v>
      </c>
      <c r="Q257">
        <v>0</v>
      </c>
      <c r="R257">
        <v>8</v>
      </c>
      <c r="S257">
        <f t="shared" si="9"/>
        <v>3.2813781788351109E-3</v>
      </c>
      <c r="T257">
        <f t="shared" si="12"/>
        <v>0.26497128794093516</v>
      </c>
      <c r="U257">
        <v>80</v>
      </c>
    </row>
    <row r="258" spans="1:21" x14ac:dyDescent="0.2">
      <c r="A258" s="101" t="s">
        <v>420</v>
      </c>
      <c r="B258" s="87" t="s">
        <v>68</v>
      </c>
      <c r="C258" t="str">
        <f>VLOOKUP(VALUE(B258),'Color Families'!$A$2:$C$26,3)</f>
        <v>Maple / Gray Glace</v>
      </c>
      <c r="D258" t="str">
        <f>VLOOKUP(A258,'Blank Sizes by model number'!$A$110:$B$185,2,FALSE)</f>
        <v>1244x2460</v>
      </c>
      <c r="E258" s="75">
        <f>VLOOKUP('Combined Sales'!A258,'Blank Parent'!$A$2:$H$77,7)</f>
        <v>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5</v>
      </c>
      <c r="N258">
        <v>0</v>
      </c>
      <c r="O258">
        <v>0</v>
      </c>
      <c r="P258">
        <v>0</v>
      </c>
      <c r="Q258">
        <v>0</v>
      </c>
      <c r="R258">
        <v>6</v>
      </c>
      <c r="S258">
        <f t="shared" ref="S258:S263" si="13">+R258/$R$266</f>
        <v>2.4610336341263331E-3</v>
      </c>
      <c r="T258">
        <f t="shared" si="12"/>
        <v>0.26743232157506147</v>
      </c>
      <c r="U258">
        <v>108</v>
      </c>
    </row>
    <row r="259" spans="1:21" x14ac:dyDescent="0.2">
      <c r="A259" s="101" t="s">
        <v>420</v>
      </c>
      <c r="B259" s="87" t="s">
        <v>67</v>
      </c>
      <c r="C259" t="str">
        <f>VLOOKUP(VALUE(B259),'Color Families'!$A$2:$C$26,3)</f>
        <v>Cherry / Oak</v>
      </c>
      <c r="D259" t="str">
        <f>VLOOKUP(A259,'Blank Sizes by model number'!$A$110:$B$185,2,FALSE)</f>
        <v>1244x2460</v>
      </c>
      <c r="E259" s="75">
        <f>VLOOKUP('Combined Sales'!A257,'Blank Parent'!$A$2:$H$77,7)</f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5</v>
      </c>
      <c r="O259">
        <v>0</v>
      </c>
      <c r="P259">
        <v>0</v>
      </c>
      <c r="Q259">
        <v>0</v>
      </c>
      <c r="R259">
        <v>5</v>
      </c>
      <c r="S259">
        <f t="shared" si="13"/>
        <v>2.0508613617719442E-3</v>
      </c>
      <c r="T259">
        <f t="shared" si="12"/>
        <v>0.26948318293683343</v>
      </c>
      <c r="U259">
        <v>121</v>
      </c>
    </row>
    <row r="260" spans="1:21" x14ac:dyDescent="0.2">
      <c r="A260" s="101" t="s">
        <v>420</v>
      </c>
      <c r="B260" s="87" t="s">
        <v>67</v>
      </c>
      <c r="C260" t="str">
        <f>VLOOKUP(VALUE(B260),'Color Families'!$A$2:$C$26,3)</f>
        <v>Cherry / Oak</v>
      </c>
      <c r="D260" t="str">
        <f>VLOOKUP(A260,'Blank Sizes by model number'!$A$110:$B$185,2,FALSE)</f>
        <v>1244x2460</v>
      </c>
      <c r="E260" s="75">
        <f>VLOOKUP('Combined Sales'!A256,'Blank Parent'!$A$2:$H$77,7)</f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2</v>
      </c>
      <c r="S260">
        <f t="shared" si="13"/>
        <v>8.2034454470877774E-4</v>
      </c>
      <c r="T260">
        <f t="shared" si="12"/>
        <v>0.27030352748154218</v>
      </c>
      <c r="U260">
        <v>199</v>
      </c>
    </row>
    <row r="261" spans="1:21" x14ac:dyDescent="0.2">
      <c r="A261" s="101" t="s">
        <v>420</v>
      </c>
      <c r="B261" s="87" t="s">
        <v>422</v>
      </c>
      <c r="C261" t="str">
        <f>VLOOKUP(VALUE(B261),'Color Families'!$A$2:$C$26,3)</f>
        <v>Maple / Gray Glace</v>
      </c>
      <c r="D261" t="str">
        <f>VLOOKUP(A261,'Blank Sizes by model number'!$A$110:$B$185,2,FALSE)</f>
        <v>1244x2460</v>
      </c>
      <c r="E261" s="75">
        <f>VLOOKUP('Combined Sales'!A260,'Blank Parent'!$A$2:$H$77,7)</f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f t="shared" si="13"/>
        <v>4.1017227235438887E-4</v>
      </c>
      <c r="T261">
        <f t="shared" si="12"/>
        <v>0.27071369975389659</v>
      </c>
      <c r="U261">
        <v>261</v>
      </c>
    </row>
    <row r="262" spans="1:21" x14ac:dyDescent="0.2">
      <c r="A262" s="101" t="s">
        <v>420</v>
      </c>
      <c r="B262" s="87" t="s">
        <v>71</v>
      </c>
      <c r="C262" t="str">
        <f>VLOOKUP(VALUE(B262),'Color Families'!$A$2:$C$26,3)</f>
        <v>Cherry / Oak</v>
      </c>
      <c r="D262" t="str">
        <f>VLOOKUP(A262,'Blank Sizes by model number'!$A$110:$B$185,2,FALSE)</f>
        <v>1244x2460</v>
      </c>
      <c r="E262" s="75">
        <f>VLOOKUP('Combined Sales'!A262,'Blank Parent'!$A$2:$H$77,7)</f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f t="shared" si="13"/>
        <v>4.1017227235438887E-4</v>
      </c>
      <c r="T262">
        <f t="shared" si="12"/>
        <v>0.27112387202625099</v>
      </c>
      <c r="U262">
        <v>262</v>
      </c>
    </row>
    <row r="263" spans="1:21" x14ac:dyDescent="0.2">
      <c r="A263" s="101" t="s">
        <v>405</v>
      </c>
      <c r="B263" s="87" t="s">
        <v>142</v>
      </c>
      <c r="C263" t="str">
        <f>VLOOKUP(VALUE(B263),'Color Families'!$A$2:$C$26,3)</f>
        <v>Discontinued</v>
      </c>
      <c r="D263" t="str">
        <f>VLOOKUP(A263,'Blank Sizes by model number'!$A$110:$B$185,2,FALSE)</f>
        <v>1549x1532</v>
      </c>
      <c r="E263" s="75">
        <f>VLOOKUP('Combined Sales'!A263,'Blank Parent'!$A$2:$H$77,7)</f>
        <v>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f t="shared" si="13"/>
        <v>8.2034454470877774E-4</v>
      </c>
      <c r="T263">
        <f t="shared" si="12"/>
        <v>0.27194421657095974</v>
      </c>
      <c r="U263">
        <v>200</v>
      </c>
    </row>
    <row r="266" spans="1:21" x14ac:dyDescent="0.2">
      <c r="R266">
        <f>SUM(R2:R263)</f>
        <v>2438</v>
      </c>
    </row>
  </sheetData>
  <autoFilter ref="A1:Q1">
    <sortState ref="A2:O341">
      <sortCondition ref="A1"/>
    </sortState>
  </autoFilter>
  <sortState ref="A2:U266">
    <sortCondition ref="A2:A26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workbookViewId="0">
      <selection activeCell="J18" sqref="J18"/>
    </sheetView>
  </sheetViews>
  <sheetFormatPr defaultRowHeight="12.75" x14ac:dyDescent="0.2"/>
  <cols>
    <col min="3" max="3" width="23" customWidth="1"/>
    <col min="4" max="4" width="13.28515625" customWidth="1"/>
  </cols>
  <sheetData>
    <row r="1" spans="1:21" x14ac:dyDescent="0.2">
      <c r="A1" t="s">
        <v>406</v>
      </c>
      <c r="B1" t="s">
        <v>69</v>
      </c>
      <c r="C1" t="s">
        <v>464</v>
      </c>
      <c r="D1" t="s">
        <v>505</v>
      </c>
      <c r="E1">
        <v>1</v>
      </c>
      <c r="F1">
        <v>0</v>
      </c>
      <c r="G1">
        <v>0</v>
      </c>
      <c r="H1">
        <v>0</v>
      </c>
      <c r="I1">
        <v>0</v>
      </c>
      <c r="J1">
        <v>4</v>
      </c>
      <c r="K1">
        <v>23</v>
      </c>
      <c r="L1">
        <v>7</v>
      </c>
      <c r="M1">
        <v>23</v>
      </c>
      <c r="N1">
        <v>17</v>
      </c>
      <c r="O1">
        <v>5</v>
      </c>
      <c r="P1">
        <v>0</v>
      </c>
      <c r="Q1">
        <v>0</v>
      </c>
      <c r="R1">
        <v>79</v>
      </c>
      <c r="S1">
        <v>3.2403609515996717E-2</v>
      </c>
      <c r="T1">
        <v>7.0139458572600483E-2</v>
      </c>
      <c r="U1">
        <v>2</v>
      </c>
    </row>
    <row r="2" spans="1:21" x14ac:dyDescent="0.2">
      <c r="A2" t="s">
        <v>406</v>
      </c>
      <c r="B2" t="s">
        <v>142</v>
      </c>
      <c r="C2" t="s">
        <v>463</v>
      </c>
      <c r="D2" t="s">
        <v>505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</v>
      </c>
      <c r="M2">
        <v>7</v>
      </c>
      <c r="N2">
        <v>0</v>
      </c>
      <c r="O2">
        <v>0</v>
      </c>
      <c r="P2">
        <v>0</v>
      </c>
      <c r="Q2">
        <v>0</v>
      </c>
      <c r="R2">
        <v>13</v>
      </c>
      <c r="S2">
        <v>5.3322395406070547E-3</v>
      </c>
      <c r="T2">
        <v>0.69770303527481525</v>
      </c>
      <c r="U2">
        <v>57</v>
      </c>
    </row>
    <row r="3" spans="1:21" x14ac:dyDescent="0.2">
      <c r="A3" t="s">
        <v>406</v>
      </c>
      <c r="B3" t="s">
        <v>68</v>
      </c>
      <c r="C3" t="s">
        <v>464</v>
      </c>
      <c r="D3" t="s">
        <v>505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7</v>
      </c>
      <c r="N3">
        <v>13</v>
      </c>
      <c r="O3">
        <v>6</v>
      </c>
      <c r="P3">
        <v>36</v>
      </c>
      <c r="Q3">
        <v>3</v>
      </c>
      <c r="R3">
        <v>65</v>
      </c>
      <c r="S3">
        <v>2.6661197703035273E-2</v>
      </c>
      <c r="T3">
        <v>0.15135356849876946</v>
      </c>
      <c r="U3">
        <v>5</v>
      </c>
    </row>
    <row r="4" spans="1:21" x14ac:dyDescent="0.2">
      <c r="A4" t="s">
        <v>406</v>
      </c>
      <c r="B4" t="s">
        <v>422</v>
      </c>
      <c r="C4" t="s">
        <v>464</v>
      </c>
      <c r="D4" t="s">
        <v>505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5</v>
      </c>
      <c r="O4">
        <v>8</v>
      </c>
      <c r="P4">
        <v>6</v>
      </c>
      <c r="Q4">
        <v>0</v>
      </c>
      <c r="R4">
        <v>22</v>
      </c>
      <c r="S4">
        <v>9.0237899917965554E-3</v>
      </c>
      <c r="T4">
        <v>0.53773584905660365</v>
      </c>
      <c r="U4">
        <v>33</v>
      </c>
    </row>
    <row r="5" spans="1:21" x14ac:dyDescent="0.2">
      <c r="A5" t="s">
        <v>406</v>
      </c>
      <c r="B5" t="s">
        <v>67</v>
      </c>
      <c r="C5" t="s">
        <v>465</v>
      </c>
      <c r="D5" t="s">
        <v>505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8</v>
      </c>
      <c r="O5">
        <v>6</v>
      </c>
      <c r="P5">
        <v>2</v>
      </c>
      <c r="Q5">
        <v>0</v>
      </c>
      <c r="R5">
        <v>18</v>
      </c>
      <c r="S5">
        <v>7.3831009023789989E-3</v>
      </c>
      <c r="T5">
        <v>0.59351927809680061</v>
      </c>
      <c r="U5">
        <v>40</v>
      </c>
    </row>
    <row r="6" spans="1:21" x14ac:dyDescent="0.2">
      <c r="A6" t="s">
        <v>406</v>
      </c>
      <c r="B6" t="s">
        <v>425</v>
      </c>
      <c r="C6" t="s">
        <v>464</v>
      </c>
      <c r="D6" t="s">
        <v>505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0</v>
      </c>
      <c r="P6">
        <v>4</v>
      </c>
      <c r="Q6">
        <v>0</v>
      </c>
      <c r="R6">
        <v>18</v>
      </c>
      <c r="S6">
        <v>7.3831009023789989E-3</v>
      </c>
      <c r="T6">
        <v>0.60090237899917964</v>
      </c>
      <c r="U6">
        <v>41</v>
      </c>
    </row>
    <row r="7" spans="1:21" x14ac:dyDescent="0.2">
      <c r="A7" t="s">
        <v>406</v>
      </c>
      <c r="B7" t="s">
        <v>422</v>
      </c>
      <c r="C7" t="s">
        <v>464</v>
      </c>
      <c r="D7" t="s">
        <v>505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12</v>
      </c>
      <c r="P7">
        <v>0</v>
      </c>
      <c r="Q7">
        <v>0</v>
      </c>
      <c r="R7">
        <v>15</v>
      </c>
      <c r="S7">
        <v>6.1525840853158325E-3</v>
      </c>
      <c r="T7">
        <v>0.66570959803117313</v>
      </c>
      <c r="U7">
        <v>51</v>
      </c>
    </row>
    <row r="8" spans="1:21" x14ac:dyDescent="0.2">
      <c r="A8" t="s">
        <v>403</v>
      </c>
      <c r="B8" t="s">
        <v>71</v>
      </c>
      <c r="C8" t="s">
        <v>465</v>
      </c>
      <c r="D8" t="s">
        <v>506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13</v>
      </c>
      <c r="M8">
        <v>0</v>
      </c>
      <c r="N8">
        <v>2</v>
      </c>
      <c r="O8">
        <v>0</v>
      </c>
      <c r="P8">
        <v>0</v>
      </c>
      <c r="Q8">
        <v>0</v>
      </c>
      <c r="R8">
        <v>16</v>
      </c>
      <c r="S8">
        <v>6.5627563576702219E-3</v>
      </c>
      <c r="T8">
        <v>0.6345365053322396</v>
      </c>
      <c r="U8">
        <v>46</v>
      </c>
    </row>
    <row r="9" spans="1:21" x14ac:dyDescent="0.2">
      <c r="A9" t="s">
        <v>403</v>
      </c>
      <c r="B9" t="s">
        <v>69</v>
      </c>
      <c r="C9" t="s">
        <v>464</v>
      </c>
      <c r="D9" t="s">
        <v>506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9</v>
      </c>
      <c r="S9">
        <v>3.6915504511894994E-3</v>
      </c>
      <c r="T9">
        <v>0.75225594749794944</v>
      </c>
      <c r="U9">
        <v>70</v>
      </c>
    </row>
    <row r="10" spans="1:21" x14ac:dyDescent="0.2">
      <c r="A10" t="s">
        <v>403</v>
      </c>
      <c r="B10" t="s">
        <v>422</v>
      </c>
      <c r="C10" t="s">
        <v>464</v>
      </c>
      <c r="D10" t="s">
        <v>506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2</v>
      </c>
      <c r="M10">
        <v>1</v>
      </c>
      <c r="N10">
        <v>1</v>
      </c>
      <c r="O10">
        <v>5</v>
      </c>
      <c r="P10">
        <v>2</v>
      </c>
      <c r="Q10">
        <v>0</v>
      </c>
      <c r="R10">
        <v>13</v>
      </c>
      <c r="S10">
        <v>5.3322395406070547E-3</v>
      </c>
      <c r="T10">
        <v>0.69237079573420823</v>
      </c>
      <c r="U10">
        <v>56</v>
      </c>
    </row>
    <row r="11" spans="1:21" x14ac:dyDescent="0.2">
      <c r="A11" t="s">
        <v>410</v>
      </c>
      <c r="B11" t="s">
        <v>68</v>
      </c>
      <c r="C11" t="s">
        <v>464</v>
      </c>
      <c r="D11" t="s">
        <v>507</v>
      </c>
      <c r="E11">
        <v>2</v>
      </c>
      <c r="F11">
        <v>0</v>
      </c>
      <c r="G11">
        <v>0</v>
      </c>
      <c r="H11">
        <v>0</v>
      </c>
      <c r="I11">
        <v>0</v>
      </c>
      <c r="J11">
        <v>1</v>
      </c>
      <c r="K11">
        <v>12</v>
      </c>
      <c r="L11">
        <v>11</v>
      </c>
      <c r="M11">
        <v>30</v>
      </c>
      <c r="N11">
        <v>4</v>
      </c>
      <c r="O11">
        <v>0</v>
      </c>
      <c r="P11">
        <v>0</v>
      </c>
      <c r="Q11">
        <v>0</v>
      </c>
      <c r="R11">
        <v>58</v>
      </c>
      <c r="S11">
        <v>2.3789991796554551E-2</v>
      </c>
      <c r="T11">
        <v>0.22518457752255946</v>
      </c>
      <c r="U11">
        <v>8</v>
      </c>
    </row>
    <row r="12" spans="1:21" x14ac:dyDescent="0.2">
      <c r="A12" t="s">
        <v>410</v>
      </c>
      <c r="B12" t="s">
        <v>422</v>
      </c>
      <c r="C12" t="s">
        <v>464</v>
      </c>
      <c r="D12" t="s">
        <v>507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3</v>
      </c>
      <c r="M12">
        <v>18</v>
      </c>
      <c r="N12">
        <v>7</v>
      </c>
      <c r="O12">
        <v>7</v>
      </c>
      <c r="P12">
        <v>3</v>
      </c>
      <c r="Q12">
        <v>0</v>
      </c>
      <c r="R12">
        <v>39</v>
      </c>
      <c r="S12">
        <v>1.5996718621821164E-2</v>
      </c>
      <c r="T12">
        <v>0.29532403609516</v>
      </c>
      <c r="U12">
        <v>12</v>
      </c>
    </row>
    <row r="13" spans="1:21" x14ac:dyDescent="0.2">
      <c r="A13" t="s">
        <v>414</v>
      </c>
      <c r="B13" t="s">
        <v>68</v>
      </c>
      <c r="C13" t="s">
        <v>464</v>
      </c>
      <c r="D13" t="s">
        <v>507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7</v>
      </c>
      <c r="N13">
        <v>3</v>
      </c>
      <c r="O13">
        <v>9</v>
      </c>
      <c r="P13">
        <v>0</v>
      </c>
      <c r="Q13">
        <v>0</v>
      </c>
      <c r="R13">
        <v>23</v>
      </c>
      <c r="S13">
        <v>9.433962264150943E-3</v>
      </c>
      <c r="T13">
        <v>0.51066447908121404</v>
      </c>
      <c r="U13">
        <v>30</v>
      </c>
    </row>
    <row r="14" spans="1:21" x14ac:dyDescent="0.2">
      <c r="A14" t="s">
        <v>410</v>
      </c>
      <c r="B14" t="s">
        <v>67</v>
      </c>
      <c r="C14" t="s">
        <v>465</v>
      </c>
      <c r="D14" t="s">
        <v>507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5</v>
      </c>
      <c r="N14">
        <v>3</v>
      </c>
      <c r="O14">
        <v>4</v>
      </c>
      <c r="P14">
        <v>7</v>
      </c>
      <c r="Q14">
        <v>0</v>
      </c>
      <c r="R14">
        <v>21</v>
      </c>
      <c r="S14">
        <v>8.6136177194421661E-3</v>
      </c>
      <c r="T14">
        <v>0.54634946677604579</v>
      </c>
      <c r="U14">
        <v>34</v>
      </c>
    </row>
    <row r="15" spans="1:21" x14ac:dyDescent="0.2">
      <c r="A15" t="s">
        <v>414</v>
      </c>
      <c r="B15" t="s">
        <v>67</v>
      </c>
      <c r="C15" t="s">
        <v>465</v>
      </c>
      <c r="D15" t="s">
        <v>507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15</v>
      </c>
      <c r="M15">
        <v>4</v>
      </c>
      <c r="N15">
        <v>0</v>
      </c>
      <c r="O15">
        <v>0</v>
      </c>
      <c r="P15">
        <v>2</v>
      </c>
      <c r="Q15">
        <v>0</v>
      </c>
      <c r="R15">
        <v>21</v>
      </c>
      <c r="S15">
        <v>8.6136177194421661E-3</v>
      </c>
      <c r="T15">
        <v>0.55496308449548792</v>
      </c>
      <c r="U15">
        <v>35</v>
      </c>
    </row>
    <row r="16" spans="1:21" x14ac:dyDescent="0.2">
      <c r="A16" t="s">
        <v>414</v>
      </c>
      <c r="B16" t="s">
        <v>71</v>
      </c>
      <c r="C16" t="s">
        <v>465</v>
      </c>
      <c r="D16" t="s">
        <v>507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14</v>
      </c>
      <c r="O16">
        <v>0</v>
      </c>
      <c r="P16">
        <v>0</v>
      </c>
      <c r="Q16">
        <v>0</v>
      </c>
      <c r="R16">
        <v>15</v>
      </c>
      <c r="S16">
        <v>6.1525840853158325E-3</v>
      </c>
      <c r="T16">
        <v>0.65340442986054148</v>
      </c>
      <c r="U16">
        <v>49</v>
      </c>
    </row>
    <row r="17" spans="1:21" x14ac:dyDescent="0.2">
      <c r="A17" t="s">
        <v>415</v>
      </c>
      <c r="B17" t="s">
        <v>69</v>
      </c>
      <c r="C17" t="s">
        <v>464</v>
      </c>
      <c r="D17" t="s">
        <v>508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</v>
      </c>
      <c r="O17">
        <v>5</v>
      </c>
      <c r="P17">
        <v>0</v>
      </c>
      <c r="Q17">
        <v>0</v>
      </c>
      <c r="R17">
        <v>29</v>
      </c>
      <c r="S17">
        <v>1.1894995898277276E-2</v>
      </c>
      <c r="T17">
        <v>0.41509433962264147</v>
      </c>
      <c r="U17">
        <v>21</v>
      </c>
    </row>
    <row r="18" spans="1:21" x14ac:dyDescent="0.2">
      <c r="A18" t="s">
        <v>395</v>
      </c>
      <c r="B18" t="s">
        <v>69</v>
      </c>
      <c r="C18" t="s">
        <v>464</v>
      </c>
      <c r="D18" t="s">
        <v>508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</v>
      </c>
      <c r="P18">
        <v>10</v>
      </c>
      <c r="Q18">
        <v>0</v>
      </c>
      <c r="R18">
        <v>16</v>
      </c>
      <c r="S18">
        <v>6.5627563576702219E-3</v>
      </c>
      <c r="T18">
        <v>0.62797374897456937</v>
      </c>
      <c r="U18">
        <v>45</v>
      </c>
    </row>
    <row r="19" spans="1:21" x14ac:dyDescent="0.2">
      <c r="A19" t="s">
        <v>417</v>
      </c>
      <c r="B19" t="s">
        <v>67</v>
      </c>
      <c r="C19" t="s">
        <v>465</v>
      </c>
      <c r="D19" t="s">
        <v>508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2</v>
      </c>
      <c r="M19">
        <v>39</v>
      </c>
      <c r="N19">
        <v>18</v>
      </c>
      <c r="O19">
        <v>3</v>
      </c>
      <c r="P19">
        <v>4</v>
      </c>
      <c r="Q19">
        <v>0</v>
      </c>
      <c r="R19">
        <v>67</v>
      </c>
      <c r="S19">
        <v>2.7481542247744052E-2</v>
      </c>
      <c r="T19">
        <v>9.7621000820344528E-2</v>
      </c>
      <c r="U19">
        <v>3</v>
      </c>
    </row>
    <row r="20" spans="1:21" x14ac:dyDescent="0.2">
      <c r="A20" t="s">
        <v>408</v>
      </c>
      <c r="B20" t="s">
        <v>422</v>
      </c>
      <c r="C20" t="s">
        <v>464</v>
      </c>
      <c r="D20" t="s">
        <v>508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9</v>
      </c>
      <c r="M20">
        <v>7</v>
      </c>
      <c r="N20">
        <v>18</v>
      </c>
      <c r="O20">
        <v>18</v>
      </c>
      <c r="P20">
        <v>4</v>
      </c>
      <c r="Q20">
        <v>0</v>
      </c>
      <c r="R20">
        <v>60</v>
      </c>
      <c r="S20">
        <v>2.461033634126333E-2</v>
      </c>
      <c r="T20">
        <v>0.20139458572600491</v>
      </c>
      <c r="U20">
        <v>7</v>
      </c>
    </row>
    <row r="21" spans="1:21" x14ac:dyDescent="0.2">
      <c r="A21" t="s">
        <v>395</v>
      </c>
      <c r="B21" t="s">
        <v>67</v>
      </c>
      <c r="C21" t="s">
        <v>465</v>
      </c>
      <c r="D21" t="s">
        <v>508</v>
      </c>
      <c r="E21">
        <v>2</v>
      </c>
      <c r="F21">
        <v>0</v>
      </c>
      <c r="G21">
        <v>0</v>
      </c>
      <c r="H21">
        <v>0</v>
      </c>
      <c r="I21">
        <v>1</v>
      </c>
      <c r="J21">
        <v>0</v>
      </c>
      <c r="K21">
        <v>2</v>
      </c>
      <c r="L21">
        <v>0</v>
      </c>
      <c r="M21">
        <v>0</v>
      </c>
      <c r="N21">
        <v>0</v>
      </c>
      <c r="O21">
        <v>9</v>
      </c>
      <c r="P21">
        <v>13</v>
      </c>
      <c r="Q21">
        <v>1</v>
      </c>
      <c r="R21">
        <v>26</v>
      </c>
      <c r="S21">
        <v>1.0664479081214109E-2</v>
      </c>
      <c r="T21">
        <v>0.47046759639048397</v>
      </c>
      <c r="U21">
        <v>26</v>
      </c>
    </row>
    <row r="22" spans="1:21" x14ac:dyDescent="0.2">
      <c r="A22" t="s">
        <v>415</v>
      </c>
      <c r="B22" t="s">
        <v>67</v>
      </c>
      <c r="C22" t="s">
        <v>465</v>
      </c>
      <c r="D22" t="s">
        <v>508</v>
      </c>
      <c r="E22">
        <v>2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8</v>
      </c>
      <c r="M22">
        <v>1</v>
      </c>
      <c r="N22">
        <v>5</v>
      </c>
      <c r="O22">
        <v>4</v>
      </c>
      <c r="P22">
        <v>4</v>
      </c>
      <c r="Q22">
        <v>3</v>
      </c>
      <c r="R22">
        <v>26</v>
      </c>
      <c r="S22">
        <v>1.0664479081214109E-2</v>
      </c>
      <c r="T22">
        <v>0.48113207547169806</v>
      </c>
      <c r="U22">
        <v>27</v>
      </c>
    </row>
    <row r="23" spans="1:21" x14ac:dyDescent="0.2">
      <c r="A23" t="s">
        <v>408</v>
      </c>
      <c r="B23" t="s">
        <v>69</v>
      </c>
      <c r="C23" t="s">
        <v>464</v>
      </c>
      <c r="D23" t="s">
        <v>508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13</v>
      </c>
      <c r="M23">
        <v>2</v>
      </c>
      <c r="N23">
        <v>0</v>
      </c>
      <c r="O23">
        <v>4</v>
      </c>
      <c r="P23">
        <v>2</v>
      </c>
      <c r="Q23">
        <v>0</v>
      </c>
      <c r="R23">
        <v>21</v>
      </c>
      <c r="S23">
        <v>8.6136177194421661E-3</v>
      </c>
      <c r="T23">
        <v>0.56357670221493006</v>
      </c>
      <c r="U23">
        <v>36</v>
      </c>
    </row>
    <row r="24" spans="1:21" x14ac:dyDescent="0.2">
      <c r="A24" t="s">
        <v>408</v>
      </c>
      <c r="B24" t="s">
        <v>68</v>
      </c>
      <c r="C24" t="s">
        <v>464</v>
      </c>
      <c r="D24" t="s">
        <v>508</v>
      </c>
      <c r="E24">
        <v>2</v>
      </c>
      <c r="F24">
        <v>0</v>
      </c>
      <c r="G24">
        <v>0</v>
      </c>
      <c r="H24">
        <v>0</v>
      </c>
      <c r="I24">
        <v>0</v>
      </c>
      <c r="J24">
        <v>1</v>
      </c>
      <c r="K24">
        <v>2</v>
      </c>
      <c r="L24">
        <v>0</v>
      </c>
      <c r="M24">
        <v>14</v>
      </c>
      <c r="N24">
        <v>0</v>
      </c>
      <c r="O24">
        <v>0</v>
      </c>
      <c r="P24">
        <v>0</v>
      </c>
      <c r="Q24">
        <v>0</v>
      </c>
      <c r="R24">
        <v>17</v>
      </c>
      <c r="S24">
        <v>6.9729286300246104E-3</v>
      </c>
      <c r="T24">
        <v>0.61484823625922891</v>
      </c>
      <c r="U24">
        <v>43</v>
      </c>
    </row>
    <row r="25" spans="1:21" x14ac:dyDescent="0.2">
      <c r="A25" t="s">
        <v>412</v>
      </c>
      <c r="B25" t="s">
        <v>142</v>
      </c>
      <c r="C25" t="s">
        <v>463</v>
      </c>
      <c r="D25" t="s">
        <v>508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16</v>
      </c>
      <c r="M25">
        <v>0</v>
      </c>
      <c r="N25">
        <v>0</v>
      </c>
      <c r="O25">
        <v>0</v>
      </c>
      <c r="P25">
        <v>0</v>
      </c>
      <c r="Q25">
        <v>0</v>
      </c>
      <c r="R25">
        <v>16</v>
      </c>
      <c r="S25">
        <v>6.5627563576702219E-3</v>
      </c>
      <c r="T25">
        <v>0.62141099261689914</v>
      </c>
      <c r="U25">
        <v>44</v>
      </c>
    </row>
    <row r="26" spans="1:21" x14ac:dyDescent="0.2">
      <c r="A26" t="s">
        <v>412</v>
      </c>
      <c r="B26" t="s">
        <v>423</v>
      </c>
      <c r="C26" t="s">
        <v>464</v>
      </c>
      <c r="D26" t="s">
        <v>508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14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15</v>
      </c>
      <c r="S26">
        <v>6.1525840853158325E-3</v>
      </c>
      <c r="T26">
        <v>0.64725184577522565</v>
      </c>
      <c r="U26">
        <v>48</v>
      </c>
    </row>
    <row r="27" spans="1:21" x14ac:dyDescent="0.2">
      <c r="A27" t="s">
        <v>395</v>
      </c>
      <c r="B27" t="s">
        <v>68</v>
      </c>
      <c r="C27" t="s">
        <v>464</v>
      </c>
      <c r="D27" t="s">
        <v>508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3</v>
      </c>
      <c r="P27">
        <v>8</v>
      </c>
      <c r="Q27">
        <v>0</v>
      </c>
      <c r="R27">
        <v>13</v>
      </c>
      <c r="S27">
        <v>5.3322395406070547E-3</v>
      </c>
      <c r="T27">
        <v>0.68703855619360121</v>
      </c>
      <c r="U27">
        <v>55</v>
      </c>
    </row>
    <row r="28" spans="1:21" x14ac:dyDescent="0.2">
      <c r="A28" t="s">
        <v>412</v>
      </c>
      <c r="B28" t="s">
        <v>69</v>
      </c>
      <c r="C28" t="s">
        <v>464</v>
      </c>
      <c r="D28" t="s">
        <v>508</v>
      </c>
      <c r="E28">
        <v>2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5</v>
      </c>
      <c r="M28">
        <v>2</v>
      </c>
      <c r="N28">
        <v>0</v>
      </c>
      <c r="O28">
        <v>0</v>
      </c>
      <c r="P28">
        <v>0</v>
      </c>
      <c r="Q28">
        <v>0</v>
      </c>
      <c r="R28">
        <v>11</v>
      </c>
      <c r="S28">
        <v>4.5118949958982777E-3</v>
      </c>
      <c r="T28">
        <v>0.7067268252666119</v>
      </c>
      <c r="U28">
        <v>59</v>
      </c>
    </row>
    <row r="29" spans="1:21" x14ac:dyDescent="0.2">
      <c r="A29" t="s">
        <v>395</v>
      </c>
      <c r="B29" t="s">
        <v>71</v>
      </c>
      <c r="C29" t="s">
        <v>465</v>
      </c>
      <c r="D29" t="s">
        <v>508</v>
      </c>
      <c r="E29">
        <v>3</v>
      </c>
      <c r="F29">
        <v>0</v>
      </c>
      <c r="G29">
        <v>0</v>
      </c>
      <c r="H29">
        <v>0</v>
      </c>
      <c r="I29">
        <v>0</v>
      </c>
      <c r="J29">
        <v>1</v>
      </c>
      <c r="K29">
        <v>7</v>
      </c>
      <c r="L29">
        <v>9</v>
      </c>
      <c r="M29">
        <v>12</v>
      </c>
      <c r="N29">
        <v>10</v>
      </c>
      <c r="O29">
        <v>7</v>
      </c>
      <c r="P29">
        <v>17</v>
      </c>
      <c r="Q29">
        <v>3</v>
      </c>
      <c r="R29">
        <v>66</v>
      </c>
      <c r="S29">
        <v>2.7071369975389663E-2</v>
      </c>
      <c r="T29">
        <v>0.1246923707957342</v>
      </c>
      <c r="U29">
        <v>4</v>
      </c>
    </row>
    <row r="30" spans="1:21" x14ac:dyDescent="0.2">
      <c r="A30" t="s">
        <v>420</v>
      </c>
      <c r="B30" t="s">
        <v>69</v>
      </c>
      <c r="C30" t="s">
        <v>464</v>
      </c>
      <c r="D30" t="s">
        <v>508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v>4</v>
      </c>
      <c r="M30">
        <v>10</v>
      </c>
      <c r="N30">
        <v>8</v>
      </c>
      <c r="O30">
        <v>2</v>
      </c>
      <c r="P30">
        <v>1</v>
      </c>
      <c r="Q30">
        <v>0</v>
      </c>
      <c r="R30">
        <v>28</v>
      </c>
      <c r="S30">
        <v>1.1484823625922888E-2</v>
      </c>
      <c r="T30">
        <v>0.42657916324856437</v>
      </c>
      <c r="U30">
        <v>22</v>
      </c>
    </row>
    <row r="31" spans="1:21" x14ac:dyDescent="0.2">
      <c r="A31" t="s">
        <v>401</v>
      </c>
      <c r="B31" t="s">
        <v>68</v>
      </c>
      <c r="C31" t="s">
        <v>464</v>
      </c>
      <c r="D31" t="s">
        <v>504</v>
      </c>
      <c r="E31">
        <v>1</v>
      </c>
      <c r="F31">
        <v>0</v>
      </c>
      <c r="G31">
        <v>0</v>
      </c>
      <c r="H31">
        <v>0</v>
      </c>
      <c r="I31">
        <v>0</v>
      </c>
      <c r="J31">
        <v>4</v>
      </c>
      <c r="K31">
        <v>9</v>
      </c>
      <c r="L31">
        <v>11</v>
      </c>
      <c r="M31">
        <v>13</v>
      </c>
      <c r="N31">
        <v>22</v>
      </c>
      <c r="O31">
        <v>2</v>
      </c>
      <c r="P31">
        <v>1</v>
      </c>
      <c r="Q31">
        <v>0</v>
      </c>
      <c r="R31">
        <v>62</v>
      </c>
      <c r="S31">
        <v>2.5430680885972109E-2</v>
      </c>
      <c r="T31">
        <v>0.17678424938474158</v>
      </c>
      <c r="U31">
        <v>6</v>
      </c>
    </row>
    <row r="32" spans="1:21" x14ac:dyDescent="0.2">
      <c r="A32" t="s">
        <v>401</v>
      </c>
      <c r="B32" t="s">
        <v>71</v>
      </c>
      <c r="C32" t="s">
        <v>465</v>
      </c>
      <c r="D32" t="s">
        <v>504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</v>
      </c>
      <c r="M32">
        <v>3</v>
      </c>
      <c r="N32">
        <v>7</v>
      </c>
      <c r="O32">
        <v>13</v>
      </c>
      <c r="P32">
        <v>4</v>
      </c>
      <c r="Q32">
        <v>0</v>
      </c>
      <c r="R32">
        <v>29</v>
      </c>
      <c r="S32">
        <v>1.1894995898277276E-2</v>
      </c>
      <c r="T32">
        <v>0.40319934372436422</v>
      </c>
      <c r="U32">
        <v>20</v>
      </c>
    </row>
    <row r="33" spans="1:21" x14ac:dyDescent="0.2">
      <c r="A33" t="s">
        <v>401</v>
      </c>
      <c r="B33" t="s">
        <v>423</v>
      </c>
      <c r="C33" t="s">
        <v>464</v>
      </c>
      <c r="D33" t="s">
        <v>504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13</v>
      </c>
      <c r="P33">
        <v>2</v>
      </c>
      <c r="Q33">
        <v>2</v>
      </c>
      <c r="R33">
        <v>18</v>
      </c>
      <c r="S33">
        <v>7.3831009023789989E-3</v>
      </c>
      <c r="T33">
        <v>0.57875307629204253</v>
      </c>
      <c r="U33">
        <v>38</v>
      </c>
    </row>
    <row r="34" spans="1:21" x14ac:dyDescent="0.2">
      <c r="A34" t="s">
        <v>401</v>
      </c>
      <c r="B34" t="s">
        <v>426</v>
      </c>
      <c r="C34" t="s">
        <v>464</v>
      </c>
      <c r="D34" t="s">
        <v>504</v>
      </c>
      <c r="E34">
        <v>2</v>
      </c>
      <c r="F34">
        <v>0</v>
      </c>
      <c r="G34">
        <v>0</v>
      </c>
      <c r="H34">
        <v>0</v>
      </c>
      <c r="I34">
        <v>0</v>
      </c>
      <c r="J34">
        <v>6</v>
      </c>
      <c r="K34">
        <v>3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  <c r="R34">
        <v>11</v>
      </c>
      <c r="S34">
        <v>4.5118949958982777E-3</v>
      </c>
      <c r="T34">
        <v>0.71123872026251023</v>
      </c>
      <c r="U34">
        <v>60</v>
      </c>
    </row>
    <row r="35" spans="1:21" x14ac:dyDescent="0.2">
      <c r="A35" t="s">
        <v>401</v>
      </c>
      <c r="B35" t="s">
        <v>68</v>
      </c>
      <c r="C35" t="s">
        <v>464</v>
      </c>
      <c r="D35" t="s">
        <v>504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6</v>
      </c>
      <c r="P35">
        <v>3</v>
      </c>
      <c r="Q35">
        <v>0</v>
      </c>
      <c r="R35">
        <v>10</v>
      </c>
      <c r="S35">
        <v>4.1017227235438884E-3</v>
      </c>
      <c r="T35">
        <v>0.72395406070549639</v>
      </c>
      <c r="U35">
        <v>63</v>
      </c>
    </row>
    <row r="36" spans="1:21" x14ac:dyDescent="0.2">
      <c r="A36" t="s">
        <v>401</v>
      </c>
      <c r="B36" t="s">
        <v>425</v>
      </c>
      <c r="C36" t="s">
        <v>464</v>
      </c>
      <c r="D36" t="s">
        <v>504</v>
      </c>
      <c r="E36">
        <v>2</v>
      </c>
      <c r="F36">
        <v>0</v>
      </c>
      <c r="G36">
        <v>0</v>
      </c>
      <c r="H36">
        <v>0</v>
      </c>
      <c r="I36">
        <v>0</v>
      </c>
      <c r="J36">
        <v>6</v>
      </c>
      <c r="K36">
        <v>3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10</v>
      </c>
      <c r="S36">
        <v>4.1017227235438884E-3</v>
      </c>
      <c r="T36">
        <v>0.72805578342904032</v>
      </c>
      <c r="U36">
        <v>64</v>
      </c>
    </row>
    <row r="37" spans="1:21" x14ac:dyDescent="0.2">
      <c r="A37" t="s">
        <v>401</v>
      </c>
      <c r="B37" t="s">
        <v>69</v>
      </c>
      <c r="C37" t="s">
        <v>464</v>
      </c>
      <c r="D37" t="s">
        <v>504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</v>
      </c>
      <c r="M37">
        <v>20</v>
      </c>
      <c r="N37">
        <v>5</v>
      </c>
      <c r="O37">
        <v>13</v>
      </c>
      <c r="P37">
        <v>5</v>
      </c>
      <c r="Q37">
        <v>0</v>
      </c>
      <c r="R37">
        <v>50</v>
      </c>
      <c r="S37">
        <v>2.0508613617719443E-2</v>
      </c>
      <c r="T37">
        <v>0.2456931911402789</v>
      </c>
      <c r="U37">
        <v>9</v>
      </c>
    </row>
    <row r="38" spans="1:21" x14ac:dyDescent="0.2">
      <c r="A38" t="s">
        <v>401</v>
      </c>
      <c r="B38" t="s">
        <v>422</v>
      </c>
      <c r="C38" t="s">
        <v>464</v>
      </c>
      <c r="D38" t="s">
        <v>504</v>
      </c>
      <c r="E38">
        <v>4</v>
      </c>
      <c r="F38">
        <v>0</v>
      </c>
      <c r="G38">
        <v>0</v>
      </c>
      <c r="H38">
        <v>0</v>
      </c>
      <c r="I38">
        <v>0</v>
      </c>
      <c r="J38">
        <v>8</v>
      </c>
      <c r="K38">
        <v>16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27</v>
      </c>
      <c r="S38">
        <v>1.1074651353568499E-2</v>
      </c>
      <c r="T38">
        <v>0.43765381460213287</v>
      </c>
      <c r="U38">
        <v>23</v>
      </c>
    </row>
    <row r="39" spans="1:21" x14ac:dyDescent="0.2">
      <c r="A39" t="s">
        <v>401</v>
      </c>
      <c r="B39" t="s">
        <v>425</v>
      </c>
      <c r="C39" t="s">
        <v>464</v>
      </c>
      <c r="D39" t="s">
        <v>504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3</v>
      </c>
      <c r="M39">
        <v>2</v>
      </c>
      <c r="N39">
        <v>7</v>
      </c>
      <c r="O39">
        <v>4</v>
      </c>
      <c r="P39">
        <v>3</v>
      </c>
      <c r="Q39">
        <v>0</v>
      </c>
      <c r="R39">
        <v>19</v>
      </c>
      <c r="S39">
        <v>7.7932731747333882E-3</v>
      </c>
      <c r="T39">
        <v>0.5713699753896635</v>
      </c>
      <c r="U39">
        <v>37</v>
      </c>
    </row>
    <row r="40" spans="1:21" x14ac:dyDescent="0.2">
      <c r="A40" t="s">
        <v>401</v>
      </c>
      <c r="B40" t="s">
        <v>423</v>
      </c>
      <c r="C40" t="s">
        <v>464</v>
      </c>
      <c r="D40" t="s">
        <v>504</v>
      </c>
      <c r="E40">
        <v>6</v>
      </c>
      <c r="F40">
        <v>0</v>
      </c>
      <c r="G40">
        <v>0</v>
      </c>
      <c r="H40">
        <v>0</v>
      </c>
      <c r="I40">
        <v>0</v>
      </c>
      <c r="J40">
        <v>7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</v>
      </c>
      <c r="S40">
        <v>6.9729286300246104E-3</v>
      </c>
      <c r="T40">
        <v>0.60787530762920428</v>
      </c>
      <c r="U40">
        <v>42</v>
      </c>
    </row>
    <row r="41" spans="1:21" x14ac:dyDescent="0.2">
      <c r="A41" t="s">
        <v>407</v>
      </c>
      <c r="B41" t="s">
        <v>142</v>
      </c>
      <c r="C41" t="s">
        <v>463</v>
      </c>
      <c r="D41" t="s">
        <v>509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6</v>
      </c>
      <c r="L41">
        <v>12</v>
      </c>
      <c r="M41">
        <v>3</v>
      </c>
      <c r="N41">
        <v>11</v>
      </c>
      <c r="O41">
        <v>0</v>
      </c>
      <c r="P41">
        <v>0</v>
      </c>
      <c r="Q41">
        <v>0</v>
      </c>
      <c r="R41">
        <v>32</v>
      </c>
      <c r="S41">
        <v>1.3125512715340444E-2</v>
      </c>
      <c r="T41">
        <v>0.36546349466776046</v>
      </c>
      <c r="U41">
        <v>17</v>
      </c>
    </row>
    <row r="42" spans="1:21" x14ac:dyDescent="0.2">
      <c r="A42" t="s">
        <v>407</v>
      </c>
      <c r="B42" t="s">
        <v>422</v>
      </c>
      <c r="C42" t="s">
        <v>464</v>
      </c>
      <c r="D42" t="s">
        <v>509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  <c r="O42">
        <v>6</v>
      </c>
      <c r="P42">
        <v>1</v>
      </c>
      <c r="Q42">
        <v>0</v>
      </c>
      <c r="R42">
        <v>13</v>
      </c>
      <c r="S42">
        <v>5.3322395406070547E-3</v>
      </c>
      <c r="T42">
        <v>0.67104183757178015</v>
      </c>
      <c r="U42">
        <v>52</v>
      </c>
    </row>
    <row r="43" spans="1:21" x14ac:dyDescent="0.2">
      <c r="A43" t="s">
        <v>399</v>
      </c>
      <c r="B43" t="s">
        <v>69</v>
      </c>
      <c r="C43" t="s">
        <v>464</v>
      </c>
      <c r="D43" t="s">
        <v>510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11</v>
      </c>
      <c r="N43">
        <v>0</v>
      </c>
      <c r="O43">
        <v>0</v>
      </c>
      <c r="P43">
        <v>4</v>
      </c>
      <c r="Q43">
        <v>0</v>
      </c>
      <c r="R43">
        <v>16</v>
      </c>
      <c r="S43">
        <v>6.5627563576702219E-3</v>
      </c>
      <c r="T43">
        <v>0.64109926168990983</v>
      </c>
      <c r="U43">
        <v>47</v>
      </c>
    </row>
    <row r="44" spans="1:21" x14ac:dyDescent="0.2">
      <c r="A44" t="s">
        <v>399</v>
      </c>
      <c r="B44" t="s">
        <v>69</v>
      </c>
      <c r="C44" t="s">
        <v>464</v>
      </c>
      <c r="D44" t="s">
        <v>510</v>
      </c>
      <c r="E44">
        <v>2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6</v>
      </c>
      <c r="M44">
        <v>6</v>
      </c>
      <c r="N44">
        <v>0</v>
      </c>
      <c r="O44">
        <v>2</v>
      </c>
      <c r="P44">
        <v>6</v>
      </c>
      <c r="Q44">
        <v>1</v>
      </c>
      <c r="R44">
        <v>22</v>
      </c>
      <c r="S44">
        <v>9.0237899917965554E-3</v>
      </c>
      <c r="T44">
        <v>0.51968826907301058</v>
      </c>
      <c r="U44">
        <v>31</v>
      </c>
    </row>
    <row r="45" spans="1:21" x14ac:dyDescent="0.2">
      <c r="A45" t="s">
        <v>399</v>
      </c>
      <c r="B45" t="s">
        <v>422</v>
      </c>
      <c r="C45" t="s">
        <v>464</v>
      </c>
      <c r="D45" t="s">
        <v>510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2</v>
      </c>
      <c r="N45">
        <v>0</v>
      </c>
      <c r="O45">
        <v>7</v>
      </c>
      <c r="P45">
        <v>0</v>
      </c>
      <c r="Q45">
        <v>0</v>
      </c>
      <c r="R45">
        <v>10</v>
      </c>
      <c r="S45">
        <v>4.1017227235438884E-3</v>
      </c>
      <c r="T45">
        <v>0.73215750615258424</v>
      </c>
      <c r="U45">
        <v>65</v>
      </c>
    </row>
    <row r="46" spans="1:21" x14ac:dyDescent="0.2">
      <c r="A46" t="s">
        <v>398</v>
      </c>
      <c r="B46" t="s">
        <v>142</v>
      </c>
      <c r="C46" t="s">
        <v>463</v>
      </c>
      <c r="D46" t="s">
        <v>512</v>
      </c>
      <c r="E46">
        <v>1</v>
      </c>
      <c r="F46">
        <v>0</v>
      </c>
      <c r="G46">
        <v>0</v>
      </c>
      <c r="H46">
        <v>0</v>
      </c>
      <c r="I46">
        <v>0</v>
      </c>
      <c r="J46">
        <v>8</v>
      </c>
      <c r="K46">
        <v>10</v>
      </c>
      <c r="L46">
        <v>10</v>
      </c>
      <c r="M46">
        <v>0</v>
      </c>
      <c r="N46">
        <v>5</v>
      </c>
      <c r="O46">
        <v>0</v>
      </c>
      <c r="P46">
        <v>0</v>
      </c>
      <c r="Q46">
        <v>0</v>
      </c>
      <c r="R46">
        <v>33</v>
      </c>
      <c r="S46">
        <v>1.3535684987694831E-2</v>
      </c>
      <c r="T46">
        <v>0.35233798195242</v>
      </c>
      <c r="U46">
        <v>16</v>
      </c>
    </row>
    <row r="47" spans="1:21" x14ac:dyDescent="0.2">
      <c r="A47" t="s">
        <v>58</v>
      </c>
      <c r="B47" t="s">
        <v>72</v>
      </c>
      <c r="C47" t="s">
        <v>464</v>
      </c>
      <c r="D47" t="s">
        <v>512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11</v>
      </c>
      <c r="S47">
        <v>4.5118949958982777E-3</v>
      </c>
      <c r="T47">
        <v>0.70221493027071358</v>
      </c>
      <c r="U47">
        <v>58</v>
      </c>
    </row>
    <row r="48" spans="1:21" x14ac:dyDescent="0.2">
      <c r="A48" t="s">
        <v>398</v>
      </c>
      <c r="B48" t="s">
        <v>67</v>
      </c>
      <c r="C48" t="s">
        <v>465</v>
      </c>
      <c r="D48" t="s">
        <v>512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8</v>
      </c>
      <c r="N48">
        <v>1</v>
      </c>
      <c r="O48">
        <v>7</v>
      </c>
      <c r="P48">
        <v>4</v>
      </c>
      <c r="Q48">
        <v>6</v>
      </c>
      <c r="R48">
        <v>27</v>
      </c>
      <c r="S48">
        <v>1.1074651353568499E-2</v>
      </c>
      <c r="T48">
        <v>0.44872846595570137</v>
      </c>
      <c r="U48">
        <v>24</v>
      </c>
    </row>
    <row r="49" spans="1:21" x14ac:dyDescent="0.2">
      <c r="A49" t="s">
        <v>398</v>
      </c>
      <c r="B49" t="s">
        <v>71</v>
      </c>
      <c r="C49" t="s">
        <v>465</v>
      </c>
      <c r="D49" t="s">
        <v>512</v>
      </c>
      <c r="E49">
        <v>2</v>
      </c>
      <c r="F49">
        <v>0</v>
      </c>
      <c r="G49">
        <v>0</v>
      </c>
      <c r="H49">
        <v>0</v>
      </c>
      <c r="I49">
        <v>0</v>
      </c>
      <c r="J49">
        <v>5</v>
      </c>
      <c r="K49">
        <v>0</v>
      </c>
      <c r="L49">
        <v>0</v>
      </c>
      <c r="M49">
        <v>11</v>
      </c>
      <c r="N49">
        <v>6</v>
      </c>
      <c r="O49">
        <v>0</v>
      </c>
      <c r="P49">
        <v>0</v>
      </c>
      <c r="Q49">
        <v>0</v>
      </c>
      <c r="R49">
        <v>22</v>
      </c>
      <c r="S49">
        <v>9.0237899917965554E-3</v>
      </c>
      <c r="T49">
        <v>0.52871205906480712</v>
      </c>
      <c r="U49">
        <v>32</v>
      </c>
    </row>
    <row r="50" spans="1:21" x14ac:dyDescent="0.2">
      <c r="A50" t="s">
        <v>398</v>
      </c>
      <c r="B50" t="s">
        <v>422</v>
      </c>
      <c r="C50" t="s">
        <v>464</v>
      </c>
      <c r="D50" t="s">
        <v>512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</v>
      </c>
      <c r="O50">
        <v>1</v>
      </c>
      <c r="P50">
        <v>1</v>
      </c>
      <c r="Q50">
        <v>4</v>
      </c>
      <c r="R50">
        <v>10</v>
      </c>
      <c r="S50">
        <v>4.1017227235438884E-3</v>
      </c>
      <c r="T50">
        <v>0.73625922887612816</v>
      </c>
      <c r="U50">
        <v>66</v>
      </c>
    </row>
    <row r="51" spans="1:21" x14ac:dyDescent="0.2">
      <c r="A51" t="s">
        <v>409</v>
      </c>
      <c r="B51" t="s">
        <v>69</v>
      </c>
      <c r="C51" t="s">
        <v>464</v>
      </c>
      <c r="D51" t="s">
        <v>513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</v>
      </c>
      <c r="M51">
        <v>2</v>
      </c>
      <c r="N51">
        <v>9</v>
      </c>
      <c r="O51">
        <v>12</v>
      </c>
      <c r="P51">
        <v>9</v>
      </c>
      <c r="Q51">
        <v>0</v>
      </c>
      <c r="R51">
        <v>34</v>
      </c>
      <c r="S51">
        <v>1.3945857260049221E-2</v>
      </c>
      <c r="T51">
        <v>0.33880229696472519</v>
      </c>
      <c r="U51">
        <v>15</v>
      </c>
    </row>
    <row r="52" spans="1:21" x14ac:dyDescent="0.2">
      <c r="A52" t="s">
        <v>409</v>
      </c>
      <c r="B52" t="s">
        <v>68</v>
      </c>
      <c r="C52" t="s">
        <v>464</v>
      </c>
      <c r="D52" t="s">
        <v>513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</v>
      </c>
      <c r="M52">
        <v>2</v>
      </c>
      <c r="N52">
        <v>11</v>
      </c>
      <c r="O52">
        <v>4</v>
      </c>
      <c r="P52">
        <v>12</v>
      </c>
      <c r="Q52">
        <v>0</v>
      </c>
      <c r="R52">
        <v>31</v>
      </c>
      <c r="S52">
        <v>1.2715340442986054E-2</v>
      </c>
      <c r="T52">
        <v>0.39130434782608697</v>
      </c>
      <c r="U52">
        <v>19</v>
      </c>
    </row>
    <row r="53" spans="1:21" x14ac:dyDescent="0.2">
      <c r="A53" t="s">
        <v>409</v>
      </c>
      <c r="B53" t="s">
        <v>67</v>
      </c>
      <c r="C53" t="s">
        <v>465</v>
      </c>
      <c r="D53" t="s">
        <v>513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</v>
      </c>
      <c r="P53">
        <v>5</v>
      </c>
      <c r="Q53">
        <v>1</v>
      </c>
      <c r="R53">
        <v>15</v>
      </c>
      <c r="S53">
        <v>6.1525840853158325E-3</v>
      </c>
      <c r="T53">
        <v>0.65955701394585731</v>
      </c>
      <c r="U53">
        <v>50</v>
      </c>
    </row>
    <row r="54" spans="1:21" x14ac:dyDescent="0.2">
      <c r="A54" t="s">
        <v>396</v>
      </c>
      <c r="B54" t="s">
        <v>422</v>
      </c>
      <c r="C54" t="s">
        <v>464</v>
      </c>
      <c r="D54" t="s">
        <v>514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30</v>
      </c>
      <c r="N54">
        <v>2</v>
      </c>
      <c r="O54">
        <v>2</v>
      </c>
      <c r="P54">
        <v>3</v>
      </c>
      <c r="Q54">
        <v>0</v>
      </c>
      <c r="R54">
        <v>37</v>
      </c>
      <c r="S54">
        <v>1.5176374077112387E-2</v>
      </c>
      <c r="T54">
        <v>0.31050041017227237</v>
      </c>
      <c r="U54">
        <v>13</v>
      </c>
    </row>
    <row r="55" spans="1:21" x14ac:dyDescent="0.2">
      <c r="A55" t="s">
        <v>396</v>
      </c>
      <c r="B55" t="s">
        <v>69</v>
      </c>
      <c r="C55" t="s">
        <v>464</v>
      </c>
      <c r="D55" t="s">
        <v>514</v>
      </c>
      <c r="E55">
        <v>2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5</v>
      </c>
      <c r="M55">
        <v>36</v>
      </c>
      <c r="N55">
        <v>0</v>
      </c>
      <c r="O55">
        <v>0</v>
      </c>
      <c r="P55">
        <v>0</v>
      </c>
      <c r="Q55">
        <v>0</v>
      </c>
      <c r="R55">
        <v>42</v>
      </c>
      <c r="S55">
        <v>1.7227235438884332E-2</v>
      </c>
      <c r="T55">
        <v>0.26292042657916326</v>
      </c>
      <c r="U55">
        <v>10</v>
      </c>
    </row>
    <row r="56" spans="1:21" x14ac:dyDescent="0.2">
      <c r="A56" t="s">
        <v>396</v>
      </c>
      <c r="B56" t="s">
        <v>71</v>
      </c>
      <c r="C56" t="s">
        <v>465</v>
      </c>
      <c r="D56" t="s">
        <v>514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5</v>
      </c>
      <c r="N56">
        <v>12</v>
      </c>
      <c r="O56">
        <v>15</v>
      </c>
      <c r="P56">
        <v>1</v>
      </c>
      <c r="Q56">
        <v>0</v>
      </c>
      <c r="R56">
        <v>35</v>
      </c>
      <c r="S56">
        <v>1.435602953240361E-2</v>
      </c>
      <c r="T56">
        <v>0.32485643970467598</v>
      </c>
      <c r="U56">
        <v>14</v>
      </c>
    </row>
    <row r="57" spans="1:21" x14ac:dyDescent="0.2">
      <c r="A57" t="s">
        <v>396</v>
      </c>
      <c r="B57" t="s">
        <v>68</v>
      </c>
      <c r="C57" t="s">
        <v>464</v>
      </c>
      <c r="D57" t="s">
        <v>514</v>
      </c>
      <c r="E57">
        <v>2</v>
      </c>
      <c r="F57">
        <v>0</v>
      </c>
      <c r="G57">
        <v>0</v>
      </c>
      <c r="H57">
        <v>7</v>
      </c>
      <c r="I57">
        <v>0</v>
      </c>
      <c r="J57">
        <v>2</v>
      </c>
      <c r="K57">
        <v>0</v>
      </c>
      <c r="L57">
        <v>1</v>
      </c>
      <c r="M57">
        <v>0</v>
      </c>
      <c r="N57">
        <v>3</v>
      </c>
      <c r="O57">
        <v>0</v>
      </c>
      <c r="P57">
        <v>5</v>
      </c>
      <c r="Q57">
        <v>0</v>
      </c>
      <c r="R57">
        <v>18</v>
      </c>
      <c r="S57">
        <v>7.3831009023789989E-3</v>
      </c>
      <c r="T57">
        <v>0.58613617719442157</v>
      </c>
      <c r="U57">
        <v>39</v>
      </c>
    </row>
    <row r="58" spans="1:21" x14ac:dyDescent="0.2">
      <c r="A58" t="s">
        <v>57</v>
      </c>
      <c r="B58" t="s">
        <v>74</v>
      </c>
      <c r="C58" t="s">
        <v>466</v>
      </c>
      <c r="D58" t="s">
        <v>514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</v>
      </c>
      <c r="O58">
        <v>1</v>
      </c>
      <c r="P58">
        <v>2</v>
      </c>
      <c r="Q58">
        <v>1</v>
      </c>
      <c r="R58">
        <v>10</v>
      </c>
      <c r="S58">
        <v>4.1017227235438884E-3</v>
      </c>
      <c r="T58">
        <v>0.71985233798195247</v>
      </c>
      <c r="U58">
        <v>62</v>
      </c>
    </row>
    <row r="59" spans="1:21" x14ac:dyDescent="0.2">
      <c r="A59" t="s">
        <v>404</v>
      </c>
      <c r="B59" t="s">
        <v>68</v>
      </c>
      <c r="C59" t="s">
        <v>464</v>
      </c>
      <c r="D59" t="s">
        <v>516</v>
      </c>
      <c r="E59">
        <v>2</v>
      </c>
      <c r="F59">
        <v>0</v>
      </c>
      <c r="G59">
        <v>0</v>
      </c>
      <c r="H59">
        <v>0</v>
      </c>
      <c r="I59">
        <v>0</v>
      </c>
      <c r="J59">
        <v>1</v>
      </c>
      <c r="K59">
        <v>5</v>
      </c>
      <c r="L59">
        <v>2</v>
      </c>
      <c r="M59">
        <v>7</v>
      </c>
      <c r="N59">
        <v>8</v>
      </c>
      <c r="O59">
        <v>0</v>
      </c>
      <c r="P59">
        <v>3</v>
      </c>
      <c r="Q59">
        <v>0</v>
      </c>
      <c r="R59">
        <v>26</v>
      </c>
      <c r="S59">
        <v>1.0664479081214109E-2</v>
      </c>
      <c r="T59">
        <v>0.49179655455291216</v>
      </c>
      <c r="U59">
        <v>28</v>
      </c>
    </row>
    <row r="60" spans="1:21" x14ac:dyDescent="0.2">
      <c r="A60" t="s">
        <v>404</v>
      </c>
      <c r="B60" t="s">
        <v>67</v>
      </c>
      <c r="C60" t="s">
        <v>465</v>
      </c>
      <c r="D60" t="s">
        <v>516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44</v>
      </c>
      <c r="M60">
        <v>32</v>
      </c>
      <c r="N60">
        <v>14</v>
      </c>
      <c r="O60">
        <v>0</v>
      </c>
      <c r="P60">
        <v>0</v>
      </c>
      <c r="Q60">
        <v>0</v>
      </c>
      <c r="R60">
        <v>92</v>
      </c>
      <c r="S60">
        <v>3.7735849056603772E-2</v>
      </c>
      <c r="T60">
        <v>3.7735849056603772E-2</v>
      </c>
      <c r="U60">
        <v>1</v>
      </c>
    </row>
    <row r="61" spans="1:21" x14ac:dyDescent="0.2">
      <c r="A61" t="s">
        <v>404</v>
      </c>
      <c r="B61" t="s">
        <v>69</v>
      </c>
      <c r="C61" t="s">
        <v>464</v>
      </c>
      <c r="D61" t="s">
        <v>516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3</v>
      </c>
      <c r="N61">
        <v>23</v>
      </c>
      <c r="O61">
        <v>0</v>
      </c>
      <c r="P61">
        <v>11</v>
      </c>
      <c r="Q61">
        <v>0</v>
      </c>
      <c r="R61">
        <v>40</v>
      </c>
      <c r="S61">
        <v>1.6406890894175553E-2</v>
      </c>
      <c r="T61">
        <v>0.27932731747333883</v>
      </c>
      <c r="U61">
        <v>11</v>
      </c>
    </row>
    <row r="62" spans="1:21" x14ac:dyDescent="0.2">
      <c r="A62" t="s">
        <v>411</v>
      </c>
      <c r="B62" t="s">
        <v>422</v>
      </c>
      <c r="C62" t="s">
        <v>464</v>
      </c>
      <c r="D62" t="s">
        <v>503</v>
      </c>
      <c r="E62">
        <v>1</v>
      </c>
      <c r="F62">
        <v>0</v>
      </c>
      <c r="G62">
        <v>0</v>
      </c>
      <c r="H62">
        <v>0</v>
      </c>
      <c r="I62">
        <v>0</v>
      </c>
      <c r="J62">
        <v>4</v>
      </c>
      <c r="K62">
        <v>2</v>
      </c>
      <c r="L62">
        <v>8</v>
      </c>
      <c r="M62">
        <v>5</v>
      </c>
      <c r="N62">
        <v>1</v>
      </c>
      <c r="O62">
        <v>6</v>
      </c>
      <c r="P62">
        <v>0</v>
      </c>
      <c r="Q62">
        <v>1</v>
      </c>
      <c r="R62">
        <v>27</v>
      </c>
      <c r="S62">
        <v>1.1074651353568499E-2</v>
      </c>
      <c r="T62">
        <v>0.45980311730926987</v>
      </c>
      <c r="U62">
        <v>25</v>
      </c>
    </row>
    <row r="63" spans="1:21" x14ac:dyDescent="0.2">
      <c r="A63" t="s">
        <v>418</v>
      </c>
      <c r="B63" t="s">
        <v>68</v>
      </c>
      <c r="C63" t="s">
        <v>464</v>
      </c>
      <c r="D63" t="s">
        <v>503</v>
      </c>
      <c r="E63">
        <v>1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7</v>
      </c>
      <c r="M63">
        <v>4</v>
      </c>
      <c r="N63">
        <v>9</v>
      </c>
      <c r="O63">
        <v>0</v>
      </c>
      <c r="P63">
        <v>0</v>
      </c>
      <c r="Q63">
        <v>0</v>
      </c>
      <c r="R63">
        <v>23</v>
      </c>
      <c r="S63">
        <v>9.433962264150943E-3</v>
      </c>
      <c r="T63">
        <v>0.5012305168170631</v>
      </c>
      <c r="U63">
        <v>29</v>
      </c>
    </row>
    <row r="64" spans="1:21" x14ac:dyDescent="0.2">
      <c r="A64" t="s">
        <v>418</v>
      </c>
      <c r="B64" t="s">
        <v>67</v>
      </c>
      <c r="C64" t="s">
        <v>465</v>
      </c>
      <c r="D64" t="s">
        <v>503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12</v>
      </c>
      <c r="M64">
        <v>1</v>
      </c>
      <c r="N64">
        <v>0</v>
      </c>
      <c r="O64">
        <v>0</v>
      </c>
      <c r="P64">
        <v>0</v>
      </c>
      <c r="Q64">
        <v>0</v>
      </c>
      <c r="R64">
        <v>13</v>
      </c>
      <c r="S64">
        <v>5.3322395406070547E-3</v>
      </c>
      <c r="T64">
        <v>0.67637407711238717</v>
      </c>
      <c r="U64">
        <v>53</v>
      </c>
    </row>
    <row r="65" spans="1:21" x14ac:dyDescent="0.2">
      <c r="A65" t="s">
        <v>402</v>
      </c>
      <c r="B65" t="s">
        <v>67</v>
      </c>
      <c r="C65" t="s">
        <v>465</v>
      </c>
      <c r="D65" t="s">
        <v>503</v>
      </c>
      <c r="E65">
        <v>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16</v>
      </c>
      <c r="N65">
        <v>16</v>
      </c>
      <c r="O65">
        <v>0</v>
      </c>
      <c r="P65">
        <v>0</v>
      </c>
      <c r="Q65">
        <v>0</v>
      </c>
      <c r="R65">
        <v>32</v>
      </c>
      <c r="S65">
        <v>1.3125512715340444E-2</v>
      </c>
      <c r="T65">
        <v>0.37858900738310092</v>
      </c>
      <c r="U65">
        <v>18</v>
      </c>
    </row>
    <row r="66" spans="1:21" x14ac:dyDescent="0.2">
      <c r="A66" t="s">
        <v>411</v>
      </c>
      <c r="B66" t="s">
        <v>71</v>
      </c>
      <c r="C66" t="s">
        <v>465</v>
      </c>
      <c r="D66" t="s">
        <v>503</v>
      </c>
      <c r="E66">
        <v>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0</v>
      </c>
      <c r="O66">
        <v>0</v>
      </c>
      <c r="P66">
        <v>6</v>
      </c>
      <c r="Q66">
        <v>0</v>
      </c>
      <c r="R66">
        <v>10</v>
      </c>
      <c r="S66">
        <v>4.1017227235438884E-3</v>
      </c>
      <c r="T66">
        <v>0.744462674323216</v>
      </c>
      <c r="U66">
        <v>68</v>
      </c>
    </row>
    <row r="67" spans="1:21" x14ac:dyDescent="0.2">
      <c r="A67" t="s">
        <v>402</v>
      </c>
      <c r="B67" t="s">
        <v>71</v>
      </c>
      <c r="C67" t="s">
        <v>465</v>
      </c>
      <c r="D67" t="s">
        <v>503</v>
      </c>
      <c r="E67">
        <v>2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2</v>
      </c>
      <c r="O67">
        <v>6</v>
      </c>
      <c r="P67">
        <v>1</v>
      </c>
      <c r="Q67">
        <v>0</v>
      </c>
      <c r="R67">
        <v>10</v>
      </c>
      <c r="S67">
        <v>4.1017227235438884E-3</v>
      </c>
      <c r="T67">
        <v>0.74856439704675992</v>
      </c>
      <c r="U67">
        <v>69</v>
      </c>
    </row>
    <row r="68" spans="1:21" x14ac:dyDescent="0.2">
      <c r="A68" t="s">
        <v>418</v>
      </c>
      <c r="B68" t="s">
        <v>68</v>
      </c>
      <c r="C68" t="s">
        <v>464</v>
      </c>
      <c r="D68" t="s">
        <v>503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</v>
      </c>
      <c r="N68">
        <v>0</v>
      </c>
      <c r="O68">
        <v>1</v>
      </c>
      <c r="P68">
        <v>0</v>
      </c>
      <c r="Q68">
        <v>0</v>
      </c>
      <c r="R68">
        <v>13</v>
      </c>
      <c r="S68">
        <v>5.3322395406070547E-3</v>
      </c>
      <c r="T68">
        <v>0.68170631665299419</v>
      </c>
      <c r="U68">
        <v>54</v>
      </c>
    </row>
    <row r="69" spans="1:21" x14ac:dyDescent="0.2">
      <c r="A69" t="s">
        <v>411</v>
      </c>
      <c r="B69" t="s">
        <v>422</v>
      </c>
      <c r="C69" t="s">
        <v>464</v>
      </c>
      <c r="D69" t="s">
        <v>503</v>
      </c>
      <c r="E69">
        <v>6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1</v>
      </c>
      <c r="M69">
        <v>1</v>
      </c>
      <c r="N69">
        <v>0</v>
      </c>
      <c r="O69">
        <v>4</v>
      </c>
      <c r="P69">
        <v>3</v>
      </c>
      <c r="Q69">
        <v>0</v>
      </c>
      <c r="R69">
        <v>11</v>
      </c>
      <c r="S69">
        <v>4.5118949958982777E-3</v>
      </c>
      <c r="T69">
        <v>0.71575061525840855</v>
      </c>
      <c r="U69">
        <v>61</v>
      </c>
    </row>
    <row r="70" spans="1:21" x14ac:dyDescent="0.2">
      <c r="A70" t="s">
        <v>411</v>
      </c>
      <c r="B70" t="s">
        <v>68</v>
      </c>
      <c r="C70" t="s">
        <v>464</v>
      </c>
      <c r="D70" t="s">
        <v>503</v>
      </c>
      <c r="E70">
        <v>6</v>
      </c>
      <c r="F70">
        <v>0</v>
      </c>
      <c r="G70">
        <v>0</v>
      </c>
      <c r="H70">
        <v>0</v>
      </c>
      <c r="I70">
        <v>0</v>
      </c>
      <c r="J70">
        <v>6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0</v>
      </c>
      <c r="R70">
        <v>10</v>
      </c>
      <c r="S70">
        <v>4.1017227235438884E-3</v>
      </c>
      <c r="T70">
        <v>0.74036095159967208</v>
      </c>
      <c r="U70">
        <v>67</v>
      </c>
    </row>
    <row r="71" spans="1:21" x14ac:dyDescent="0.2">
      <c r="A71" t="s">
        <v>55</v>
      </c>
      <c r="B71" t="s">
        <v>56</v>
      </c>
      <c r="C71" t="s">
        <v>436</v>
      </c>
      <c r="D71" t="s">
        <v>434</v>
      </c>
      <c r="E71" t="s">
        <v>610</v>
      </c>
      <c r="F71" t="s">
        <v>0</v>
      </c>
      <c r="G71" t="s">
        <v>1</v>
      </c>
      <c r="H71" t="s">
        <v>2</v>
      </c>
      <c r="I71" t="s">
        <v>3</v>
      </c>
      <c r="J71" t="s">
        <v>4</v>
      </c>
      <c r="K71" t="s">
        <v>5</v>
      </c>
      <c r="L71" t="s">
        <v>6</v>
      </c>
      <c r="M71" t="s">
        <v>7</v>
      </c>
      <c r="N71" t="s">
        <v>8</v>
      </c>
      <c r="O71" t="s">
        <v>9</v>
      </c>
      <c r="P71">
        <v>42675</v>
      </c>
      <c r="Q71">
        <v>42705</v>
      </c>
      <c r="R71" t="s">
        <v>10</v>
      </c>
    </row>
  </sheetData>
  <sortState ref="A1:U71">
    <sortCondition ref="D1:D71"/>
    <sortCondition ref="E1:E7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opLeftCell="A106" workbookViewId="0">
      <selection activeCell="I187" sqref="I187"/>
    </sheetView>
  </sheetViews>
  <sheetFormatPr defaultRowHeight="12.75" x14ac:dyDescent="0.2"/>
  <cols>
    <col min="1" max="1" width="13.5703125" customWidth="1"/>
    <col min="2" max="2" width="11.140625" customWidth="1"/>
    <col min="6" max="6" width="12.28515625" customWidth="1"/>
    <col min="7" max="7" width="13.28515625" customWidth="1"/>
  </cols>
  <sheetData>
    <row r="1" spans="1:10" x14ac:dyDescent="0.2">
      <c r="A1" s="63" t="s">
        <v>468</v>
      </c>
      <c r="B1" s="63"/>
      <c r="C1" s="63" t="s">
        <v>469</v>
      </c>
      <c r="D1" s="64"/>
      <c r="E1" s="64"/>
      <c r="F1" s="64"/>
      <c r="G1" s="64"/>
    </row>
    <row r="2" spans="1:10" ht="13.5" thickBot="1" x14ac:dyDescent="0.25">
      <c r="A2" s="65" t="s">
        <v>435</v>
      </c>
      <c r="B2" s="65" t="s">
        <v>434</v>
      </c>
      <c r="C2" s="65" t="s">
        <v>470</v>
      </c>
      <c r="D2" s="65" t="s">
        <v>471</v>
      </c>
      <c r="E2" s="65" t="s">
        <v>472</v>
      </c>
      <c r="F2" s="65" t="s">
        <v>473</v>
      </c>
      <c r="G2" s="65" t="s">
        <v>53</v>
      </c>
    </row>
    <row r="3" spans="1:10" ht="13.5" thickBot="1" x14ac:dyDescent="0.25">
      <c r="A3" s="66">
        <v>925</v>
      </c>
      <c r="B3" s="66"/>
      <c r="C3" s="67"/>
      <c r="D3" s="67"/>
      <c r="E3" s="67"/>
      <c r="F3" s="67"/>
      <c r="G3" s="67"/>
    </row>
    <row r="4" spans="1:10" x14ac:dyDescent="0.2">
      <c r="A4" s="68">
        <v>1838</v>
      </c>
      <c r="B4" s="68"/>
      <c r="C4" s="69"/>
      <c r="D4" s="69"/>
      <c r="E4" s="68">
        <v>8</v>
      </c>
      <c r="F4" s="69"/>
      <c r="G4" s="68">
        <v>8</v>
      </c>
    </row>
    <row r="5" spans="1:10" x14ac:dyDescent="0.2">
      <c r="A5" s="70" t="s">
        <v>474</v>
      </c>
      <c r="B5" s="70" t="s">
        <v>503</v>
      </c>
      <c r="C5" s="69"/>
      <c r="D5" s="69"/>
      <c r="E5" s="70">
        <v>1</v>
      </c>
      <c r="F5" s="69"/>
      <c r="G5" s="70">
        <v>1</v>
      </c>
      <c r="I5">
        <f>925/25.4</f>
        <v>36.417322834645674</v>
      </c>
      <c r="J5">
        <f>1838/25.4</f>
        <v>72.362204724409452</v>
      </c>
    </row>
    <row r="6" spans="1:10" x14ac:dyDescent="0.2">
      <c r="A6" s="70" t="s">
        <v>138</v>
      </c>
      <c r="B6" s="70" t="s">
        <v>503</v>
      </c>
      <c r="C6" s="69"/>
      <c r="D6" s="69"/>
      <c r="E6" s="70">
        <v>1</v>
      </c>
      <c r="F6" s="69"/>
      <c r="G6" s="70">
        <v>1</v>
      </c>
      <c r="I6">
        <f t="shared" ref="I6:I12" si="0">925/25.4</f>
        <v>36.417322834645674</v>
      </c>
      <c r="J6">
        <f t="shared" ref="J6:J12" si="1">1838/25.4</f>
        <v>72.362204724409452</v>
      </c>
    </row>
    <row r="7" spans="1:10" x14ac:dyDescent="0.2">
      <c r="A7" s="70" t="s">
        <v>418</v>
      </c>
      <c r="B7" s="70" t="s">
        <v>503</v>
      </c>
      <c r="C7" s="69"/>
      <c r="D7" s="69"/>
      <c r="E7" s="70">
        <v>1</v>
      </c>
      <c r="F7" s="69"/>
      <c r="G7" s="70">
        <v>1</v>
      </c>
      <c r="I7">
        <f t="shared" si="0"/>
        <v>36.417322834645674</v>
      </c>
      <c r="J7">
        <f t="shared" si="1"/>
        <v>72.362204724409452</v>
      </c>
    </row>
    <row r="8" spans="1:10" x14ac:dyDescent="0.2">
      <c r="A8" s="70" t="s">
        <v>411</v>
      </c>
      <c r="B8" s="70" t="s">
        <v>503</v>
      </c>
      <c r="C8" s="69"/>
      <c r="D8" s="69"/>
      <c r="E8" s="70">
        <v>1</v>
      </c>
      <c r="F8" s="69"/>
      <c r="G8" s="70">
        <v>1</v>
      </c>
      <c r="I8">
        <f t="shared" si="0"/>
        <v>36.417322834645674</v>
      </c>
      <c r="J8">
        <f t="shared" si="1"/>
        <v>72.362204724409452</v>
      </c>
    </row>
    <row r="9" spans="1:10" x14ac:dyDescent="0.2">
      <c r="A9" s="70" t="s">
        <v>402</v>
      </c>
      <c r="B9" s="70" t="s">
        <v>503</v>
      </c>
      <c r="C9" s="69"/>
      <c r="D9" s="69"/>
      <c r="E9" s="70">
        <v>1</v>
      </c>
      <c r="F9" s="69"/>
      <c r="G9" s="70">
        <v>1</v>
      </c>
      <c r="I9">
        <f t="shared" si="0"/>
        <v>36.417322834645674</v>
      </c>
      <c r="J9">
        <f t="shared" si="1"/>
        <v>72.362204724409452</v>
      </c>
    </row>
    <row r="10" spans="1:10" x14ac:dyDescent="0.2">
      <c r="A10" s="70" t="s">
        <v>475</v>
      </c>
      <c r="B10" s="70" t="s">
        <v>503</v>
      </c>
      <c r="C10" s="69"/>
      <c r="D10" s="69"/>
      <c r="E10" s="70">
        <v>1</v>
      </c>
      <c r="F10" s="69"/>
      <c r="G10" s="70">
        <v>1</v>
      </c>
      <c r="I10">
        <f t="shared" si="0"/>
        <v>36.417322834645674</v>
      </c>
      <c r="J10">
        <f t="shared" si="1"/>
        <v>72.362204724409452</v>
      </c>
    </row>
    <row r="11" spans="1:10" x14ac:dyDescent="0.2">
      <c r="A11" s="70" t="s">
        <v>476</v>
      </c>
      <c r="B11" s="70" t="s">
        <v>503</v>
      </c>
      <c r="C11" s="69"/>
      <c r="D11" s="69"/>
      <c r="E11" s="70">
        <v>1</v>
      </c>
      <c r="F11" s="69"/>
      <c r="G11" s="70">
        <v>1</v>
      </c>
      <c r="I11">
        <f t="shared" si="0"/>
        <v>36.417322834645674</v>
      </c>
      <c r="J11">
        <f t="shared" si="1"/>
        <v>72.362204724409452</v>
      </c>
    </row>
    <row r="12" spans="1:10" x14ac:dyDescent="0.2">
      <c r="A12" s="70" t="s">
        <v>477</v>
      </c>
      <c r="B12" s="70" t="s">
        <v>503</v>
      </c>
      <c r="C12" s="69"/>
      <c r="D12" s="69"/>
      <c r="E12" s="70">
        <v>1</v>
      </c>
      <c r="F12" s="69"/>
      <c r="G12" s="70">
        <v>1</v>
      </c>
      <c r="I12">
        <f t="shared" si="0"/>
        <v>36.417322834645674</v>
      </c>
      <c r="J12">
        <f t="shared" si="1"/>
        <v>72.362204724409452</v>
      </c>
    </row>
    <row r="13" spans="1:10" ht="13.5" thickBot="1" x14ac:dyDescent="0.25">
      <c r="A13" s="66">
        <v>1244</v>
      </c>
      <c r="B13" s="66"/>
      <c r="C13" s="67"/>
      <c r="D13" s="67"/>
      <c r="E13" s="67"/>
      <c r="F13" s="67"/>
      <c r="G13" s="67"/>
    </row>
    <row r="14" spans="1:10" x14ac:dyDescent="0.2">
      <c r="A14" s="68">
        <v>917</v>
      </c>
      <c r="B14" s="68"/>
      <c r="C14" s="69"/>
      <c r="D14" s="69"/>
      <c r="E14" s="68">
        <v>3</v>
      </c>
      <c r="F14" s="69"/>
      <c r="G14" s="68">
        <v>3</v>
      </c>
    </row>
    <row r="15" spans="1:10" x14ac:dyDescent="0.2">
      <c r="A15" s="70" t="s">
        <v>478</v>
      </c>
      <c r="B15" s="70" t="s">
        <v>504</v>
      </c>
      <c r="C15" s="69"/>
      <c r="D15" s="69"/>
      <c r="E15" s="70">
        <v>1</v>
      </c>
      <c r="F15" s="69"/>
      <c r="G15" s="70">
        <v>1</v>
      </c>
    </row>
    <row r="16" spans="1:10" x14ac:dyDescent="0.2">
      <c r="A16" s="70" t="s">
        <v>479</v>
      </c>
      <c r="B16" s="70" t="s">
        <v>504</v>
      </c>
      <c r="C16" s="69"/>
      <c r="D16" s="69"/>
      <c r="E16" s="70">
        <v>1</v>
      </c>
      <c r="F16" s="69"/>
      <c r="G16" s="70">
        <v>1</v>
      </c>
    </row>
    <row r="17" spans="1:7" x14ac:dyDescent="0.2">
      <c r="A17" s="70" t="s">
        <v>401</v>
      </c>
      <c r="B17" s="70" t="s">
        <v>504</v>
      </c>
      <c r="C17" s="69"/>
      <c r="D17" s="69"/>
      <c r="E17" s="70">
        <v>1</v>
      </c>
      <c r="F17" s="69"/>
      <c r="G17" s="70">
        <v>1</v>
      </c>
    </row>
    <row r="18" spans="1:7" x14ac:dyDescent="0.2">
      <c r="A18" s="68">
        <v>1229</v>
      </c>
      <c r="C18" s="68">
        <v>2</v>
      </c>
      <c r="D18" s="69"/>
      <c r="E18" s="69"/>
      <c r="F18" s="69"/>
      <c r="G18" s="68">
        <v>2</v>
      </c>
    </row>
    <row r="19" spans="1:7" x14ac:dyDescent="0.2">
      <c r="A19" s="70" t="s">
        <v>480</v>
      </c>
      <c r="B19" s="73" t="s">
        <v>505</v>
      </c>
      <c r="C19" s="70">
        <v>1</v>
      </c>
      <c r="D19" s="69"/>
      <c r="E19" s="69"/>
      <c r="F19" s="69"/>
      <c r="G19" s="70">
        <v>1</v>
      </c>
    </row>
    <row r="20" spans="1:7" x14ac:dyDescent="0.2">
      <c r="A20" s="70" t="s">
        <v>406</v>
      </c>
      <c r="B20" s="73" t="s">
        <v>505</v>
      </c>
      <c r="C20" s="70">
        <v>1</v>
      </c>
      <c r="D20" s="69"/>
      <c r="E20" s="69"/>
      <c r="F20" s="69"/>
      <c r="G20" s="70">
        <v>1</v>
      </c>
    </row>
    <row r="21" spans="1:7" x14ac:dyDescent="0.2">
      <c r="A21" s="68">
        <v>1532</v>
      </c>
      <c r="B21" s="68"/>
      <c r="C21" s="69"/>
      <c r="D21" s="68">
        <v>3</v>
      </c>
      <c r="E21" s="69"/>
      <c r="F21" s="69"/>
      <c r="G21" s="68">
        <v>3</v>
      </c>
    </row>
    <row r="22" spans="1:7" x14ac:dyDescent="0.2">
      <c r="A22" s="70" t="s">
        <v>130</v>
      </c>
      <c r="B22" s="70" t="s">
        <v>506</v>
      </c>
      <c r="C22" s="69"/>
      <c r="D22" s="70">
        <v>1</v>
      </c>
      <c r="E22" s="69"/>
      <c r="F22" s="69"/>
      <c r="G22" s="70">
        <v>1</v>
      </c>
    </row>
    <row r="23" spans="1:7" x14ac:dyDescent="0.2">
      <c r="A23" s="70" t="s">
        <v>481</v>
      </c>
      <c r="B23" s="70" t="s">
        <v>506</v>
      </c>
      <c r="C23" s="69"/>
      <c r="D23" s="70">
        <v>1</v>
      </c>
      <c r="E23" s="69"/>
      <c r="F23" s="69"/>
      <c r="G23" s="70">
        <v>1</v>
      </c>
    </row>
    <row r="24" spans="1:7" x14ac:dyDescent="0.2">
      <c r="A24" s="70" t="s">
        <v>403</v>
      </c>
      <c r="B24" s="70" t="s">
        <v>506</v>
      </c>
      <c r="C24" s="69"/>
      <c r="D24" s="70">
        <v>1</v>
      </c>
      <c r="E24" s="69"/>
      <c r="F24" s="69"/>
      <c r="G24" s="70">
        <v>1</v>
      </c>
    </row>
    <row r="25" spans="1:7" x14ac:dyDescent="0.2">
      <c r="A25" s="68">
        <v>1838</v>
      </c>
      <c r="B25" s="68"/>
      <c r="C25" s="69"/>
      <c r="D25" s="69"/>
      <c r="E25" s="68">
        <v>6</v>
      </c>
      <c r="F25" s="69"/>
      <c r="G25" s="68">
        <v>6</v>
      </c>
    </row>
    <row r="26" spans="1:7" x14ac:dyDescent="0.2">
      <c r="A26" s="70" t="s">
        <v>482</v>
      </c>
      <c r="B26" s="70" t="s">
        <v>507</v>
      </c>
      <c r="C26" s="69"/>
      <c r="D26" s="69"/>
      <c r="E26" s="70">
        <v>1</v>
      </c>
      <c r="F26" s="69"/>
      <c r="G26" s="70">
        <v>1</v>
      </c>
    </row>
    <row r="27" spans="1:7" x14ac:dyDescent="0.2">
      <c r="A27" s="70" t="s">
        <v>135</v>
      </c>
      <c r="B27" s="70" t="s">
        <v>507</v>
      </c>
      <c r="C27" s="69"/>
      <c r="D27" s="69"/>
      <c r="E27" s="70">
        <v>1</v>
      </c>
      <c r="F27" s="69"/>
      <c r="G27" s="70">
        <v>1</v>
      </c>
    </row>
    <row r="28" spans="1:7" x14ac:dyDescent="0.2">
      <c r="A28" s="70" t="s">
        <v>133</v>
      </c>
      <c r="B28" s="70" t="s">
        <v>507</v>
      </c>
      <c r="C28" s="69"/>
      <c r="D28" s="69"/>
      <c r="E28" s="70">
        <v>1</v>
      </c>
      <c r="F28" s="69"/>
      <c r="G28" s="70">
        <v>1</v>
      </c>
    </row>
    <row r="29" spans="1:7" x14ac:dyDescent="0.2">
      <c r="A29" s="70" t="s">
        <v>410</v>
      </c>
      <c r="B29" s="70" t="s">
        <v>507</v>
      </c>
      <c r="C29" s="69"/>
      <c r="D29" s="69"/>
      <c r="E29" s="70">
        <v>1</v>
      </c>
      <c r="F29" s="69"/>
      <c r="G29" s="70">
        <v>1</v>
      </c>
    </row>
    <row r="30" spans="1:7" x14ac:dyDescent="0.2">
      <c r="A30" s="70" t="s">
        <v>414</v>
      </c>
      <c r="B30" s="70" t="s">
        <v>507</v>
      </c>
      <c r="C30" s="69"/>
      <c r="D30" s="69"/>
      <c r="E30" s="70">
        <v>1</v>
      </c>
      <c r="F30" s="69"/>
      <c r="G30" s="70">
        <v>1</v>
      </c>
    </row>
    <row r="31" spans="1:7" x14ac:dyDescent="0.2">
      <c r="A31" s="70" t="s">
        <v>400</v>
      </c>
      <c r="B31" s="70" t="s">
        <v>507</v>
      </c>
      <c r="C31" s="69"/>
      <c r="D31" s="69"/>
      <c r="E31" s="70">
        <v>1</v>
      </c>
      <c r="F31" s="69"/>
      <c r="G31" s="70">
        <v>1</v>
      </c>
    </row>
    <row r="32" spans="1:7" x14ac:dyDescent="0.2">
      <c r="A32" s="68">
        <v>2460</v>
      </c>
      <c r="B32" s="68"/>
      <c r="C32" s="68">
        <v>17</v>
      </c>
      <c r="D32" s="69"/>
      <c r="E32" s="69"/>
      <c r="F32" s="69"/>
      <c r="G32" s="68">
        <v>17</v>
      </c>
    </row>
    <row r="33" spans="1:7" x14ac:dyDescent="0.2">
      <c r="A33" s="70" t="s">
        <v>136</v>
      </c>
      <c r="B33" s="70" t="s">
        <v>508</v>
      </c>
      <c r="C33" s="70">
        <v>1</v>
      </c>
      <c r="D33" s="69"/>
      <c r="E33" s="69"/>
      <c r="F33" s="69"/>
      <c r="G33" s="70">
        <v>1</v>
      </c>
    </row>
    <row r="34" spans="1:7" x14ac:dyDescent="0.2">
      <c r="A34" s="70" t="s">
        <v>129</v>
      </c>
      <c r="B34" s="70" t="s">
        <v>508</v>
      </c>
      <c r="C34" s="70">
        <v>1</v>
      </c>
      <c r="D34" s="69"/>
      <c r="E34" s="69"/>
      <c r="F34" s="69"/>
      <c r="G34" s="70">
        <v>1</v>
      </c>
    </row>
    <row r="35" spans="1:7" x14ac:dyDescent="0.2">
      <c r="A35" s="70" t="s">
        <v>137</v>
      </c>
      <c r="B35" s="70" t="s">
        <v>508</v>
      </c>
      <c r="C35" s="70">
        <v>1</v>
      </c>
      <c r="D35" s="69"/>
      <c r="E35" s="69"/>
      <c r="F35" s="69"/>
      <c r="G35" s="70">
        <v>1</v>
      </c>
    </row>
    <row r="36" spans="1:7" x14ac:dyDescent="0.2">
      <c r="A36" s="70" t="s">
        <v>59</v>
      </c>
      <c r="B36" s="70" t="s">
        <v>508</v>
      </c>
      <c r="C36" s="70">
        <v>1</v>
      </c>
      <c r="D36" s="69"/>
      <c r="E36" s="69"/>
      <c r="F36" s="69"/>
      <c r="G36" s="70">
        <v>1</v>
      </c>
    </row>
    <row r="37" spans="1:7" x14ac:dyDescent="0.2">
      <c r="A37" s="70" t="s">
        <v>60</v>
      </c>
      <c r="B37" s="70" t="s">
        <v>508</v>
      </c>
      <c r="C37" s="70">
        <v>1</v>
      </c>
      <c r="D37" s="69"/>
      <c r="E37" s="69"/>
      <c r="F37" s="69"/>
      <c r="G37" s="70">
        <v>1</v>
      </c>
    </row>
    <row r="38" spans="1:7" x14ac:dyDescent="0.2">
      <c r="A38" s="70" t="s">
        <v>62</v>
      </c>
      <c r="B38" s="70" t="s">
        <v>508</v>
      </c>
      <c r="C38" s="70">
        <v>1</v>
      </c>
      <c r="D38" s="69"/>
      <c r="E38" s="69"/>
      <c r="F38" s="69"/>
      <c r="G38" s="70">
        <v>1</v>
      </c>
    </row>
    <row r="39" spans="1:7" x14ac:dyDescent="0.2">
      <c r="A39" s="70" t="s">
        <v>483</v>
      </c>
      <c r="B39" s="70" t="s">
        <v>508</v>
      </c>
      <c r="C39" s="70">
        <v>1</v>
      </c>
      <c r="D39" s="69"/>
      <c r="E39" s="69"/>
      <c r="F39" s="69"/>
      <c r="G39" s="70">
        <v>1</v>
      </c>
    </row>
    <row r="40" spans="1:7" x14ac:dyDescent="0.2">
      <c r="A40" s="70" t="s">
        <v>63</v>
      </c>
      <c r="B40" s="70" t="s">
        <v>508</v>
      </c>
      <c r="C40" s="70">
        <v>1</v>
      </c>
      <c r="D40" s="69"/>
      <c r="E40" s="69"/>
      <c r="F40" s="69"/>
      <c r="G40" s="70">
        <v>1</v>
      </c>
    </row>
    <row r="41" spans="1:7" x14ac:dyDescent="0.2">
      <c r="A41" s="70" t="s">
        <v>412</v>
      </c>
      <c r="B41" s="70" t="s">
        <v>508</v>
      </c>
      <c r="C41" s="70">
        <v>1</v>
      </c>
      <c r="D41" s="69"/>
      <c r="E41" s="69"/>
      <c r="F41" s="69"/>
      <c r="G41" s="70">
        <v>1</v>
      </c>
    </row>
    <row r="42" spans="1:7" x14ac:dyDescent="0.2">
      <c r="A42" s="70" t="s">
        <v>417</v>
      </c>
      <c r="B42" s="70" t="s">
        <v>508</v>
      </c>
      <c r="C42" s="70">
        <v>1</v>
      </c>
      <c r="D42" s="69"/>
      <c r="E42" s="69"/>
      <c r="F42" s="69"/>
      <c r="G42" s="70">
        <v>1</v>
      </c>
    </row>
    <row r="43" spans="1:7" x14ac:dyDescent="0.2">
      <c r="A43" s="70" t="s">
        <v>395</v>
      </c>
      <c r="B43" s="70" t="s">
        <v>508</v>
      </c>
      <c r="C43" s="70">
        <v>1</v>
      </c>
      <c r="D43" s="69"/>
      <c r="E43" s="69"/>
      <c r="F43" s="69"/>
      <c r="G43" s="70">
        <v>1</v>
      </c>
    </row>
    <row r="44" spans="1:7" x14ac:dyDescent="0.2">
      <c r="A44" s="70" t="s">
        <v>408</v>
      </c>
      <c r="B44" s="70" t="s">
        <v>508</v>
      </c>
      <c r="C44" s="70">
        <v>1</v>
      </c>
      <c r="D44" s="69"/>
      <c r="E44" s="69"/>
      <c r="F44" s="69"/>
      <c r="G44" s="70">
        <v>1</v>
      </c>
    </row>
    <row r="45" spans="1:7" x14ac:dyDescent="0.2">
      <c r="A45" s="70" t="s">
        <v>415</v>
      </c>
      <c r="B45" s="70" t="s">
        <v>508</v>
      </c>
      <c r="C45" s="70">
        <v>1</v>
      </c>
      <c r="D45" s="69"/>
      <c r="E45" s="69"/>
      <c r="F45" s="69"/>
      <c r="G45" s="70">
        <v>1</v>
      </c>
    </row>
    <row r="46" spans="1:7" x14ac:dyDescent="0.2">
      <c r="A46" s="70" t="s">
        <v>416</v>
      </c>
      <c r="B46" s="70" t="s">
        <v>508</v>
      </c>
      <c r="C46" s="70">
        <v>1</v>
      </c>
      <c r="D46" s="69"/>
      <c r="E46" s="69"/>
      <c r="F46" s="69"/>
      <c r="G46" s="70">
        <v>1</v>
      </c>
    </row>
    <row r="47" spans="1:7" x14ac:dyDescent="0.2">
      <c r="A47" s="70" t="s">
        <v>397</v>
      </c>
      <c r="B47" s="70" t="s">
        <v>508</v>
      </c>
      <c r="C47" s="70">
        <v>1</v>
      </c>
      <c r="D47" s="69"/>
      <c r="E47" s="69"/>
      <c r="F47" s="69"/>
      <c r="G47" s="70">
        <v>1</v>
      </c>
    </row>
    <row r="48" spans="1:7" x14ac:dyDescent="0.2">
      <c r="A48" s="70" t="s">
        <v>484</v>
      </c>
      <c r="B48" s="70" t="s">
        <v>508</v>
      </c>
      <c r="C48" s="70">
        <v>1</v>
      </c>
      <c r="D48" s="69"/>
      <c r="E48" s="69"/>
      <c r="F48" s="69"/>
      <c r="G48" s="70">
        <v>1</v>
      </c>
    </row>
    <row r="49" spans="1:7" x14ac:dyDescent="0.2">
      <c r="A49" s="70" t="s">
        <v>420</v>
      </c>
      <c r="B49" s="70" t="s">
        <v>508</v>
      </c>
      <c r="C49" s="70">
        <v>1</v>
      </c>
      <c r="D49" s="69"/>
      <c r="E49" s="69"/>
      <c r="F49" s="69"/>
      <c r="G49" s="70">
        <v>1</v>
      </c>
    </row>
    <row r="50" spans="1:7" ht="13.5" thickBot="1" x14ac:dyDescent="0.25">
      <c r="A50" s="66">
        <v>1475</v>
      </c>
      <c r="B50" s="66"/>
      <c r="C50" s="67"/>
      <c r="D50" s="67"/>
      <c r="E50" s="67"/>
      <c r="F50" s="67"/>
      <c r="G50" s="67"/>
    </row>
    <row r="51" spans="1:7" x14ac:dyDescent="0.2">
      <c r="A51" s="68">
        <v>1532</v>
      </c>
      <c r="B51" s="68"/>
      <c r="C51" s="69"/>
      <c r="D51" s="68">
        <v>1</v>
      </c>
      <c r="E51" s="69"/>
      <c r="F51" s="69"/>
      <c r="G51" s="68">
        <v>1</v>
      </c>
    </row>
    <row r="52" spans="1:7" x14ac:dyDescent="0.2">
      <c r="A52" s="70" t="s">
        <v>407</v>
      </c>
      <c r="B52" s="70" t="s">
        <v>509</v>
      </c>
      <c r="C52" s="69"/>
      <c r="D52" s="70">
        <v>1</v>
      </c>
      <c r="E52" s="69"/>
      <c r="F52" s="69"/>
      <c r="G52" s="70">
        <v>1</v>
      </c>
    </row>
    <row r="53" spans="1:7" ht="13.5" thickBot="1" x14ac:dyDescent="0.25">
      <c r="A53" s="66">
        <v>1549</v>
      </c>
      <c r="B53" s="66"/>
      <c r="C53" s="67"/>
      <c r="D53" s="67"/>
      <c r="E53" s="67"/>
      <c r="F53" s="67"/>
      <c r="G53" s="67"/>
    </row>
    <row r="54" spans="1:7" x14ac:dyDescent="0.2">
      <c r="A54" s="68">
        <v>1224</v>
      </c>
      <c r="B54" s="68"/>
      <c r="C54" s="69"/>
      <c r="D54" s="69"/>
      <c r="E54" s="68">
        <v>2</v>
      </c>
      <c r="F54" s="69"/>
      <c r="G54" s="68">
        <v>2</v>
      </c>
    </row>
    <row r="55" spans="1:7" x14ac:dyDescent="0.2">
      <c r="A55" s="70" t="s">
        <v>128</v>
      </c>
      <c r="B55" s="70" t="s">
        <v>510</v>
      </c>
      <c r="C55" s="69"/>
      <c r="D55" s="69"/>
      <c r="E55" s="70">
        <v>1</v>
      </c>
      <c r="F55" s="69"/>
      <c r="G55" s="70">
        <v>1</v>
      </c>
    </row>
    <row r="56" spans="1:7" x14ac:dyDescent="0.2">
      <c r="A56" s="70" t="s">
        <v>399</v>
      </c>
      <c r="B56" s="70" t="s">
        <v>510</v>
      </c>
      <c r="C56" s="69"/>
      <c r="D56" s="69"/>
      <c r="E56" s="70">
        <v>1</v>
      </c>
      <c r="F56" s="69"/>
      <c r="G56" s="70">
        <v>1</v>
      </c>
    </row>
    <row r="57" spans="1:7" x14ac:dyDescent="0.2">
      <c r="A57" s="68">
        <v>1380</v>
      </c>
      <c r="B57" s="68"/>
      <c r="C57" s="69"/>
      <c r="D57" s="68">
        <v>1</v>
      </c>
      <c r="E57" s="69"/>
      <c r="F57" s="69"/>
      <c r="G57" s="68">
        <v>1</v>
      </c>
    </row>
    <row r="58" spans="1:7" x14ac:dyDescent="0.2">
      <c r="A58" s="70" t="s">
        <v>419</v>
      </c>
      <c r="B58" s="70" t="s">
        <v>511</v>
      </c>
      <c r="C58" s="69"/>
      <c r="D58" s="70">
        <v>1</v>
      </c>
      <c r="E58" s="69"/>
      <c r="F58" s="69"/>
      <c r="G58" s="70">
        <v>1</v>
      </c>
    </row>
    <row r="59" spans="1:7" x14ac:dyDescent="0.2">
      <c r="A59" s="68">
        <v>1532</v>
      </c>
      <c r="B59" s="68"/>
      <c r="C59" s="69"/>
      <c r="D59" s="68">
        <v>13</v>
      </c>
      <c r="E59" s="69"/>
      <c r="F59" s="69"/>
      <c r="G59" s="68">
        <v>13</v>
      </c>
    </row>
    <row r="60" spans="1:7" x14ac:dyDescent="0.2">
      <c r="A60" s="70" t="s">
        <v>58</v>
      </c>
      <c r="B60" s="70" t="s">
        <v>512</v>
      </c>
      <c r="C60" s="69"/>
      <c r="D60" s="70">
        <v>1</v>
      </c>
      <c r="E60" s="69"/>
      <c r="F60" s="69"/>
      <c r="G60" s="70">
        <v>1</v>
      </c>
    </row>
    <row r="61" spans="1:7" x14ac:dyDescent="0.2">
      <c r="A61" s="70" t="s">
        <v>485</v>
      </c>
      <c r="B61" s="70" t="s">
        <v>512</v>
      </c>
      <c r="C61" s="69"/>
      <c r="D61" s="70">
        <v>1</v>
      </c>
      <c r="E61" s="69"/>
      <c r="F61" s="69"/>
      <c r="G61" s="70">
        <v>1</v>
      </c>
    </row>
    <row r="62" spans="1:7" x14ac:dyDescent="0.2">
      <c r="A62" s="70" t="s">
        <v>131</v>
      </c>
      <c r="B62" s="70" t="s">
        <v>512</v>
      </c>
      <c r="C62" s="69"/>
      <c r="D62" s="70">
        <v>1</v>
      </c>
      <c r="E62" s="69"/>
      <c r="F62" s="69"/>
      <c r="G62" s="70">
        <v>1</v>
      </c>
    </row>
    <row r="63" spans="1:7" x14ac:dyDescent="0.2">
      <c r="A63" s="70" t="s">
        <v>486</v>
      </c>
      <c r="B63" s="70" t="s">
        <v>512</v>
      </c>
      <c r="C63" s="69"/>
      <c r="D63" s="70">
        <v>1</v>
      </c>
      <c r="E63" s="69"/>
      <c r="F63" s="69"/>
      <c r="G63" s="70">
        <v>1</v>
      </c>
    </row>
    <row r="64" spans="1:7" x14ac:dyDescent="0.2">
      <c r="A64" s="70" t="s">
        <v>140</v>
      </c>
      <c r="B64" s="70" t="s">
        <v>512</v>
      </c>
      <c r="C64" s="69"/>
      <c r="D64" s="70">
        <v>1</v>
      </c>
      <c r="E64" s="69"/>
      <c r="F64" s="69"/>
      <c r="G64" s="70">
        <v>1</v>
      </c>
    </row>
    <row r="65" spans="1:7" x14ac:dyDescent="0.2">
      <c r="A65" s="70" t="s">
        <v>487</v>
      </c>
      <c r="B65" s="70" t="s">
        <v>512</v>
      </c>
      <c r="C65" s="69"/>
      <c r="D65" s="70">
        <v>1</v>
      </c>
      <c r="E65" s="69"/>
      <c r="F65" s="69"/>
      <c r="G65" s="70">
        <v>1</v>
      </c>
    </row>
    <row r="66" spans="1:7" x14ac:dyDescent="0.2">
      <c r="A66" s="70" t="s">
        <v>132</v>
      </c>
      <c r="B66" s="70" t="s">
        <v>512</v>
      </c>
      <c r="C66" s="69"/>
      <c r="D66" s="70">
        <v>1</v>
      </c>
      <c r="E66" s="69"/>
      <c r="F66" s="69"/>
      <c r="G66" s="70">
        <v>1</v>
      </c>
    </row>
    <row r="67" spans="1:7" x14ac:dyDescent="0.2">
      <c r="A67" s="70" t="s">
        <v>488</v>
      </c>
      <c r="B67" s="70" t="s">
        <v>512</v>
      </c>
      <c r="C67" s="69"/>
      <c r="D67" s="70">
        <v>1</v>
      </c>
      <c r="E67" s="69"/>
      <c r="F67" s="69"/>
      <c r="G67" s="70">
        <v>1</v>
      </c>
    </row>
    <row r="68" spans="1:7" x14ac:dyDescent="0.2">
      <c r="A68" s="70" t="s">
        <v>489</v>
      </c>
      <c r="B68" s="70" t="s">
        <v>512</v>
      </c>
      <c r="C68" s="69"/>
      <c r="D68" s="70">
        <v>1</v>
      </c>
      <c r="E68" s="69"/>
      <c r="F68" s="69"/>
      <c r="G68" s="70">
        <v>1</v>
      </c>
    </row>
    <row r="69" spans="1:7" x14ac:dyDescent="0.2">
      <c r="A69" s="70" t="s">
        <v>490</v>
      </c>
      <c r="B69" s="70" t="s">
        <v>512</v>
      </c>
      <c r="C69" s="69"/>
      <c r="D69" s="70">
        <v>1</v>
      </c>
      <c r="E69" s="69"/>
      <c r="F69" s="69"/>
      <c r="G69" s="70">
        <v>1</v>
      </c>
    </row>
    <row r="70" spans="1:7" x14ac:dyDescent="0.2">
      <c r="A70" s="70" t="s">
        <v>413</v>
      </c>
      <c r="B70" s="70" t="s">
        <v>512</v>
      </c>
      <c r="C70" s="69"/>
      <c r="D70" s="70">
        <v>1</v>
      </c>
      <c r="E70" s="69"/>
      <c r="F70" s="69"/>
      <c r="G70" s="70">
        <v>1</v>
      </c>
    </row>
    <row r="71" spans="1:7" x14ac:dyDescent="0.2">
      <c r="A71" s="70" t="s">
        <v>398</v>
      </c>
      <c r="B71" s="70" t="s">
        <v>512</v>
      </c>
      <c r="C71" s="69"/>
      <c r="D71" s="70">
        <v>1</v>
      </c>
      <c r="E71" s="69"/>
      <c r="F71" s="69"/>
      <c r="G71" s="70">
        <v>1</v>
      </c>
    </row>
    <row r="72" spans="1:7" x14ac:dyDescent="0.2">
      <c r="A72" s="70" t="s">
        <v>405</v>
      </c>
      <c r="B72" s="70" t="s">
        <v>512</v>
      </c>
      <c r="C72" s="69"/>
      <c r="D72" s="70">
        <v>1</v>
      </c>
      <c r="E72" s="69"/>
      <c r="F72" s="69"/>
      <c r="G72" s="70">
        <v>1</v>
      </c>
    </row>
    <row r="73" spans="1:7" x14ac:dyDescent="0.2">
      <c r="A73" s="68">
        <v>1700</v>
      </c>
      <c r="B73" s="68"/>
      <c r="C73" s="69"/>
      <c r="D73" s="69"/>
      <c r="E73" s="68">
        <v>2</v>
      </c>
      <c r="F73" s="69"/>
      <c r="G73" s="68">
        <v>2</v>
      </c>
    </row>
    <row r="74" spans="1:7" x14ac:dyDescent="0.2">
      <c r="A74" s="70" t="s">
        <v>141</v>
      </c>
      <c r="B74" s="70" t="s">
        <v>513</v>
      </c>
      <c r="C74" s="69"/>
      <c r="D74" s="69"/>
      <c r="E74" s="70">
        <v>1</v>
      </c>
      <c r="F74" s="69"/>
      <c r="G74" s="70">
        <v>1</v>
      </c>
    </row>
    <row r="75" spans="1:7" x14ac:dyDescent="0.2">
      <c r="A75" s="70" t="s">
        <v>409</v>
      </c>
      <c r="B75" s="70" t="s">
        <v>513</v>
      </c>
      <c r="C75" s="69"/>
      <c r="D75" s="69"/>
      <c r="E75" s="70">
        <v>1</v>
      </c>
      <c r="F75" s="69"/>
      <c r="G75" s="70">
        <v>1</v>
      </c>
    </row>
    <row r="76" spans="1:7" x14ac:dyDescent="0.2">
      <c r="A76" s="68">
        <v>1838</v>
      </c>
      <c r="B76" s="68"/>
      <c r="C76" s="69"/>
      <c r="D76" s="69"/>
      <c r="E76" s="68">
        <v>4</v>
      </c>
      <c r="F76" s="69"/>
      <c r="G76" s="68">
        <v>4</v>
      </c>
    </row>
    <row r="77" spans="1:7" x14ac:dyDescent="0.2">
      <c r="A77" s="70" t="s">
        <v>57</v>
      </c>
      <c r="B77" s="70" t="s">
        <v>514</v>
      </c>
      <c r="C77" s="69"/>
      <c r="D77" s="69"/>
      <c r="E77" s="70">
        <v>1</v>
      </c>
      <c r="F77" s="69"/>
      <c r="G77" s="70">
        <v>1</v>
      </c>
    </row>
    <row r="78" spans="1:7" x14ac:dyDescent="0.2">
      <c r="A78" s="70" t="s">
        <v>134</v>
      </c>
      <c r="B78" s="70" t="s">
        <v>514</v>
      </c>
      <c r="C78" s="69"/>
      <c r="D78" s="69"/>
      <c r="E78" s="70">
        <v>1</v>
      </c>
      <c r="F78" s="69"/>
      <c r="G78" s="70">
        <v>1</v>
      </c>
    </row>
    <row r="79" spans="1:7" x14ac:dyDescent="0.2">
      <c r="A79" s="70" t="s">
        <v>491</v>
      </c>
      <c r="B79" s="70" t="s">
        <v>514</v>
      </c>
      <c r="C79" s="69"/>
      <c r="D79" s="69"/>
      <c r="E79" s="70">
        <v>1</v>
      </c>
      <c r="F79" s="69"/>
      <c r="G79" s="70">
        <v>1</v>
      </c>
    </row>
    <row r="80" spans="1:7" x14ac:dyDescent="0.2">
      <c r="A80" s="70" t="s">
        <v>396</v>
      </c>
      <c r="B80" s="70" t="s">
        <v>514</v>
      </c>
      <c r="C80" s="69"/>
      <c r="D80" s="69"/>
      <c r="E80" s="70">
        <v>1</v>
      </c>
      <c r="F80" s="69"/>
      <c r="G80" s="70">
        <v>1</v>
      </c>
    </row>
    <row r="81" spans="1:7" x14ac:dyDescent="0.2">
      <c r="A81" s="68">
        <v>1950</v>
      </c>
      <c r="B81" s="68"/>
      <c r="C81" s="69"/>
      <c r="D81" s="68">
        <v>1</v>
      </c>
      <c r="E81" s="69"/>
      <c r="F81" s="69"/>
      <c r="G81" s="68">
        <v>1</v>
      </c>
    </row>
    <row r="82" spans="1:7" x14ac:dyDescent="0.2">
      <c r="A82" s="70" t="s">
        <v>61</v>
      </c>
      <c r="B82" s="70" t="s">
        <v>515</v>
      </c>
      <c r="C82" s="69"/>
      <c r="D82" s="70">
        <v>1</v>
      </c>
      <c r="E82" s="69"/>
      <c r="F82" s="69"/>
      <c r="G82" s="70">
        <v>1</v>
      </c>
    </row>
    <row r="83" spans="1:7" ht="13.5" thickBot="1" x14ac:dyDescent="0.25">
      <c r="A83" s="66">
        <v>1837</v>
      </c>
      <c r="B83" s="66"/>
      <c r="C83" s="67"/>
      <c r="D83" s="67"/>
      <c r="E83" s="67"/>
      <c r="F83" s="67"/>
      <c r="G83" s="67"/>
    </row>
    <row r="84" spans="1:7" x14ac:dyDescent="0.2">
      <c r="A84" s="68">
        <v>1532</v>
      </c>
      <c r="B84" s="68"/>
      <c r="C84" s="69"/>
      <c r="D84" s="68">
        <v>2</v>
      </c>
      <c r="E84" s="69"/>
      <c r="F84" s="69"/>
      <c r="G84" s="68">
        <v>2</v>
      </c>
    </row>
    <row r="85" spans="1:7" x14ac:dyDescent="0.2">
      <c r="A85" s="70" t="s">
        <v>139</v>
      </c>
      <c r="B85" s="70" t="s">
        <v>516</v>
      </c>
      <c r="C85" s="69"/>
      <c r="D85" s="70">
        <v>1</v>
      </c>
      <c r="E85" s="69"/>
      <c r="F85" s="69"/>
      <c r="G85" s="70">
        <v>1</v>
      </c>
    </row>
    <row r="86" spans="1:7" x14ac:dyDescent="0.2">
      <c r="A86" s="70" t="s">
        <v>404</v>
      </c>
      <c r="B86" s="70" t="s">
        <v>516</v>
      </c>
      <c r="C86" s="69"/>
      <c r="D86" s="70">
        <v>1</v>
      </c>
      <c r="E86" s="69"/>
      <c r="F86" s="69"/>
      <c r="G86" s="70">
        <v>1</v>
      </c>
    </row>
    <row r="87" spans="1:7" ht="13.5" thickBot="1" x14ac:dyDescent="0.25">
      <c r="A87" s="66">
        <v>2160</v>
      </c>
      <c r="B87" s="66"/>
      <c r="C87" s="67"/>
      <c r="D87" s="67"/>
      <c r="E87" s="67"/>
      <c r="F87" s="67"/>
      <c r="G87" s="67"/>
    </row>
    <row r="88" spans="1:7" x14ac:dyDescent="0.2">
      <c r="A88" s="68">
        <v>1532</v>
      </c>
      <c r="B88" s="68"/>
      <c r="C88" s="69"/>
      <c r="D88" s="68">
        <v>1</v>
      </c>
      <c r="E88" s="69"/>
      <c r="F88" s="69"/>
      <c r="G88" s="68">
        <v>1</v>
      </c>
    </row>
    <row r="89" spans="1:7" x14ac:dyDescent="0.2">
      <c r="A89" s="70" t="s">
        <v>421</v>
      </c>
      <c r="B89" s="70" t="s">
        <v>517</v>
      </c>
      <c r="C89" s="69"/>
      <c r="D89" s="70">
        <v>1</v>
      </c>
      <c r="E89" s="69"/>
      <c r="F89" s="69"/>
      <c r="G89" s="70">
        <v>1</v>
      </c>
    </row>
    <row r="90" spans="1:7" ht="13.5" thickBot="1" x14ac:dyDescent="0.25">
      <c r="A90" s="66" t="s">
        <v>473</v>
      </c>
      <c r="B90" s="66"/>
      <c r="C90" s="67"/>
      <c r="D90" s="67"/>
      <c r="E90" s="67"/>
      <c r="F90" s="67"/>
      <c r="G90" s="67"/>
    </row>
    <row r="91" spans="1:7" x14ac:dyDescent="0.2">
      <c r="A91" s="68" t="s">
        <v>473</v>
      </c>
      <c r="B91" s="68"/>
      <c r="C91" s="69"/>
      <c r="D91" s="69"/>
      <c r="E91" s="69"/>
      <c r="F91" s="68">
        <v>11</v>
      </c>
      <c r="G91" s="68">
        <v>11</v>
      </c>
    </row>
    <row r="92" spans="1:7" x14ac:dyDescent="0.2">
      <c r="A92" s="70" t="s">
        <v>492</v>
      </c>
      <c r="B92" s="70" t="s">
        <v>434</v>
      </c>
      <c r="C92" s="69"/>
      <c r="D92" s="69"/>
      <c r="E92" s="69"/>
      <c r="F92" s="70">
        <v>1</v>
      </c>
      <c r="G92" s="70">
        <v>1</v>
      </c>
    </row>
    <row r="93" spans="1:7" x14ac:dyDescent="0.2">
      <c r="A93" s="70" t="s">
        <v>493</v>
      </c>
      <c r="B93" s="70" t="s">
        <v>434</v>
      </c>
      <c r="C93" s="69"/>
      <c r="D93" s="69"/>
      <c r="E93" s="69"/>
      <c r="F93" s="70">
        <v>1</v>
      </c>
      <c r="G93" s="70">
        <v>1</v>
      </c>
    </row>
    <row r="94" spans="1:7" x14ac:dyDescent="0.2">
      <c r="A94" s="70" t="s">
        <v>494</v>
      </c>
      <c r="B94" s="70" t="s">
        <v>434</v>
      </c>
      <c r="C94" s="69"/>
      <c r="D94" s="69"/>
      <c r="E94" s="69"/>
      <c r="F94" s="70">
        <v>1</v>
      </c>
      <c r="G94" s="70">
        <v>1</v>
      </c>
    </row>
    <row r="95" spans="1:7" x14ac:dyDescent="0.2">
      <c r="A95" s="70" t="s">
        <v>495</v>
      </c>
      <c r="B95" s="70" t="s">
        <v>434</v>
      </c>
      <c r="C95" s="69"/>
      <c r="D95" s="69"/>
      <c r="E95" s="69"/>
      <c r="F95" s="70">
        <v>1</v>
      </c>
      <c r="G95" s="70">
        <v>1</v>
      </c>
    </row>
    <row r="96" spans="1:7" x14ac:dyDescent="0.2">
      <c r="A96" s="70" t="s">
        <v>496</v>
      </c>
      <c r="B96" s="70" t="s">
        <v>434</v>
      </c>
      <c r="C96" s="69"/>
      <c r="D96" s="69"/>
      <c r="E96" s="69"/>
      <c r="F96" s="70">
        <v>1</v>
      </c>
      <c r="G96" s="70">
        <v>1</v>
      </c>
    </row>
    <row r="97" spans="1:7" x14ac:dyDescent="0.2">
      <c r="A97" s="70" t="s">
        <v>497</v>
      </c>
      <c r="B97" s="70" t="s">
        <v>434</v>
      </c>
      <c r="C97" s="69"/>
      <c r="D97" s="69"/>
      <c r="E97" s="69"/>
      <c r="F97" s="70">
        <v>1</v>
      </c>
      <c r="G97" s="70">
        <v>1</v>
      </c>
    </row>
    <row r="98" spans="1:7" x14ac:dyDescent="0.2">
      <c r="A98" s="70" t="s">
        <v>498</v>
      </c>
      <c r="B98" s="70" t="s">
        <v>434</v>
      </c>
      <c r="C98" s="69"/>
      <c r="D98" s="69"/>
      <c r="E98" s="69"/>
      <c r="F98" s="70">
        <v>1</v>
      </c>
      <c r="G98" s="70">
        <v>1</v>
      </c>
    </row>
    <row r="99" spans="1:7" x14ac:dyDescent="0.2">
      <c r="A99" s="70" t="s">
        <v>499</v>
      </c>
      <c r="B99" s="70" t="s">
        <v>434</v>
      </c>
      <c r="C99" s="69"/>
      <c r="D99" s="69"/>
      <c r="E99" s="69"/>
      <c r="F99" s="70">
        <v>1</v>
      </c>
      <c r="G99" s="70">
        <v>1</v>
      </c>
    </row>
    <row r="100" spans="1:7" x14ac:dyDescent="0.2">
      <c r="A100" s="70" t="s">
        <v>500</v>
      </c>
      <c r="B100" s="70" t="s">
        <v>434</v>
      </c>
      <c r="C100" s="69"/>
      <c r="D100" s="69"/>
      <c r="E100" s="69"/>
      <c r="F100" s="70">
        <v>1</v>
      </c>
      <c r="G100" s="70">
        <v>1</v>
      </c>
    </row>
    <row r="101" spans="1:7" x14ac:dyDescent="0.2">
      <c r="A101" s="70" t="s">
        <v>501</v>
      </c>
      <c r="B101" s="70" t="s">
        <v>434</v>
      </c>
      <c r="C101" s="69"/>
      <c r="D101" s="69"/>
      <c r="E101" s="69"/>
      <c r="F101" s="70">
        <v>1</v>
      </c>
      <c r="G101" s="70">
        <v>1</v>
      </c>
    </row>
    <row r="102" spans="1:7" x14ac:dyDescent="0.2">
      <c r="A102" s="70" t="s">
        <v>502</v>
      </c>
      <c r="B102" s="70"/>
      <c r="C102" s="69"/>
      <c r="D102" s="69"/>
      <c r="E102" s="69"/>
      <c r="F102" s="70">
        <v>1</v>
      </c>
      <c r="G102" s="70">
        <v>1</v>
      </c>
    </row>
    <row r="103" spans="1:7" ht="13.5" thickBot="1" x14ac:dyDescent="0.25">
      <c r="A103" s="70" t="s">
        <v>473</v>
      </c>
      <c r="B103" s="70"/>
      <c r="C103" s="69"/>
      <c r="D103" s="69"/>
      <c r="E103" s="69"/>
      <c r="F103" s="69"/>
      <c r="G103" s="69"/>
    </row>
    <row r="104" spans="1:7" x14ac:dyDescent="0.2">
      <c r="A104" s="71" t="s">
        <v>53</v>
      </c>
      <c r="B104" s="71"/>
      <c r="C104" s="71">
        <v>19</v>
      </c>
      <c r="D104" s="71">
        <v>22</v>
      </c>
      <c r="E104" s="71">
        <v>25</v>
      </c>
      <c r="F104" s="71">
        <v>11</v>
      </c>
      <c r="G104" s="71">
        <v>77</v>
      </c>
    </row>
    <row r="105" spans="1:7" ht="15" x14ac:dyDescent="0.2">
      <c r="A105" s="72"/>
      <c r="B105" s="72"/>
    </row>
    <row r="108" spans="1:7" ht="13.5" thickBot="1" x14ac:dyDescent="0.25">
      <c r="A108" s="66"/>
      <c r="B108" s="66"/>
    </row>
    <row r="109" spans="1:7" x14ac:dyDescent="0.2">
      <c r="A109" s="68" t="s">
        <v>518</v>
      </c>
      <c r="B109" s="68" t="s">
        <v>434</v>
      </c>
    </row>
    <row r="110" spans="1:7" x14ac:dyDescent="0.2">
      <c r="A110" s="70" t="s">
        <v>136</v>
      </c>
      <c r="B110" s="70" t="s">
        <v>508</v>
      </c>
    </row>
    <row r="111" spans="1:7" x14ac:dyDescent="0.2">
      <c r="A111" s="70" t="s">
        <v>57</v>
      </c>
      <c r="B111" s="70" t="s">
        <v>514</v>
      </c>
    </row>
    <row r="112" spans="1:7" x14ac:dyDescent="0.2">
      <c r="A112" s="70" t="s">
        <v>58</v>
      </c>
      <c r="B112" s="70" t="s">
        <v>512</v>
      </c>
    </row>
    <row r="113" spans="1:2" x14ac:dyDescent="0.2">
      <c r="A113" s="70" t="s">
        <v>485</v>
      </c>
      <c r="B113" s="70" t="s">
        <v>512</v>
      </c>
    </row>
    <row r="114" spans="1:2" x14ac:dyDescent="0.2">
      <c r="A114" s="70" t="s">
        <v>478</v>
      </c>
      <c r="B114" s="70" t="s">
        <v>504</v>
      </c>
    </row>
    <row r="115" spans="1:2" x14ac:dyDescent="0.2">
      <c r="A115" s="70" t="s">
        <v>129</v>
      </c>
      <c r="B115" s="70" t="s">
        <v>508</v>
      </c>
    </row>
    <row r="116" spans="1:2" x14ac:dyDescent="0.2">
      <c r="A116" s="70" t="s">
        <v>482</v>
      </c>
      <c r="B116" s="70" t="s">
        <v>507</v>
      </c>
    </row>
    <row r="117" spans="1:2" x14ac:dyDescent="0.2">
      <c r="A117" s="70" t="s">
        <v>130</v>
      </c>
      <c r="B117" s="70" t="s">
        <v>506</v>
      </c>
    </row>
    <row r="118" spans="1:2" x14ac:dyDescent="0.2">
      <c r="A118" s="70" t="s">
        <v>492</v>
      </c>
      <c r="B118" s="70" t="s">
        <v>434</v>
      </c>
    </row>
    <row r="119" spans="1:2" x14ac:dyDescent="0.2">
      <c r="A119" s="70" t="s">
        <v>135</v>
      </c>
      <c r="B119" s="70" t="s">
        <v>507</v>
      </c>
    </row>
    <row r="120" spans="1:2" x14ac:dyDescent="0.2">
      <c r="A120" s="70" t="s">
        <v>128</v>
      </c>
      <c r="B120" s="70" t="s">
        <v>510</v>
      </c>
    </row>
    <row r="121" spans="1:2" x14ac:dyDescent="0.2">
      <c r="A121" s="70" t="s">
        <v>131</v>
      </c>
      <c r="B121" s="70" t="s">
        <v>512</v>
      </c>
    </row>
    <row r="122" spans="1:2" x14ac:dyDescent="0.2">
      <c r="A122" s="70" t="s">
        <v>134</v>
      </c>
      <c r="B122" s="70" t="s">
        <v>514</v>
      </c>
    </row>
    <row r="123" spans="1:2" x14ac:dyDescent="0.2">
      <c r="A123" s="70" t="s">
        <v>493</v>
      </c>
      <c r="B123" s="70" t="s">
        <v>434</v>
      </c>
    </row>
    <row r="124" spans="1:2" x14ac:dyDescent="0.2">
      <c r="A124" s="70" t="s">
        <v>474</v>
      </c>
      <c r="B124" s="70" t="s">
        <v>503</v>
      </c>
    </row>
    <row r="125" spans="1:2" x14ac:dyDescent="0.2">
      <c r="A125" s="70" t="s">
        <v>139</v>
      </c>
      <c r="B125" s="70" t="s">
        <v>516</v>
      </c>
    </row>
    <row r="126" spans="1:2" x14ac:dyDescent="0.2">
      <c r="A126" s="70" t="s">
        <v>138</v>
      </c>
      <c r="B126" s="70" t="s">
        <v>503</v>
      </c>
    </row>
    <row r="127" spans="1:2" x14ac:dyDescent="0.2">
      <c r="A127" s="70" t="s">
        <v>486</v>
      </c>
      <c r="B127" s="70" t="s">
        <v>512</v>
      </c>
    </row>
    <row r="128" spans="1:2" x14ac:dyDescent="0.2">
      <c r="A128" s="70" t="s">
        <v>494</v>
      </c>
      <c r="B128" s="70" t="s">
        <v>434</v>
      </c>
    </row>
    <row r="129" spans="1:2" x14ac:dyDescent="0.2">
      <c r="A129" s="70" t="s">
        <v>140</v>
      </c>
      <c r="B129" s="70" t="s">
        <v>512</v>
      </c>
    </row>
    <row r="130" spans="1:2" x14ac:dyDescent="0.2">
      <c r="A130" s="70" t="s">
        <v>495</v>
      </c>
      <c r="B130" s="70" t="s">
        <v>434</v>
      </c>
    </row>
    <row r="131" spans="1:2" x14ac:dyDescent="0.2">
      <c r="A131" s="70" t="s">
        <v>137</v>
      </c>
      <c r="B131" s="70" t="s">
        <v>508</v>
      </c>
    </row>
    <row r="132" spans="1:2" x14ac:dyDescent="0.2">
      <c r="A132" s="70" t="s">
        <v>133</v>
      </c>
      <c r="B132" s="70" t="s">
        <v>507</v>
      </c>
    </row>
    <row r="133" spans="1:2" ht="13.5" thickBot="1" x14ac:dyDescent="0.25">
      <c r="A133" s="74" t="s">
        <v>141</v>
      </c>
      <c r="B133" s="74" t="s">
        <v>513</v>
      </c>
    </row>
    <row r="134" spans="1:2" x14ac:dyDescent="0.2">
      <c r="A134" s="70" t="s">
        <v>59</v>
      </c>
      <c r="B134" s="70" t="s">
        <v>508</v>
      </c>
    </row>
    <row r="135" spans="1:2" x14ac:dyDescent="0.2">
      <c r="A135" s="70" t="s">
        <v>480</v>
      </c>
      <c r="B135" s="73" t="s">
        <v>505</v>
      </c>
    </row>
    <row r="136" spans="1:2" ht="13.5" thickBot="1" x14ac:dyDescent="0.25">
      <c r="A136" s="74" t="s">
        <v>487</v>
      </c>
      <c r="B136" s="74" t="s">
        <v>512</v>
      </c>
    </row>
    <row r="137" spans="1:2" x14ac:dyDescent="0.2">
      <c r="A137" s="70" t="s">
        <v>60</v>
      </c>
      <c r="B137" s="70" t="s">
        <v>508</v>
      </c>
    </row>
    <row r="138" spans="1:2" x14ac:dyDescent="0.2">
      <c r="A138" s="70" t="s">
        <v>132</v>
      </c>
      <c r="B138" s="70" t="s">
        <v>512</v>
      </c>
    </row>
    <row r="139" spans="1:2" x14ac:dyDescent="0.2">
      <c r="A139" s="70" t="s">
        <v>61</v>
      </c>
      <c r="B139" s="70" t="s">
        <v>515</v>
      </c>
    </row>
    <row r="140" spans="1:2" x14ac:dyDescent="0.2">
      <c r="A140" s="70" t="s">
        <v>62</v>
      </c>
      <c r="B140" s="70" t="s">
        <v>508</v>
      </c>
    </row>
    <row r="141" spans="1:2" x14ac:dyDescent="0.2">
      <c r="A141" s="70" t="s">
        <v>483</v>
      </c>
      <c r="B141" s="70" t="s">
        <v>508</v>
      </c>
    </row>
    <row r="142" spans="1:2" x14ac:dyDescent="0.2">
      <c r="A142" s="70" t="s">
        <v>63</v>
      </c>
      <c r="B142" s="70" t="s">
        <v>508</v>
      </c>
    </row>
    <row r="143" spans="1:2" x14ac:dyDescent="0.2">
      <c r="A143" s="70" t="s">
        <v>491</v>
      </c>
      <c r="B143" s="70" t="s">
        <v>514</v>
      </c>
    </row>
    <row r="144" spans="1:2" x14ac:dyDescent="0.2">
      <c r="A144" s="70" t="s">
        <v>488</v>
      </c>
      <c r="B144" s="70" t="s">
        <v>512</v>
      </c>
    </row>
    <row r="145" spans="1:2" x14ac:dyDescent="0.2">
      <c r="A145" s="70" t="s">
        <v>489</v>
      </c>
      <c r="B145" s="70" t="s">
        <v>512</v>
      </c>
    </row>
    <row r="146" spans="1:2" x14ac:dyDescent="0.2">
      <c r="A146" s="70" t="s">
        <v>479</v>
      </c>
      <c r="B146" s="70" t="s">
        <v>504</v>
      </c>
    </row>
    <row r="147" spans="1:2" x14ac:dyDescent="0.2">
      <c r="A147" s="70" t="s">
        <v>481</v>
      </c>
      <c r="B147" s="70" t="s">
        <v>506</v>
      </c>
    </row>
    <row r="148" spans="1:2" x14ac:dyDescent="0.2">
      <c r="A148" s="70" t="s">
        <v>496</v>
      </c>
      <c r="B148" s="70" t="s">
        <v>434</v>
      </c>
    </row>
    <row r="149" spans="1:2" x14ac:dyDescent="0.2">
      <c r="A149" s="70" t="s">
        <v>490</v>
      </c>
      <c r="B149" s="70" t="s">
        <v>512</v>
      </c>
    </row>
    <row r="150" spans="1:2" x14ac:dyDescent="0.2">
      <c r="A150" s="70" t="s">
        <v>497</v>
      </c>
      <c r="B150" s="70" t="s">
        <v>434</v>
      </c>
    </row>
    <row r="151" spans="1:2" x14ac:dyDescent="0.2">
      <c r="A151" s="70" t="s">
        <v>498</v>
      </c>
      <c r="B151" s="70" t="s">
        <v>434</v>
      </c>
    </row>
    <row r="152" spans="1:2" x14ac:dyDescent="0.2">
      <c r="A152" s="70" t="s">
        <v>413</v>
      </c>
      <c r="B152" s="70" t="s">
        <v>512</v>
      </c>
    </row>
    <row r="153" spans="1:2" x14ac:dyDescent="0.2">
      <c r="A153" s="70" t="s">
        <v>407</v>
      </c>
      <c r="B153" s="70" t="s">
        <v>509</v>
      </c>
    </row>
    <row r="154" spans="1:2" x14ac:dyDescent="0.2">
      <c r="A154" s="70" t="s">
        <v>418</v>
      </c>
      <c r="B154" s="70" t="s">
        <v>503</v>
      </c>
    </row>
    <row r="155" spans="1:2" x14ac:dyDescent="0.2">
      <c r="A155" s="70" t="s">
        <v>412</v>
      </c>
      <c r="B155" s="70" t="s">
        <v>508</v>
      </c>
    </row>
    <row r="156" spans="1:2" x14ac:dyDescent="0.2">
      <c r="A156" s="70" t="s">
        <v>417</v>
      </c>
      <c r="B156" s="70" t="s">
        <v>508</v>
      </c>
    </row>
    <row r="157" spans="1:2" x14ac:dyDescent="0.2">
      <c r="A157" s="70" t="s">
        <v>419</v>
      </c>
      <c r="B157" s="70" t="s">
        <v>511</v>
      </c>
    </row>
    <row r="158" spans="1:2" x14ac:dyDescent="0.2">
      <c r="A158" s="70" t="s">
        <v>401</v>
      </c>
      <c r="B158" s="70" t="s">
        <v>504</v>
      </c>
    </row>
    <row r="159" spans="1:2" x14ac:dyDescent="0.2">
      <c r="A159" s="70" t="s">
        <v>395</v>
      </c>
      <c r="B159" s="70" t="s">
        <v>508</v>
      </c>
    </row>
    <row r="160" spans="1:2" x14ac:dyDescent="0.2">
      <c r="A160" s="70" t="s">
        <v>410</v>
      </c>
      <c r="B160" s="70" t="s">
        <v>507</v>
      </c>
    </row>
    <row r="161" spans="1:2" x14ac:dyDescent="0.2">
      <c r="A161" s="70" t="s">
        <v>403</v>
      </c>
      <c r="B161" s="70" t="s">
        <v>506</v>
      </c>
    </row>
    <row r="162" spans="1:2" x14ac:dyDescent="0.2">
      <c r="A162" s="70" t="s">
        <v>414</v>
      </c>
      <c r="B162" s="70" t="s">
        <v>507</v>
      </c>
    </row>
    <row r="163" spans="1:2" x14ac:dyDescent="0.2">
      <c r="A163" s="70" t="s">
        <v>399</v>
      </c>
      <c r="B163" s="70" t="s">
        <v>510</v>
      </c>
    </row>
    <row r="164" spans="1:2" x14ac:dyDescent="0.2">
      <c r="A164" s="70" t="s">
        <v>398</v>
      </c>
      <c r="B164" s="70" t="s">
        <v>512</v>
      </c>
    </row>
    <row r="165" spans="1:2" ht="13.5" thickBot="1" x14ac:dyDescent="0.25">
      <c r="A165" s="74" t="s">
        <v>396</v>
      </c>
      <c r="B165" s="74" t="s">
        <v>514</v>
      </c>
    </row>
    <row r="166" spans="1:2" x14ac:dyDescent="0.2">
      <c r="A166" s="70" t="s">
        <v>411</v>
      </c>
      <c r="B166" s="70" t="s">
        <v>503</v>
      </c>
    </row>
    <row r="167" spans="1:2" x14ac:dyDescent="0.2">
      <c r="A167" s="70" t="s">
        <v>408</v>
      </c>
      <c r="B167" s="70" t="s">
        <v>508</v>
      </c>
    </row>
    <row r="168" spans="1:2" x14ac:dyDescent="0.2">
      <c r="A168" s="70" t="s">
        <v>415</v>
      </c>
      <c r="B168" s="70" t="s">
        <v>508</v>
      </c>
    </row>
    <row r="169" spans="1:2" ht="13.5" thickBot="1" x14ac:dyDescent="0.25">
      <c r="A169" s="74" t="s">
        <v>404</v>
      </c>
      <c r="B169" s="74" t="s">
        <v>516</v>
      </c>
    </row>
    <row r="170" spans="1:2" x14ac:dyDescent="0.2">
      <c r="A170" s="70" t="s">
        <v>402</v>
      </c>
      <c r="B170" s="70" t="s">
        <v>503</v>
      </c>
    </row>
    <row r="171" spans="1:2" x14ac:dyDescent="0.2">
      <c r="A171" s="70" t="s">
        <v>421</v>
      </c>
      <c r="B171" s="70" t="s">
        <v>517</v>
      </c>
    </row>
    <row r="172" spans="1:2" ht="13.5" thickBot="1" x14ac:dyDescent="0.25">
      <c r="A172" s="74" t="s">
        <v>416</v>
      </c>
      <c r="B172" s="74" t="s">
        <v>508</v>
      </c>
    </row>
    <row r="173" spans="1:2" x14ac:dyDescent="0.2">
      <c r="A173" s="70" t="s">
        <v>397</v>
      </c>
      <c r="B173" s="70" t="s">
        <v>508</v>
      </c>
    </row>
    <row r="174" spans="1:2" x14ac:dyDescent="0.2">
      <c r="A174" s="70" t="s">
        <v>475</v>
      </c>
      <c r="B174" s="70" t="s">
        <v>503</v>
      </c>
    </row>
    <row r="175" spans="1:2" x14ac:dyDescent="0.2">
      <c r="A175" s="70" t="s">
        <v>400</v>
      </c>
      <c r="B175" s="70" t="s">
        <v>507</v>
      </c>
    </row>
    <row r="176" spans="1:2" x14ac:dyDescent="0.2">
      <c r="A176" s="70" t="s">
        <v>484</v>
      </c>
      <c r="B176" s="70" t="s">
        <v>508</v>
      </c>
    </row>
    <row r="177" spans="1:2" x14ac:dyDescent="0.2">
      <c r="A177" s="70" t="s">
        <v>409</v>
      </c>
      <c r="B177" s="70" t="s">
        <v>513</v>
      </c>
    </row>
    <row r="178" spans="1:2" x14ac:dyDescent="0.2">
      <c r="A178" s="70" t="s">
        <v>406</v>
      </c>
      <c r="B178" s="73" t="s">
        <v>505</v>
      </c>
    </row>
    <row r="179" spans="1:2" x14ac:dyDescent="0.2">
      <c r="A179" s="70" t="s">
        <v>420</v>
      </c>
      <c r="B179" s="70" t="s">
        <v>508</v>
      </c>
    </row>
    <row r="180" spans="1:2" x14ac:dyDescent="0.2">
      <c r="A180" s="70" t="s">
        <v>499</v>
      </c>
      <c r="B180" s="70" t="s">
        <v>434</v>
      </c>
    </row>
    <row r="181" spans="1:2" x14ac:dyDescent="0.2">
      <c r="A181" s="70" t="s">
        <v>405</v>
      </c>
      <c r="B181" s="70" t="s">
        <v>512</v>
      </c>
    </row>
    <row r="182" spans="1:2" x14ac:dyDescent="0.2">
      <c r="A182" s="70" t="s">
        <v>500</v>
      </c>
      <c r="B182" s="70" t="s">
        <v>434</v>
      </c>
    </row>
    <row r="183" spans="1:2" x14ac:dyDescent="0.2">
      <c r="A183" s="70" t="s">
        <v>476</v>
      </c>
      <c r="B183" s="70" t="s">
        <v>503</v>
      </c>
    </row>
    <row r="184" spans="1:2" x14ac:dyDescent="0.2">
      <c r="A184" s="70" t="s">
        <v>501</v>
      </c>
      <c r="B184" s="70" t="s">
        <v>434</v>
      </c>
    </row>
    <row r="185" spans="1:2" x14ac:dyDescent="0.2">
      <c r="A185" s="70" t="s">
        <v>477</v>
      </c>
      <c r="B185" s="70" t="s">
        <v>503</v>
      </c>
    </row>
  </sheetData>
  <autoFilter ref="A109:B109">
    <sortState ref="A110:B209">
      <sortCondition ref="A109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XFD1048576"/>
    </sheetView>
  </sheetViews>
  <sheetFormatPr defaultRowHeight="15" x14ac:dyDescent="0.25"/>
  <cols>
    <col min="1" max="1" width="23" style="41" customWidth="1"/>
    <col min="2" max="2" width="47.140625" style="41" customWidth="1"/>
    <col min="3" max="3" width="32.28515625" style="41" customWidth="1"/>
    <col min="4" max="16384" width="9.140625" style="41"/>
  </cols>
  <sheetData>
    <row r="1" spans="1:3" ht="27.75" thickBot="1" x14ac:dyDescent="0.55000000000000004">
      <c r="A1" s="40" t="s">
        <v>437</v>
      </c>
      <c r="B1" s="40" t="s">
        <v>438</v>
      </c>
    </row>
    <row r="2" spans="1:3" ht="24.75" x14ac:dyDescent="0.5">
      <c r="A2" s="42">
        <v>18</v>
      </c>
      <c r="B2" s="43" t="s">
        <v>439</v>
      </c>
      <c r="C2" s="88" t="s">
        <v>463</v>
      </c>
    </row>
    <row r="3" spans="1:3" ht="24.75" x14ac:dyDescent="0.5">
      <c r="A3" s="44">
        <v>20</v>
      </c>
      <c r="B3" s="45" t="s">
        <v>440</v>
      </c>
      <c r="C3" s="88" t="s">
        <v>463</v>
      </c>
    </row>
    <row r="4" spans="1:3" ht="24.75" x14ac:dyDescent="0.5">
      <c r="A4" s="46">
        <v>48</v>
      </c>
      <c r="B4" s="47" t="s">
        <v>441</v>
      </c>
      <c r="C4" s="88" t="s">
        <v>463</v>
      </c>
    </row>
    <row r="5" spans="1:3" ht="24.75" x14ac:dyDescent="0.5">
      <c r="A5" s="48">
        <v>49</v>
      </c>
      <c r="B5" s="49" t="s">
        <v>442</v>
      </c>
      <c r="C5" s="61" t="s">
        <v>465</v>
      </c>
    </row>
    <row r="6" spans="1:3" ht="24.75" x14ac:dyDescent="0.5">
      <c r="A6" s="50">
        <v>50</v>
      </c>
      <c r="B6" s="49" t="s">
        <v>443</v>
      </c>
      <c r="C6" s="60" t="s">
        <v>464</v>
      </c>
    </row>
    <row r="7" spans="1:3" ht="24.75" x14ac:dyDescent="0.5">
      <c r="A7" s="50">
        <v>51</v>
      </c>
      <c r="B7" s="49" t="s">
        <v>444</v>
      </c>
      <c r="C7" s="60" t="s">
        <v>464</v>
      </c>
    </row>
    <row r="8" spans="1:3" ht="24.75" x14ac:dyDescent="0.5">
      <c r="A8" s="50">
        <v>52</v>
      </c>
      <c r="B8" s="49" t="s">
        <v>445</v>
      </c>
      <c r="C8" s="60" t="s">
        <v>464</v>
      </c>
    </row>
    <row r="9" spans="1:3" ht="24.75" x14ac:dyDescent="0.5">
      <c r="A9" s="50">
        <v>53</v>
      </c>
      <c r="B9" s="49" t="s">
        <v>446</v>
      </c>
      <c r="C9" s="60" t="s">
        <v>464</v>
      </c>
    </row>
    <row r="10" spans="1:3" ht="24.75" x14ac:dyDescent="0.5">
      <c r="A10" s="50">
        <v>54</v>
      </c>
      <c r="B10" s="49" t="s">
        <v>447</v>
      </c>
      <c r="C10" s="60" t="s">
        <v>464</v>
      </c>
    </row>
    <row r="11" spans="1:3" ht="24.75" x14ac:dyDescent="0.5">
      <c r="A11" s="50">
        <v>55</v>
      </c>
      <c r="B11" s="49" t="s">
        <v>448</v>
      </c>
      <c r="C11" s="60" t="s">
        <v>464</v>
      </c>
    </row>
    <row r="12" spans="1:3" ht="24.75" x14ac:dyDescent="0.5">
      <c r="A12" s="51">
        <v>56</v>
      </c>
      <c r="B12" s="52" t="s">
        <v>449</v>
      </c>
      <c r="C12" s="60" t="s">
        <v>464</v>
      </c>
    </row>
    <row r="13" spans="1:3" ht="24.75" x14ac:dyDescent="0.5">
      <c r="A13" s="53">
        <v>57</v>
      </c>
      <c r="B13" s="54" t="s">
        <v>450</v>
      </c>
      <c r="C13" s="60" t="s">
        <v>464</v>
      </c>
    </row>
    <row r="14" spans="1:3" ht="24.75" x14ac:dyDescent="0.5">
      <c r="A14" s="55">
        <v>60</v>
      </c>
      <c r="B14" s="54" t="s">
        <v>451</v>
      </c>
      <c r="C14" s="61" t="s">
        <v>465</v>
      </c>
    </row>
    <row r="15" spans="1:3" ht="24.75" x14ac:dyDescent="0.5">
      <c r="A15" s="53">
        <v>61</v>
      </c>
      <c r="B15" s="54" t="s">
        <v>452</v>
      </c>
      <c r="C15" s="60" t="s">
        <v>464</v>
      </c>
    </row>
    <row r="16" spans="1:3" ht="24.75" x14ac:dyDescent="0.5">
      <c r="A16" s="53">
        <v>62</v>
      </c>
      <c r="B16" s="54" t="s">
        <v>453</v>
      </c>
      <c r="C16" s="60" t="s">
        <v>464</v>
      </c>
    </row>
    <row r="17" spans="1:3" ht="24.75" x14ac:dyDescent="0.5">
      <c r="A17" s="53">
        <v>63</v>
      </c>
      <c r="B17" s="54" t="s">
        <v>454</v>
      </c>
      <c r="C17" s="60" t="s">
        <v>464</v>
      </c>
    </row>
    <row r="18" spans="1:3" ht="24.75" x14ac:dyDescent="0.5">
      <c r="A18" s="53">
        <v>64</v>
      </c>
      <c r="B18" s="54" t="s">
        <v>455</v>
      </c>
      <c r="C18" s="60" t="s">
        <v>464</v>
      </c>
    </row>
    <row r="19" spans="1:3" ht="24.75" x14ac:dyDescent="0.5">
      <c r="A19" s="53">
        <v>65</v>
      </c>
      <c r="B19" s="54" t="s">
        <v>456</v>
      </c>
      <c r="C19" s="60" t="s">
        <v>464</v>
      </c>
    </row>
    <row r="20" spans="1:3" ht="24.75" x14ac:dyDescent="0.5">
      <c r="A20" s="53">
        <v>69</v>
      </c>
      <c r="B20" s="54" t="s">
        <v>457</v>
      </c>
      <c r="C20" s="60" t="s">
        <v>464</v>
      </c>
    </row>
    <row r="21" spans="1:3" ht="24.75" x14ac:dyDescent="0.5">
      <c r="A21" s="55">
        <v>70</v>
      </c>
      <c r="B21" s="54" t="s">
        <v>458</v>
      </c>
      <c r="C21" s="61" t="s">
        <v>465</v>
      </c>
    </row>
    <row r="22" spans="1:3" ht="24.75" x14ac:dyDescent="0.5">
      <c r="A22" s="56">
        <v>77</v>
      </c>
      <c r="B22" s="54" t="s">
        <v>459</v>
      </c>
      <c r="C22" s="62" t="s">
        <v>466</v>
      </c>
    </row>
    <row r="23" spans="1:3" ht="24.75" x14ac:dyDescent="0.5">
      <c r="A23" s="56">
        <v>78</v>
      </c>
      <c r="B23" s="54" t="s">
        <v>460</v>
      </c>
      <c r="C23" s="62" t="s">
        <v>466</v>
      </c>
    </row>
    <row r="24" spans="1:3" ht="24.75" x14ac:dyDescent="0.5">
      <c r="A24" s="56">
        <v>79</v>
      </c>
      <c r="B24" s="54" t="s">
        <v>461</v>
      </c>
      <c r="C24" s="62" t="s">
        <v>466</v>
      </c>
    </row>
    <row r="25" spans="1:3" ht="24.75" x14ac:dyDescent="0.5">
      <c r="A25" s="56">
        <v>80</v>
      </c>
      <c r="B25" s="54" t="s">
        <v>462</v>
      </c>
      <c r="C25" s="62" t="s">
        <v>466</v>
      </c>
    </row>
    <row r="26" spans="1:3" ht="25.5" thickBot="1" x14ac:dyDescent="0.55000000000000004">
      <c r="A26" s="57">
        <v>82</v>
      </c>
      <c r="B26" s="58" t="s">
        <v>449</v>
      </c>
      <c r="C26" s="60" t="s">
        <v>464</v>
      </c>
    </row>
    <row r="29" spans="1:3" x14ac:dyDescent="0.25">
      <c r="A29" s="59" t="s">
        <v>463</v>
      </c>
    </row>
    <row r="30" spans="1:3" x14ac:dyDescent="0.25">
      <c r="A30" s="60" t="s">
        <v>464</v>
      </c>
    </row>
    <row r="31" spans="1:3" x14ac:dyDescent="0.25">
      <c r="A31" s="61" t="s">
        <v>465</v>
      </c>
    </row>
    <row r="32" spans="1:3" x14ac:dyDescent="0.25">
      <c r="A32" s="6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Blank Summaries</vt:lpstr>
      <vt:lpstr>Top Level by Part Number</vt:lpstr>
      <vt:lpstr>Blank Cross Reference</vt:lpstr>
      <vt:lpstr>Box Size</vt:lpstr>
      <vt:lpstr>Blank Parent</vt:lpstr>
      <vt:lpstr>Combined Sales</vt:lpstr>
      <vt:lpstr>Top 70 Items</vt:lpstr>
      <vt:lpstr>Blank Sizes by model number</vt:lpstr>
      <vt:lpstr>Color Families</vt:lpstr>
      <vt:lpstr>MG Sales</vt:lpstr>
      <vt:lpstr>Size (3)</vt:lpstr>
      <vt:lpstr>Color (3)</vt:lpstr>
      <vt:lpstr>Sales (2)</vt:lpstr>
      <vt:lpstr>Size (2)</vt:lpstr>
      <vt:lpstr>Color (2)</vt:lpstr>
      <vt:lpstr>Sales</vt:lpstr>
      <vt:lpstr>Size</vt:lpstr>
      <vt:lpstr>Color</vt:lpstr>
      <vt:lpstr>'Box Size'!Print_Area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Gage Coates</cp:lastModifiedBy>
  <cp:lastPrinted>2016-12-29T22:13:45Z</cp:lastPrinted>
  <dcterms:created xsi:type="dcterms:W3CDTF">2016-10-20T15:41:28Z</dcterms:created>
  <dcterms:modified xsi:type="dcterms:W3CDTF">2017-01-06T23:20:14Z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01734361CD07C3C85B968AA4B2781C480C131A4BF1DCCE0484255B1E26629C81B5846A69BD4708E2B8EAE60BEB0F9E94C37C9EE70C23DDDE0B0971AA969FE6E015846B122714E64EA031557071175079B6D8D8A7C1EB9CA788F72252A467A86DD303373DD75E73EC7D3088968FB32ABE51FF3DFCC887FDF15570CFB9E787E1F</vt:lpwstr>
  </property>
  <property fmtid="{D5CDD505-2E9C-101B-9397-08002B2CF9AE}" pid="3" name="Business Objects Context Information1">
    <vt:lpwstr>5891FD594033B4DBD4F413E22BD6CD31D4DE2E40EBF55F5E3F74F51BFEEA4DCB6191E5282FA52688922BFD2C570B5D23EC6D43DBBD419EC6D9446063423482FCAA375D9F71EE037AB084C5A29CC6A21748B3C4A6DD1B94649DD6758D3D4D84A2FE776F3868F878E09A4BC98384F3DAA6B01B00524B03408EEA89B25088B33B9</vt:lpwstr>
  </property>
  <property fmtid="{D5CDD505-2E9C-101B-9397-08002B2CF9AE}" pid="4" name="Business Objects Context Information2">
    <vt:lpwstr>C3714292429BFD893644DC46909888F44C4949974772710816B3135DB34264D5D4F50D9C998EE00C07327A28898C1F9CA5530FBF4324D1AD94042F434463F2C71BBAB109613B4AAD2F27E47C8C2215A9EABD43EEA99EF3C1375B1116D9654D0A761248CA98224AE41B700151411CB75F9F47BA9B5CB7E252B08D16DC25F304D</vt:lpwstr>
  </property>
  <property fmtid="{D5CDD505-2E9C-101B-9397-08002B2CF9AE}" pid="5" name="Business Objects Context Information3">
    <vt:lpwstr>6A5644A8BFD64ABB1EF5BD10646EC97C77446E8A7CFF9E74CAD06760F5A1BD132C949C723C294B0F484A5551EB934679CF6125EB41AB205A3D6EEE6EBBDED7913F90BCB195A6EE58C8F40376DD0DF1C7A1E32400165F976EF2FEB80A1F34BFAC1850DBC76B354AA6FEFDBBC0EBCACE6994732608B582A1BADB9006D652E9FA6</vt:lpwstr>
  </property>
  <property fmtid="{D5CDD505-2E9C-101B-9397-08002B2CF9AE}" pid="6" name="Business Objects Context Information4">
    <vt:lpwstr>EAFD0226B466F37C519FA1716C39F13FE55B19429B9ECC1563CDB4E8A5951F4B6B6A76EFA0F862792F2A389C69D3412888B97204E4F99296DCAF2F6812AA3364A8B6A4A8465B1C0CAF762583E457C86B5CBC88BA5423415912F0C28ABD5AC219726EDEAEE8C6440BFE494F880E4BF57E26283880CEEF99E1B0EA16FCE7A3AE1</vt:lpwstr>
  </property>
  <property fmtid="{D5CDD505-2E9C-101B-9397-08002B2CF9AE}" pid="7" name="Business Objects Context Information5">
    <vt:lpwstr>47B9CC1B6961F7A44F28A4103E8263DAE9BEA2497F639C517C109DF9D3D8A72A06A11D74350E2468678F30927EF878B8AD17ECAE5F3BBA14E4AE99F29318B8A83D6629D240B714BCDD5BB2D1A0AF1868685070E3C620B6C5228DA59DD0BAD64C5E615CF6B691EA8B6FD6FF3073360339A59FADD3A56269CB6FEE5A6C68201D0</vt:lpwstr>
  </property>
  <property fmtid="{D5CDD505-2E9C-101B-9397-08002B2CF9AE}" pid="8" name="Business Objects Context Information6">
    <vt:lpwstr>69B99B7C6534B78B78D7787F6F1380E5A4BC2A58</vt:lpwstr>
  </property>
</Properties>
</file>