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indiana-my.sharepoint.com/personal/sgshah_iu_edu/Documents/Desktop/"/>
    </mc:Choice>
  </mc:AlternateContent>
  <xr:revisionPtr revIDLastSave="12" documentId="8_{ACAF7CEF-02AD-4517-A6F8-9E0506888ECA}" xr6:coauthVersionLast="47" xr6:coauthVersionMax="47" xr10:uidLastSave="{E7F7C142-5E3E-4F3D-AFC1-33EB9C9BAA20}"/>
  <bookViews>
    <workbookView xWindow="-108" yWindow="-108" windowWidth="23256" windowHeight="12456" xr2:uid="{00000000-000D-0000-FFFF-FFFF00000000}"/>
  </bookViews>
  <sheets>
    <sheet name="Dashboard" sheetId="28" r:id="rId1"/>
    <sheet name="TotalSales" sheetId="18" r:id="rId2"/>
    <sheet name="Countrychart" sheetId="22" r:id="rId3"/>
    <sheet name="Top 5 customers" sheetId="27"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12" i="17"/>
  <c r="G13"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<sst xmlns="http://schemas.openxmlformats.org/spreadsheetml/2006/main" count="11130" uniqueCount="6222">
  <si>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</si>
  <si>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</si>
  <si>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</si>
  <si>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</si>
  <si>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</si>
  <si>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</si>
  <si>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</si>
  <si>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</si>
  <si>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</si>
  <si>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</si>
  <si>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</si>
  <si>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</si>
  <si>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</si>
  <si>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</si>
  <si>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</si>
  <si>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</si>
  <si>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</si>
  <si>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</si>
  <si>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</si>
  <si>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</si>
  <si>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</si>
  <si>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</si>
  <si>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</si>
  <si>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</si>
  <si>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</si>
  <si>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</si>
  <si>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</si>
  <si>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</si>
  <si>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</si>
  <si>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</si>
  <si>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</si>
  <si>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</si>
  <si>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</si>
  <si>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</si>
  <si>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</si>
  <si>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</si>
  <si>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</si>
  <si>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</si>
  <si>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</si>
  <si>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</si>
  <si>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</si>
  <si>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</si>
  <si>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</si>
  <si>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</si>
  <si>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</si>
  <si>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</si>
  <si>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</si>
  <si>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</si>
  <si>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</si>
  <si>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</si>
  <si>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</si>
  <si>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</si>
  <si>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</si>
  <si>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</si>
  <si>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</si>
  <si>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</si>
  <si>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</si>
  <si>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</si>
  <si>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</si>
  <si>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</si>
  <si>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</si>
  <si>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</si>
  <si>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</si>
  <si>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</si>
  <si>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</si>
  <si>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</si>
  <si>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</si>
  <si>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</si>
  <si>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</si>
  <si>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</si>
  <si>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</si>
  <si>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</si>
  <si>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</si>
  <si>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</si>
  <si>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</si>
  <si>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</si>
  <si>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</si>
  <si>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</si>
  <si>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</si>
  <si>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</si>
  <si>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</si>
  <si>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</si>
  <si>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</si>
  <si>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</si>
  <si>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</si>
  <si>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</si>
  <si>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</si>
  <si>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</si>
  <si>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</si>
  <si>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</si>
  <si>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</si>
  <si>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</si>
  <si>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</si>
  <si>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</si>
  <si>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</si>
  <si>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</si>
  <si>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</si>
  <si>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</si>
  <si>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</si>
  <si>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</si>
  <si>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</si>
  <si>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</si>
  <si>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</si>
  <si>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</si>
  <si>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</si>
  <si>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</si>
  <si>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</si>
  <si>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</si>
  <si>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</si>
  <si>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</si>
  <si>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</si>
  <si>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</si>
  <si>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</si>
  <si>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</si>
  <si>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</si>
  <si>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</si>
  <si>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</si>
  <si>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</si>
  <si>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</si>
  <si>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</si>
  <si>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</si>
  <si>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</si>
  <si>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</si>
  <si>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</si>
  <si>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</si>
  <si>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</si>
  <si>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</si>
  <si>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</si>
  <si>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</si>
  <si>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</si>
  <si>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</si>
  <si>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</si>
  <si>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</si>
  <si>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</si>
  <si>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</si>
  <si>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</si>
  <si>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</si>
  <si>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</si>
  <si>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</si>
  <si>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</si>
  <si>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</si>
  <si>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</si>
  <si>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</si>
  <si>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</si>
  <si>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</si>
  <si>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</si>
  <si>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</si>
  <si>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</si>
  <si>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</si>
  <si>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</si>
  <si>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</si>
  <si>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</si>
  <si>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</si>
  <si>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</si>
  <si>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</si>
  <si>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</si>
  <si>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</si>
  <si>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</si>
  <si>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</si>
  <si>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</si>
  <si>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</si>
  <si>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</si>
  <si>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</si>
  <si>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</si>
  <si>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</si>
  <si>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</si>
  <si>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</si>
  <si>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</si>
  <si>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</si>
  <si>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</si>
  <si>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</si>
  <si>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</si>
  <si>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</si>
  <si>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</si>
  <si>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</si>
  <si>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</si>
  <si>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</si>
  <si>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</si>
  <si>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</si>
  <si>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</si>
  <si>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</si>
  <si>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</si>
  <si>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</si>
  <si>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</si>
  <si>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</si>
  <si>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</si>
  <si>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</si>
  <si>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</si>
  <si>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</si>
  <si>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</si>
  <si>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</si>
  <si>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</si>
  <si>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</si>
  <si>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</si>
  <si>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</si>
  <si>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</si>
  <si>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</si>
  <si>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</si>
  <si>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</si>
  <si>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</si>
  <si>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</si>
  <si>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</si>
  <si>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</si>
  <si>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</si>
  <si>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</si>
  <si>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</si>
  <si>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</si>
  <si>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</si>
  <si>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</si>
  <si>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</si>
  <si>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</si>
  <si>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</si>
  <si>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</si>
  <si>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</si>
  <si>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</si>
  <si>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</si>
  <si>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</si>
  <si>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</si>
  <si>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</si>
  <si>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</si>
  <si>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</si>
  <si>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</si>
  <si>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</si>
  <si>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</si>
  <si>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</si>
  <si>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</si>
  <si>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</si>
  <si>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</si>
  <si>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</si>
  <si>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</si>
  <si>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</si>
  <si>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</si>
  <si>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</si>
  <si>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</si>
  <si>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</si>
  <si>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</si>
  <si>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</si>
  <si>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</si>
  <si>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</si>
  <si>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</si>
  <si>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</si>
  <si>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</si>
  <si>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</si>
  <si>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</si>
  <si>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</si>
  <si>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</si>
  <si>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</si>
  <si>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</si>
  <si>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</si>
  <si>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</si>
  <si>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</si>
  <si>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</si>
  <si>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</si>
  <si>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</si>
  <si>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</si>
  <si>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</si>
  <si>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</si>
  <si>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</si>
  <si>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</si>
  <si>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</si>
  <si>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</si>
  <si>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</si>
  <si>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</si>
  <si>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</si>
  <si>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</si>
  <si>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</si>
  <si>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</si>
  <si>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</si>
  <si>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</si>
  <si>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</si>
  <si>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</si>
  <si>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</si>
  <si>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</si>
  <si>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</si>
  <si>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</si>
  <si>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</si>
  <si>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</si>
  <si>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</si>
  <si>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</si>
  <si>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</si>
  <si>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</si>
  <si>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</si>
  <si>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</si>
  <si>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</si>
  <si>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</si>
  <si>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</si>
  <si>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</si>
  <si>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</si>
  <si>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</si>
  <si>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</si>
  <si>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</si>
  <si>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</si>
  <si>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</si>
  <si>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</si>
  <si>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</si>
  <si>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</si>
  <si>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</si>
  <si>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</si>
  <si>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</si>
  <si>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</si>
  <si>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</si>
  <si>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</si>
  <si>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</si>
  <si>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</si>
  <si>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</si>
  <si>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</si>
  <si>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</si>
  <si>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</si>
  <si>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</si>
  <si>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</si>
  <si>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</si>
  <si>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</si>
  <si>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</si>
  <si>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</si>
  <si>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</si>
  <si>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</si>
  <si>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</si>
  <si>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</si>
  <si>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</si>
  <si>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</si>
  <si>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</si>
  <si>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</si>
  <si>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</si>
  <si>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</si>
  <si>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</si>
  <si>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</si>
  <si>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</si>
  <si>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</si>
  <si>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</si>
  <si>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</si>
  <si>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</si>
  <si>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</si>
  <si>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</si>
  <si>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</si>
  <si>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</si>
  <si>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</si>
  <si>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</si>
  <si>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</si>
  <si>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</si>
  <si>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</si>
  <si>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</si>
  <si>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</si>
  <si>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</si>
  <si>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</si>
  <si>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</si>
  <si>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</si>
  <si>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</si>
  <si>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</si>
  <si>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</si>
  <si>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</si>
  <si>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</si>
  <si>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</si>
  <si>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</si>
  <si>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</si>
  <si>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</si>
  <si>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</si>
  <si>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</si>
  <si>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</si>
  <si>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</si>
  <si>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</si>
  <si>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</si>
  <si>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</si>
  <si>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</si>
  <si>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</si>
  <si>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</si>
  <si>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</si>
  <si>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</si>
  <si>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</si>
  <si>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</si>
  <si>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</si>
  <si>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</si>
  <si>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</si>
  <si>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</si>
  <si>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</si>
  <si>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</si>
  <si>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</si>
  <si>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</si>
  <si>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</si>
  <si>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</si>
  <si>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</si>
  <si>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</si>
  <si>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</si>
  <si>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</si>
  <si>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</si>
  <si>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</si>
  <si>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</si>
  <si>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</si>
  <si>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</si>
  <si>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</si>
  <si>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</si>
  <si>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</si>
  <si>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</si>
  <si>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</si>
  <si>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</si>
  <si>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</si>
  <si>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</si>
  <si>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</si>
  <si>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</si>
  <si>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</si>
  <si>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</si>
  <si>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</si>
  <si>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</si>
  <si>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</si>
  <si>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</si>
  <si>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</si>
  <si>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</si>
  <si>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</si>
  <si>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</si>
  <si>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</si>
  <si>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</si>
  <si>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</si>
  <si>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</si>
  <si>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</si>
  <si>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</si>
  <si>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</si>
  <si>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</si>
  <si>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</si>
  <si>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</si>
  <si>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</si>
  <si>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</si>
  <si>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</si>
  <si>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</si>
  <si>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</si>
  <si>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</si>
  <si>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</si>
  <si>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</si>
  <si>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</si>
  <si>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</si>
  <si>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</si>
  <si>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</si>
  <si>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</si>
  <si>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</si>
  <si>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</si>
  <si>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</si>
  <si>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</si>
  <si>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</si>
  <si>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</si>
  <si>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</si>
  <si>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</si>
  <si>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</si>
  <si>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</si>
  <si>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</si>
  <si>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</si>
  <si>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</si>
  <si>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</si>
  <si>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</si>
  <si>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</si>
  <si>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</si>
  <si>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</si>
  <si>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</si>
  <si>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</si>
  <si>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</si>
  <si>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</si>
  <si>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</si>
  <si>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</si>
  <si>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</si>
  <si>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</si>
  <si>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</si>
  <si>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</si>
  <si>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</si>
  <si>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</si>
  <si>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</si>
  <si>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</si>
  <si>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</si>
  <si>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</si>
  <si>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</si>
  <si>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</si>
  <si>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</si>
  <si>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</si>
  <si>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</si>
  <si>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</si>
  <si>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</si>
  <si>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</si>
  <si>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</si>
  <si>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</si>
  <si>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</si>
  <si>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</si>
  <si>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</si>
  <si>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</si>
  <si>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</si>
  <si>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</si>
  <si>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</si>
  <si>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</si>
  <si>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</si>
  <si>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</si>
  <si>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</si>
  <si>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</si>
  <si>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</si>
  <si>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</si>
  <si>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</si>
  <si>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</si>
  <si>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</si>
  <si>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</si>
  <si>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</si>
  <si>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</si>
  <si>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</si>
  <si>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</si>
  <si>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</si>
  <si>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</si>
  <si>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</si>
  <si>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</si>
  <si>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</si>
  <si>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</si>
  <si>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</si>
  <si>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</si>
  <si>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</si>
  <si>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</si>
  <si>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</si>
  <si>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</si>
  <si>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</si>
  <si>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</si>
  <si>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</si>
  <si>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</si>
  <si>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</si>
  <si>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</si>
  <si>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</si>
  <si>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</si>
  <si>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</si>
  <si>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</si>
  <si>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</si>
  <si>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</si>
  <si>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</si>
  <si>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</si>
  <si>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</si>
  <si>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</si>
  <si>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</si>
  <si>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</si>
  <si>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</si>
  <si>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</si>
  <si>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</si>
  <si>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</si>
  <si>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</si>
  <si>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</si>
  <si>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</si>
  <si>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</si>
  <si>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</si>
  <si>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</si>
  <si>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</si>
  <si>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</si>
  <si>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</si>
  <si>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</si>
  <si>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</si>
  <si>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</si>
  <si>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</si>
  <si>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</si>
  <si>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</si>
  <si>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</si>
  <si>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</si>
  <si>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</si>
  <si>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</si>
  <si>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</si>
  <si>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</si>
  <si>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</si>
  <si>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</si>
  <si>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</si>
  <si>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</si>
  <si>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</si>
  <si>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</si>
  <si>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</si>
  <si>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</si>
  <si>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</si>
  <si>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</si>
  <si>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</si>
  <si>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</si>
  <si>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</si>
  <si>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</si>
  <si>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</si>
  <si>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</si>
  <si>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</si>
  <si>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</si>
  <si>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</si>
  <si>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</si>
  <si>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</si>
  <si>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</si>
  <si>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</si>
  <si>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</si>
  <si>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</si>
  <si>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</si>
  <si>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</si>
  <si>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</si>
  <si>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</si>
  <si>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</si>
  <si>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</si>
  <si>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</si>
  <si>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</si>
  <si>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</si>
  <si>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</si>
  <si>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</si>
  <si>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</si>
  <si>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</si>
  <si>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</si>
  <si>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</si>
  <si>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</si>
  <si>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</si>
  <si>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</si>
  <si>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</si>
  <si>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</si>
  <si>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</si>
  <si>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</si>
  <si>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</si>
  <si>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</si>
  <si>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</si>
  <si>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</si>
  <si>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</si>
  <si>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</si>
  <si>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</si>
  <si>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</si>
  <si>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</si>
  <si>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</si>
  <si>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</si>
  <si>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</si>
  <si>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</si>
  <si>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</si>
  <si>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</si>
  <si>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</si>
  <si>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</si>
  <si>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</si>
  <si>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</si>
  <si>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</si>
  <si>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</si>
  <si>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</si>
  <si>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</si>
  <si>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</si>
  <si>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</si>
  <si>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</si>
  <si>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</si>
  <si>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</si>
  <si>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</si>
  <si>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</si>
  <si>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</si>
  <si>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</si>
  <si>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</si>
  <si>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</si>
  <si>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</si>
  <si>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</si>
  <si>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</si>
  <si>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</si>
  <si>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</si>
  <si>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</si>
  <si>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</si>
  <si>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</si>
  <si>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</si>
  <si>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</si>
  <si>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</si>
  <si>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</si>
  <si>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</si>
  <si>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</si>
  <si>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</si>
  <si>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</si>
  <si>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</si>
  <si>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</si>
  <si>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</si>
  <si>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</si>
  <si>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</si>
  <si>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</si>
  <si>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</si>
  <si>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</si>
  <si>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</si>
  <si>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</si>
  <si>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</si>
  <si>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</si>
  <si>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</si>
  <si>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</si>
  <si>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</si>
  <si>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</si>
  <si>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</si>
  <si>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</si>
  <si>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</si>
  <si>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</si>
  <si>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</si>
  <si>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</si>
  <si>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</si>
  <si>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</si>
  <si>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</si>
  <si>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</si>
  <si>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</si>
  <si>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</si>
  <si>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</si>
  <si>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</si>
  <si>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</si>
  <si>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</si>
  <si>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</si>
  <si>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</si>
  <si>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</si>
  <si>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</si>
  <si>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</si>
  <si>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</si>
  <si>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</si>
  <si>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</si>
  <si>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</si>
  <si>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</si>
  <si>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</si>
  <si>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</si>
  <si>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</si>
  <si>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</si>
  <si>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</si>
  <si>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</si>
  <si>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</si>
  <si>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</si>
  <si>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</si>
  <si>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</si>
  <si>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</si>
  <si>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</si>
  <si>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</si>
  <si>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</si>
  <si>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</si>
  <si>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</si>
  <si>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</si>
  <si>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</si>
  <si>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</si>
  <si>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</si>
  <si>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</si>
  <si>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</si>
  <si>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</si>
  <si>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</si>
  <si>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</si>
  <si>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</si>
  <si>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</si>
  <si>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</si>
  <si>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</si>
  <si>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</si>
  <si>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</si>
  <si>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</si>
  <si>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</si>
  <si>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</si>
  <si>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</si>
  <si>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</si>
  <si>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</si>
  <si>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</si>
  <si>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</si>
  <si>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</si>
  <si>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</si>
  <si>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</si>
  <si>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</si>
  <si>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</si>
  <si>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</si>
  <si>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</si>
  <si>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</si>
  <si>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</si>
  <si>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</si>
  <si>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</si>
  <si>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</si>
  <si>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</si>
  <si>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</si>
  <si>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</si>
  <si>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</si>
  <si>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</si>
  <si>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</si>
  <si>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</si>
  <si>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</si>
  <si>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</si>
  <si>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</si>
  <si>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</si>
  <si>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</si>
  <si>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</si>
  <si>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</si>
  <si>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</si>
  <si>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</si>
  <si>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</si>
  <si>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</si>
  <si>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</si>
  <si>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</si>
  <si>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</si>
  <si>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</si>
  <si>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</si>
  <si>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</si>
  <si>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</si>
  <si>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</si>
  <si>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</si>
  <si>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</si>
  <si>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</si>
  <si>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</si>
  <si>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</si>
  <si>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</si>
  <si>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</si>
  <si>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</si>
  <si>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</si>
  <si>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</si>
  <si>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</si>
  <si>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</si>
  <si>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</si>
  <si>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</si>
  <si>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</si>
  <si>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</si>
  <si>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</si>
  <si>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</si>
  <si>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</si>
  <si>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</si>
  <si>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</si>
  <si>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</si>
  <si>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</si>
  <si>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</si>
  <si>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</si>
  <si>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</si>
  <si>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</si>
  <si>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</si>
  <si>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</si>
  <si>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</si>
  <si>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</si>
  <si>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</si>
  <si>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</si>
  <si>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</si>
  <si>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</si>
  <si>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</si>
  <si>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</si>
  <si>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</si>
  <si>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</si>
  <si>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</si>
  <si>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</si>
  <si>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</si>
  <si>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</si>
  <si>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</si>
  <si>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</si>
  <si>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</si>
  <si>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</si>
  <si>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</si>
  <si>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</si>
  <si>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</si>
  <si>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</si>
  <si>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</si>
  <si>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</si>
  <si>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</si>
  <si>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</si>
  <si>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</si>
  <si>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</si>
  <si>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</si>
  <si>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</si>
  <si>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</si>
  <si>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</si>
  <si>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</si>
  <si>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</si>
  <si>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</si>
  <si>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</si>
  <si>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</si>
  <si>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</si>
  <si>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</si>
  <si>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</si>
  <si>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</si>
  <si>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</si>
  <si>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</si>
  <si>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</si>
  <si>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</si>
  <si>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</si>
  <si>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</si>
  <si>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</si>
  <si>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</si>
  <si>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</si>
  <si>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</si>
  <si>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</si>
  <si>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</si>
  <si>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</si>
  <si>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</si>
  <si>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</si>
  <si>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</si>
  <si>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</si>
  <si>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</si>
  <si>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</si>
  <si>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</si>
  <si>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</si>
  <si>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</si>
  <si>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</si>
  <si>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</si>
  <si>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</si>
  <si>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</si>
  <si>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</si>
  <si>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</si>
  <si>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</si>
  <si>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</si>
  <si>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</si>
  <si>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</si>
  <si>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</si>
  <si>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</si>
  <si>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</si>
  <si>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</si>
  <si>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</si>
  <si>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</si>
  <si>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</si>
  <si>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</si>
  <si>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</si>
  <si>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</si>
  <si>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</si>
  <si>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</si>
  <si>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</si>
  <si>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</si>
  <si>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</si>
  <si>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</si>
  <si>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</si>
  <si>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</si>
  <si>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</si>
  <si>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</si>
  <si>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</si>
  <si>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</si>
  <si>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</si>
  <si>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</si>
  <si>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</si>
  <si>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</si>
  <si>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</si>
  <si>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</si>
  <si>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</si>
  <si>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</si>
  <si>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</si>
  <si>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</si>
  <si>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</si>
  <si>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</si>
  <si>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</si>
  <si>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</si>
  <si>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</si>
  <si>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</si>
  <si>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</si>
  <si>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</si>
  <si>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</si>
  <si>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</si>
  <si>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</si>
  <si>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</si>
  <si>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</si>
  <si>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</si>
  <si>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</si>
  <si>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</si>
  <si>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</si>
  <si>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</si>
  <si>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</si>
  <si>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</si>
  <si>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</si>
  <si>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</si>
  <si>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</si>
  <si>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</si>
  <si>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</si>
  <si>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</si>
  <si>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</si>
  <si>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</si>
  <si>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</si>
  <si>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</si>
  <si>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</si>
  <si>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</si>
  <si>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</si>
  <si>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</si>
  <si>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</si>
  <si>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</si>
  <si>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</si>
  <si>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</si>
  <si>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</si>
  <si>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</si>
  <si>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</si>
  <si>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</si>
  <si>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</si>
  <si>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</si>
  <si>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</si>
  <si>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</si>
  <si>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</si>
  <si>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</si>
  <si>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</si>
  <si>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</si>
  <si>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</si>
  <si>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</si>
  <si>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</si>
  <si>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</si>
  <si>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</si>
  <si>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</si>
  <si>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</si>
  <si>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</si>
  <si>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</si>
  <si>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</si>
  <si>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</si>
  <si>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</si>
  <si>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</si>
  <si>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</si>
  <si>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</si>
  <si>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</si>
  <si>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</si>
  <si>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</si>
  <si>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</si>
  <si>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</si>
  <si>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</si>
  <si>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</si>
  <si>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</si>
  <si>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</si>
  <si>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</si>
  <si>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</si>
  <si>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</si>
  <si>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</si>
  <si>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</si>
  <si>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</si>
  <si>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</si>
  <si>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</si>
  <si>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</si>
  <si>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</si>
  <si>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</si>
  <si>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</si>
  <si>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</si>
  <si>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</si>
  <si>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</si>
  <si>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</si>
  <si>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</si>
  <si>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</si>
  <si>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</si>
  <si>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</si>
  <si>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</si>
  <si>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</si>
  <si>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</si>
  <si>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</si>
  <si>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</si>
  <si>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</si>
  <si>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</si>
  <si>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</si>
  <si>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</si>
  <si>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</si>
  <si>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</si>
  <si>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</si>
  <si>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</si>
  <si>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</si>
  <si>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</si>
  <si>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</si>
  <si>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</si>
  <si>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</si>
  <si>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</si>
  <si>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</si>
  <si>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</si>
  <si>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</si>
  <si>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</si>
  <si>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</si>
  <si>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</si>
  <si>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</si>
  <si>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</si>
  <si>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</si>
  <si>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</si>
  <si>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</si>
  <si>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</si>
  <si>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</si>
  <si>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</si>
  <si>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</si>
  <si>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</si>
  <si>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</si>
  <si>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</si>
  <si>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</si>
  <si>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</si>
  <si>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</si>
  <si>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</si>
  <si>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</si>
  <si>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</si>
  <si>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</si>
  <si>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</si>
  <si>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</si>
  <si>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</si>
  <si>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</si>
  <si>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</si>
  <si>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</si>
  <si>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</si>
  <si>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</si>
  <si>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</si>
  <si>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</si>
  <si>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</si>
  <si>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</si>
  <si>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</si>
  <si>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</si>
  <si>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</si>
  <si>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</si>
  <si>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</si>
  <si>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</si>
  <si>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</si>
  <si>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</si>
  <si>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</si>
  <si>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</si>
  <si>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</si>
  <si>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</si>
  <si>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</si>
  <si>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</si>
  <si>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</si>
  <si>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</si>
  <si>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</si>
  <si>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</si>
  <si>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</si>
  <si>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</si>
  <si>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</si>
  <si>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</si>
  <si>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</si>
  <si>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</si>
  <si>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</si>
  <si>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</si>
  <si>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</si>
  <si>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</si>
  <si>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</si>
  <si>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</si>
  <si>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</si>
  <si>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</si>
  <si>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</si>
  <si>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</si>
  <si>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</si>
  <si>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</si>
  <si>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</si>
  <si>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</si>
  <si>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</si>
  <si>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</si>
  <si>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</si>
  <si>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</si>
  <si>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</si>
  <si>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</si>
  <si>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</si>
  <si>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</si>
  <si>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</si>
  <si>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</si>
  <si>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</si>
  <si>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</si>
  <si>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</si>
  <si>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</si>
  <si>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</si>
  <si>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</si>
  <si>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</si>
  <si>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</si>
  <si>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</si>
  <si>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</si>
  <si>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</si>
  <si>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</si>
  <si>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</si>
  <si>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</si>
  <si>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</si>
  <si>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</si>
  <si>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</si>
  <si>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</si>
  <si>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</si>
  <si>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</si>
  <si>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</si>
  <si>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</si>
  <si>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</si>
  <si>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</si>
  <si>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</si>
  <si>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</si>
  <si>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</si>
  <si>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</si>
  <si>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</si>
  <si>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</si>
  <si>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</si>
  <si>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</si>
  <si>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</si>
  <si>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</si>
  <si>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</si>
  <si>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</si>
  <si>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</si>
  <si>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</si>
  <si>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</si>
  <si>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</si>
  <si>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</si>
  <si>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</si>
  <si>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</si>
  <si>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</si>
  <si>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</si>
  <si>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</si>
  <si>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</si>
  <si>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</si>
  <si>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</si>
  <si>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</si>
  <si>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</si>
  <si>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</si>
  <si>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</si>
  <si>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</si>
  <si>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</si>
  <si>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</si>
  <si>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</si>
  <si>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</si>
  <si>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</si>
  <si>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</si>
  <si>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</si>
  <si>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</si>
  <si>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</si>
  <si>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</si>
  <si>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</si>
  <si>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</si>
  <si>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</si>
  <si>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</si>
  <si>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</si>
  <si>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</si>
  <si>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</si>
  <si>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</si>
  <si>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</si>
  <si>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</si>
  <si>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</si>
  <si>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</si>
  <si>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</si>
  <si>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</si>
  <si>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</si>
  <si>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</si>
  <si>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</si>
  <si>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</si>
  <si>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</si>
  <si>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</si>
  <si>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</si>
  <si>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</si>
  <si>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</si>
  <si>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</si>
  <si>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</si>
  <si>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</si>
  <si>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</si>
  <si>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</si>
  <si>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</si>
  <si>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</si>
  <si>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</si>
  <si>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</si>
  <si>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</si>
  <si>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</si>
  <si>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</si>
  <si>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</si>
  <si>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</si>
  <si>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</si>
  <si>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</si>
  <si>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</si>
  <si>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</si>
  <si>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</si>
  <si>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</si>
  <si>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</si>
  <si>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</si>
  <si>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</si>
  <si>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</si>
  <si>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</si>
  <si>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</si>
  <si>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</si>
  <si>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</si>
  <si>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</si>
  <si>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</si>
  <si>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</si>
  <si>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</si>
  <si>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</si>
  <si>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</si>
  <si>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</si>
  <si>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</si>
  <si>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</si>
  <si>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</si>
  <si>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</si>
  <si>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</si>
  <si>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</si>
  <si>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</si>
  <si>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</si>
  <si>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</si>
  <si>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</si>
  <si>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</si>
  <si>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</si>
  <si>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</si>
  <si>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</si>
  <si>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</si>
  <si>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</si>
  <si>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</si>
  <si>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</si>
  <si>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</si>
  <si>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</si>
  <si>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</si>
  <si>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</si>
  <si>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</si>
  <si>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</si>
  <si>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</si>
  <si>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</si>
  <si>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</si>
  <si>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</si>
  <si>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</si>
  <si>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</si>
  <si>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</si>
  <si>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</si>
  <si>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</si>
  <si>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</si>
  <si>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</si>
  <si>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</si>
  <si>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</si>
  <si>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</si>
  <si>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</si>
  <si>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</si>
  <si>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</si>
  <si>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</si>
  <si>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</si>
  <si>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</si>
  <si>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</si>
  <si>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</si>
  <si>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</si>
  <si>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</si>
  <si>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</si>
  <si>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</si>
  <si>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</si>
  <si>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</si>
  <si>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</si>
  <si>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</si>
  <si>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</si>
  <si>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</si>
  <si>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</si>
  <si>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</si>
  <si>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</si>
  <si>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</si>
  <si>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</si>
  <si>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</si>
  <si>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</si>
  <si>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</si>
  <si>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</si>
  <si>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</si>
  <si>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</si>
  <si>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</si>
  <si>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</si>
  <si>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</si>
  <si>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</si>
  <si>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</si>
  <si>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</si>
  <si>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</si>
  <si>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</si>
  <si>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</si>
  <si>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</si>
  <si>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</si>
  <si>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</si>
  <si>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</si>
  <si>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</si>
  <si>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</si>
  <si>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</si>
  <si>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</si>
  <si>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</si>
  <si>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</si>
  <si>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</si>
  <si>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</si>
  <si>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</si>
  <si>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</si>
  <si>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</si>
  <si>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</si>
  <si>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</si>
  <si>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</si>
  <si>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</si>
  <si>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</si>
  <si>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</si>
  <si>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</si>
  <si>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</si>
  <si>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</si>
  <si>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</si>
  <si>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</si>
  <si>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</si>
  <si>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</si>
  <si>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</si>
  <si>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</si>
  <si>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</si>
  <si>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</si>
  <si>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</si>
  <si>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</si>
  <si>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</si>
  <si>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</si>
  <si>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</si>
  <si>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</si>
  <si>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</si>
  <si>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</si>
  <si>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</si>
  <si>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</si>
  <si>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</si>
  <si>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</si>
  <si>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</si>
  <si>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</si>
  <si>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</si>
  <si>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</si>
  <si>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</si>
  <si>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</si>
  <si>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</si>
  <si>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</si>
  <si>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</si>
  <si>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</si>
  <si>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</si>
  <si>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</si>
  <si>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</si>
  <si>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</si>
  <si>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</si>
  <si>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</si>
  <si>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</si>
  <si>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</si>
  <si>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</si>
  <si>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</si>
  <si>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</si>
  <si>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</si>
  <si>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</si>
  <si>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</si>
  <si>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</si>
  <si>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</si>
  <si>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</si>
  <si>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</si>
  <si>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</si>
  <si>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</si>
  <si>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</si>
  <si>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</si>
  <si>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</si>
  <si>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</si>
  <si>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</si>
  <si>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</si>
  <si>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</si>
  <si>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</si>
  <si>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</si>
  <si>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</si>
  <si>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</si>
  <si>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</si>
  <si>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</si>
  <si>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</si>
  <si>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</si>
  <si>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</si>
  <si>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</si>
  <si>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</si>
  <si>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</si>
  <si>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</si>
  <si>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</si>
  <si>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</si>
  <si>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</si>
  <si>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</si>
  <si>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</si>
  <si>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</si>
  <si>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</si>
  <si>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</si>
  <si>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</si>
  <si>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</si>
  <si>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</si>
  <si>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</si>
  <si>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</si>
  <si>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</si>
  <si>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</si>
  <si>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</si>
  <si>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</si>
  <si>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</si>
  <si>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</si>
  <si>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</si>
  <si>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</si>
  <si>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</si>
  <si>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</si>
  <si>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</si>
  <si>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</si>
  <si>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</si>
  <si>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</si>
  <si>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</si>
  <si>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</si>
  <si>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</si>
  <si>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</si>
  <si>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</si>
  <si>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</si>
  <si>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</si>
  <si>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</si>
  <si>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</si>
  <si>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</si>
  <si>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</si>
  <si>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</si>
  <si>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</si>
  <si>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</si>
  <si>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</si>
  <si>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</si>
  <si>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</si>
  <si>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</si>
  <si>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</si>
  <si>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</si>
  <si>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</si>
  <si>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</si>
  <si>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</si>
  <si>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</si>
  <si>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</si>
  <si>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</si>
  <si>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</si>
  <si>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</si>
  <si>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</si>
  <si>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</si>
  <si>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</si>
  <si>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</si>
  <si>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</si>
  <si>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</si>
  <si>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</si>
  <si>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</si>
  <si>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</si>
  <si>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</si>
  <si>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</si>
  <si>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</si>
  <si>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</si>
  <si>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</si>
  <si>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</si>
  <si>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</si>
  <si>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</si>
  <si>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</si>
  <si>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</si>
  <si>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</si>
  <si>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</si>
  <si>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</si>
  <si>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</si>
  <si>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</si>
  <si>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</si>
  <si>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</si>
  <si>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</si>
  <si>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</si>
  <si>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</si>
  <si>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</si>
  <si>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</si>
  <si>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</si>
  <si>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</si>
  <si>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</si>
  <si>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</si>
  <si>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</si>
  <si>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</si>
  <si>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</si>
  <si>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</si>
  <si>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</si>
  <si>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</si>
  <si>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</si>
  <si>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</si>
  <si>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</si>
  <si>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</si>
  <si>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</si>
  <si>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</si>
  <si>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</si>
  <si>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</si>
  <si>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</si>
  <si>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</si>
  <si>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</si>
  <si>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</si>
  <si>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</si>
  <si>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</si>
  <si>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</si>
  <si>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</si>
  <si>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</si>
  <si>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</si>
  <si>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</si>
  <si>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</si>
  <si>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</si>
  <si>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</si>
  <si>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</si>
  <si>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</si>
  <si>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</si>
  <si>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</si>
  <si>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</si>
  <si>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</si>
  <si>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</si>
  <si>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</si>
  <si>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</si>
  <si>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</si>
  <si>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</si>
  <si>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</si>
  <si>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</si>
  <si>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</si>
  <si>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</si>
  <si>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</si>
  <si>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</si>
  <si>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</si>
  <si>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</si>
  <si>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</si>
  <si>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</si>
  <si>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</si>
  <si>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</si>
  <si>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</si>
  <si>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</si>
  <si>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</si>
  <si>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</si>
  <si>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</si>
  <si>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</si>
  <si>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</si>
  <si>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</si>
  <si>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</si>
  <si>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</si>
  <si>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</si>
  <si>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</si>
  <si>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</si>
  <si>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</si>
  <si>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</si>
  <si>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</si>
  <si>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</si>
  <si>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</si>
  <si>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</si>
  <si>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</si>
  <si>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</si>
  <si>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</si>
  <si>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</si>
  <si>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</si>
  <si>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</si>
  <si>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</si>
  <si>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</si>
  <si>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</si>
  <si>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</si>
  <si>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</si>
  <si>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</si>
  <si>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</si>
  <si>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</si>
  <si>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</si>
  <si>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</si>
  <si>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</si>
  <si>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</si>
  <si>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</si>
  <si>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</si>
  <si>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</si>
  <si>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</si>
  <si>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</si>
  <si>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</si>
  <si>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</si>
  <si>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</si>
  <si>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</si>
  <si>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</si>
  <si>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</si>
  <si>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</si>
  <si>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</si>
  <si>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</si>
  <si>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</si>
  <si>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</si>
  <si>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</si>
  <si>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</si>
  <si>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</si>
  <si>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</si>
  <si>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</si>
  <si>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</si>
  <si>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</si>
  <si>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</si>
  <si>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</si>
  <si>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</si>
  <si>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</si>
  <si>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</si>
  <si>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</si>
  <si>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</si>
  <si>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</si>
  <si>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</si>
  <si>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</si>
  <si>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</si>
  <si>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</si>
  <si>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</si>
  <si>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</si>
  <si>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</si>
  <si>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</si>
  <si>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</si>
  <si>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</si>
  <si>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</si>
  <si>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</si>
  <si>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</si>
  <si>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</si>
  <si>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</si>
  <si>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</si>
  <si>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</si>
  <si>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</si>
  <si>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</si>
  <si>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</si>
  <si>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</si>
  <si>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</si>
  <si>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</si>
  <si>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</si>
  <si>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</si>
  <si>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</si>
  <si>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</si>
  <si>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</si>
  <si>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</si>
  <si>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</si>
  <si>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</si>
  <si>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</si>
  <si>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</si>
  <si>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</si>
  <si>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</si>
  <si>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</si>
  <si>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</si>
  <si>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</si>
  <si>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</si>
  <si>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</si>
  <si>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</si>
  <si>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</si>
  <si>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</si>
  <si>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</si>
  <si>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</si>
  <si>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</si>
  <si>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</si>
  <si>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</si>
  <si>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</si>
  <si>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</si>
  <si>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</si>
  <si>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</si>
  <si>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</si>
  <si>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</si>
  <si>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</si>
  <si>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</si>
  <si>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</si>
  <si>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</si>
  <si>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</si>
  <si>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</si>
  <si>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</si>
  <si>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</si>
  <si>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</si>
  <si>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</si>
  <si>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</si>
  <si>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</si>
  <si>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</si>
  <si>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</si>
  <si>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</si>
  <si>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</si>
  <si>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</si>
  <si>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</si>
  <si>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</si>
  <si>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</si>
  <si>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</si>
  <si>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</si>
  <si>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</si>
  <si>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</si>
  <si>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</si>
  <si>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</si>
  <si>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</si>
  <si>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</si>
  <si>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</si>
  <si>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</si>
  <si>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</si>
  <si>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</si>
  <si>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</si>
  <si>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</si>
  <si>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</si>
  <si>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</si>
  <si>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</si>
  <si>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</si>
  <si>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</si>
  <si>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</si>
  <si>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</si>
  <si>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</si>
  <si>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</si>
  <si>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</si>
  <si>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</si>
  <si>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</si>
  <si>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</si>
  <si>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</si>
  <si>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</si>
  <si>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</si>
  <si>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</si>
  <si>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</si>
  <si>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</si>
  <si>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</si>
  <si>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</si>
  <si>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</si>
  <si>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</si>
  <si>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</si>
  <si>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</si>
  <si>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</si>
  <si>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</si>
  <si>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</si>
  <si>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</si>
  <si>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</si>
  <si>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</si>
  <si>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</si>
  <si>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</si>
  <si>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</si>
  <si>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</si>
  <si>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</si>
  <si>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</si>
  <si>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</si>
  <si>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</si>
  <si>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</si>
  <si>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</si>
  <si>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</si>
  <si>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</si>
  <si>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</si>
  <si>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</si>
  <si>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</si>
  <si>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</si>
  <si>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</si>
  <si>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</si>
  <si>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</si>
  <si>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</si>
  <si>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</si>
  <si>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</si>
  <si>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</si>
  <si>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</si>
  <si>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</si>
  <si>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</si>
  <si>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</si>
  <si>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</si>
  <si>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</si>
  <si>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</si>
  <si>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</si>
  <si>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</si>
  <si>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</si>
  <si>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</si>
  <si>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</si>
  <si>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</si>
  <si>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</si>
  <si>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</si>
  <si>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</si>
  <si>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</si>
  <si>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</si>
  <si>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</si>
  <si>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</si>
  <si>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</si>
  <si>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</si>
  <si>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</si>
  <si>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</si>
  <si>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</si>
  <si>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</si>
  <si>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</si>
  <si>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</si>
  <si>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</si>
  <si>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</si>
  <si>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</si>
  <si>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</si>
  <si>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</si>
  <si>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</si>
  <si>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</si>
  <si>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</si>
  <si>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</si>
  <si>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</si>
  <si>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</si>
  <si>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</si>
  <si>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</si>
  <si>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</si>
  <si>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</si>
  <si>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</si>
  <si>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</si>
  <si>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</si>
  <si>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</si>
  <si>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</si>
  <si>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</si>
  <si>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</si>
  <si>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</si>
  <si>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</si>
  <si>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</si>
  <si>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</si>
  <si>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</si>
  <si>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</si>
  <si>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</si>
  <si>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</si>
  <si>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</si>
  <si>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</si>
  <si>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</si>
  <si>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</si>
  <si>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</si>
  <si>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</si>
  <si>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</si>
  <si>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</si>
  <si>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</si>
  <si>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</si>
  <si>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</si>
  <si>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</si>
  <si>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</si>
  <si>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</si>
  <si>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</si>
  <si>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</si>
  <si>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</si>
  <si>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</si>
  <si>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</si>
  <si>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</si>
  <si>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</si>
  <si>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</si>
  <si>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</si>
  <si>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</si>
  <si>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</si>
  <si>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</si>
  <si>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</si>
  <si>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</si>
  <si>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</si>
  <si>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</si>
  <si>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</si>
  <si>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</si>
  <si>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</si>
  <si>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</si>
  <si>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</si>
  <si>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</si>
  <si>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</si>
  <si>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</si>
  <si>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</si>
  <si>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</si>
  <si>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</si>
  <si>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</si>
  <si>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</si>
  <si>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</si>
  <si>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</si>
  <si>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</si>
  <si>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</si>
  <si>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</si>
  <si>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</si>
  <si>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</si>
  <si>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</si>
  <si>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</si>
  <si>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</si>
  <si>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</si>
  <si>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</si>
  <si>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</si>
  <si>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</si>
  <si>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</si>
  <si>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</si>
  <si>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</si>
  <si>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</si>
  <si>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</si>
  <si>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</si>
  <si>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</si>
  <si>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</si>
  <si>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</si>
  <si>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</si>
  <si>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</si>
  <si>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</si>
  <si>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</si>
  <si>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</si>
  <si>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</si>
  <si>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</si>
  <si>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</si>
  <si>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</si>
  <si>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</si>
  <si>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</si>
  <si>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</si>
  <si>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</si>
  <si>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</si>
  <si>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</si>
  <si>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</si>
  <si>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</si>
  <si>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</si>
  <si>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</si>
  <si>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</si>
  <si>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</si>
  <si>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</si>
  <si>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</si>
  <si>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</si>
  <si>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</si>
  <si>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</si>
  <si>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</si>
  <si>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</si>
  <si>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</si>
  <si>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</si>
  <si>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</si>
  <si>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</si>
  <si>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</si>
  <si>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</si>
  <si>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</si>
  <si>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</si>
  <si>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</si>
  <si>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</si>
  <si>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</si>
  <si>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</si>
  <si>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</si>
  <si>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</si>
  <si>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</si>
  <si>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</si>
  <si>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</si>
  <si>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</si>
  <si>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</si>
  <si>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</si>
  <si>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</si>
  <si>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</si>
  <si>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</si>
  <si>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</si>
  <si>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</si>
  <si>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</si>
  <si>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</si>
  <si>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</si>
  <si>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</si>
  <si>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</si>
  <si>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</si>
  <si>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</si>
  <si>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</si>
  <si>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</si>
  <si>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</si>
  <si>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</si>
  <si>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</si>
  <si>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</si>
  <si>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</si>
  <si>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</si>
  <si>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</si>
  <si>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</si>
  <si>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</si>
  <si>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</si>
  <si>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</si>
  <si>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</si>
  <si>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</si>
  <si>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</si>
  <si>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</si>
  <si>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</si>
  <si>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</si>
  <si>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</si>
  <si>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</si>
  <si>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</si>
  <si>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</si>
  <si>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</si>
  <si>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</si>
  <si>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</si>
  <si>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</si>
  <si>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</si>
  <si>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</si>
  <si>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</si>
  <si>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</si>
  <si>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</si>
  <si>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</si>
  <si>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</si>
  <si>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</si>
  <si>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</si>
  <si>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</si>
  <si>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</si>
  <si>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</si>
  <si>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</si>
  <si>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</si>
  <si>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</si>
  <si>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</si>
  <si>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</si>
  <si>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</si>
  <si>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</si>
  <si>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</si>
  <si>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</si>
  <si>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</si>
  <si>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</si>
  <si>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</si>
  <si>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</si>
  <si>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</si>
  <si>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</si>
  <si>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</si>
  <si>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</si>
  <si>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</si>
  <si>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</si>
  <si>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</si>
  <si>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</si>
  <si>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</si>
  <si>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</si>
  <si>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</si>
  <si>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</si>
  <si>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</si>
  <si>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</si>
  <si>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</si>
  <si>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</si>
  <si>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</si>
  <si>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</si>
  <si>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</si>
  <si>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</si>
  <si>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</si>
  <si>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</si>
  <si>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</si>
  <si>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</si>
  <si>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</si>
  <si>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</si>
  <si>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</si>
  <si>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</si>
  <si>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</si>
  <si>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</si>
  <si>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</si>
  <si>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</si>
  <si>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</si>
  <si>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</si>
  <si>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</si>
  <si>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</si>
  <si>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</si>
  <si>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</si>
  <si>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</si>
  <si>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</si>
  <si>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</si>
  <si>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</si>
  <si>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</si>
  <si>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</si>
  <si>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</si>
  <si>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</si>
  <si>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</si>
  <si>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</si>
  <si>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</si>
  <si>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</si>
  <si>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</si>
  <si>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</si>
  <si>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</si>
  <si>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</si>
  <si>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</si>
  <si>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</si>
  <si>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</si>
  <si>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</si>
  <si>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</si>
  <si>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</si>
  <si>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</si>
  <si>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</si>
  <si>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</si>
  <si>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</si>
  <si>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</si>
  <si>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</si>
  <si>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</si>
  <si>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</si>
  <si>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</si>
  <si>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</si>
  <si>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</si>
  <si>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</si>
  <si>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</si>
  <si>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</si>
  <si>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</si>
  <si>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</si>
  <si>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</si>
  <si>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</si>
  <si>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</si>
  <si>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</si>
  <si>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</si>
  <si>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</si>
  <si>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</si>
  <si>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</si>
  <si>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</si>
  <si>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</si>
  <si>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</si>
  <si>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</si>
  <si>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</si>
  <si>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</si>
  <si>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</si>
  <si>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</si>
  <si>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</si>
  <si>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</si>
  <si>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</si>
  <si>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</si>
  <si>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</si>
  <si>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</si>
  <si>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</si>
  <si>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</si>
  <si>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</si>
  <si>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</si>
  <si>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</si>
  <si>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</si>
  <si>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</si>
  <si>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</si>
  <si>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</si>
  <si>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</si>
  <si>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</si>
  <si>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</si>
  <si>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</si>
  <si>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</si>
  <si>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</si>
  <si>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</si>
  <si>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</si>
  <si>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</si>
  <si>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</si>
  <si>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</si>
  <si>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</si>
  <si>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</si>
  <si>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</si>
  <si>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</si>
  <si>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</si>
  <si>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</si>
  <si>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</si>
  <si>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</si>
  <si>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</si>
  <si>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</si>
  <si>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</si>
  <si>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</si>
  <si>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</si>
  <si>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</si>
  <si>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</si>
  <si>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</si>
  <si>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</si>
  <si>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</si>
  <si>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</si>
  <si>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</si>
  <si>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</si>
  <si>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</si>
  <si>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</si>
  <si>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</si>
  <si>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</si>
  <si>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</si>
  <si>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</si>
  <si>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</si>
  <si>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</si>
  <si>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</si>
  <si>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</si>
  <si>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</si>
  <si>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</si>
  <si>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</si>
  <si>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</si>
  <si>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</si>
  <si>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</si>
  <si>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</si>
  <si>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</si>
  <si>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</si>
  <si>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</si>
  <si>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</si>
  <si>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</si>
  <si>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</si>
  <si>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</si>
  <si>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</si>
  <si>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</si>
  <si>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</si>
  <si>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</si>
  <si>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</si>
  <si>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</si>
  <si>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</si>
  <si>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</si>
  <si>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</si>
  <si>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</si>
  <si>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</si>
  <si>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</si>
  <si>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</si>
  <si>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</si>
  <si>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</si>
  <si>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</si>
  <si>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</si>
  <si>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</si>
  <si>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</si>
  <si>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</si>
  <si>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</si>
  <si>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</si>
  <si>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</si>
  <si>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</si>
  <si>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</si>
  <si>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</si>
  <si>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</si>
  <si>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</si>
  <si>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</si>
  <si>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</si>
  <si>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</si>
  <si>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</si>
  <si>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</si>
  <si>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</si>
  <si>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</si>
  <si>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</si>
  <si>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</si>
  <si>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</si>
  <si>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</si>
  <si>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</si>
  <si>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</si>
  <si>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</si>
  <si>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</si>
  <si>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</si>
  <si>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</si>
  <si>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</si>
  <si>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</si>
  <si>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</si>
  <si>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</si>
  <si>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</si>
  <si>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</si>
  <si>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</si>
  <si>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</si>
  <si>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</si>
  <si>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</si>
  <si>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</si>
  <si>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</si>
  <si>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</si>
  <si>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</si>
  <si>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</si>
  <si>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</si>
  <si>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</si>
  <si>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</si>
  <si>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</si>
  <si>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</si>
  <si>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</si>
  <si>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</si>
  <si>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</si>
  <si>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</si>
  <si>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</si>
  <si>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</si>
  <si>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</si>
  <si>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</si>
  <si>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</si>
  <si>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</si>
  <si>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</si>
  <si>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</si>
  <si>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</si>
  <si>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</si>
  <si>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</si>
  <si>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</si>
  <si>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</si>
  <si>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</si>
  <si>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</si>
  <si>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</si>
  <si>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</si>
  <si>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</si>
  <si>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</si>
  <si>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</si>
  <si>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</si>
  <si>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</si>
  <si>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</si>
  <si>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</si>
  <si>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</si>
  <si>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</si>
  <si>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</si>
  <si>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</si>
  <si>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</si>
  <si>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</si>
  <si>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</si>
  <si>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</si>
  <si>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</si>
  <si>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</si>
  <si>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</si>
  <si>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</si>
  <si>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</si>
  <si>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</si>
  <si>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</si>
  <si>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</si>
  <si>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</si>
  <si>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</si>
  <si>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</si>
  <si>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</si>
  <si>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</si>
  <si>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</si>
  <si>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</si>
  <si>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</si>
  <si>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</si>
  <si>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</si>
  <si>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</si>
  <si>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</si>
  <si>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</si>
  <si>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</si>
  <si>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</si>
  <si>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</si>
  <si>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</si>
  <si>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</si>
  <si>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</si>
  <si>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</si>
  <si>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</si>
  <si>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</si>
  <si>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</si>
  <si>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</si>
  <si>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</si>
  <si>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</si>
  <si>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</si>
  <si>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</si>
  <si>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</si>
  <si>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</si>
  <si>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</si>
  <si>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</si>
  <si>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</si>
  <si>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</si>
  <si>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</si>
  <si>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</si>
  <si>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</si>
  <si>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</si>
  <si>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</si>
  <si>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</si>
  <si>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</si>
  <si>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</si>
  <si>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</si>
  <si>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</si>
  <si>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</si>
  <si>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</si>
  <si>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</si>
  <si>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</si>
  <si>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</si>
  <si>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</si>
  <si>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</si>
  <si>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</si>
  <si>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</si>
  <si>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</si>
  <si>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</si>
  <si>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</si>
  <si>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</si>
  <si>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</si>
  <si>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</si>
  <si>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</si>
  <si>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</si>
  <si>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</si>
  <si>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</si>
  <si>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</si>
  <si>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</si>
  <si>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</si>
  <si>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</si>
  <si>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</si>
  <si>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</si>
  <si>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</si>
  <si>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</si>
  <si>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</si>
  <si>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</si>
  <si>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</si>
  <si>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</si>
  <si>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</si>
  <si>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</si>
  <si>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</si>
  <si>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</si>
  <si>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</si>
  <si>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</si>
  <si>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</si>
  <si>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</si>
  <si>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</si>
  <si>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</si>
  <si>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</si>
  <si>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</si>
  <si>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</si>
  <si>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</si>
  <si>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</si>
  <si>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</si>
  <si>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</si>
  <si>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</si>
  <si>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</si>
  <si>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</si>
  <si>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</si>
  <si>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</si>
  <si>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</si>
  <si>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</si>
  <si>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</si>
  <si>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</si>
  <si>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</si>
  <si>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</si>
  <si>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</si>
  <si>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</si>
  <si>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</si>
  <si>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</si>
  <si>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</si>
  <si>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</si>
  <si>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</si>
  <si>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</si>
  <si>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</si>
  <si>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</si>
  <si>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</si>
  <si>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</si>
  <si>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</si>
  <si>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</si>
  <si>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</si>
  <si>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</si>
  <si>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</si>
  <si>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</si>
  <si>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</si>
  <si>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</si>
  <si>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</si>
  <si>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</si>
  <si>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</si>
  <si>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</si>
  <si>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</si>
  <si>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</si>
  <si>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</si>
  <si>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</si>
  <si>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</si>
  <si>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</si>
  <si>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</si>
  <si>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</si>
  <si>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</si>
  <si>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</si>
  <si>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</si>
  <si>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</si>
  <si>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</si>
  <si>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</si>
  <si>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</si>
  <si>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</si>
  <si>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</si>
  <si>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</si>
  <si>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</si>
  <si>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</si>
  <si>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</si>
  <si>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</si>
  <si>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</si>
  <si>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</si>
  <si>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</si>
  <si>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</si>
  <si>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</si>
  <si>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</si>
  <si>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</si>
  <si>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</si>
  <si>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</si>
  <si>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</si>
  <si>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</si>
  <si>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</si>
  <si>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</si>
  <si>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</si>
  <si>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</si>
  <si>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</si>
  <si>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</si>
  <si>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</si>
  <si>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</si>
  <si>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</si>
  <si>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</si>
  <si>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</si>
  <si>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</si>
  <si>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</si>
  <si>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</si>
  <si>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</si>
  <si>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</si>
  <si>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</si>
  <si>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</si>
  <si>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</si>
  <si>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</si>
  <si>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</si>
  <si>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</si>
  <si>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</si>
  <si>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</si>
  <si>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</si>
  <si>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</si>
  <si>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</si>
  <si>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</si>
  <si>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</si>
  <si>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</si>
  <si>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</si>
  <si>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</si>
  <si>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</si>
  <si>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</si>
  <si>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</si>
  <si>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</si>
  <si>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</si>
  <si>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</si>
  <si>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</si>
  <si>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</si>
  <si>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</si>
  <si>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</si>
  <si>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</si>
  <si>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</si>
  <si>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</si>
  <si>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</si>
  <si>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</si>
  <si>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</si>
  <si>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</si>
  <si>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</si>
  <si>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</si>
  <si>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</si>
  <si>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</si>
  <si>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</si>
  <si>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</si>
  <si>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</si>
  <si>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</si>
  <si>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</si>
  <si>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</si>
  <si>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</si>
  <si>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</si>
  <si>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</si>
  <si>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</si>
  <si>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</si>
  <si>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</si>
  <si>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</si>
  <si>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</si>
  <si>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</si>
  <si>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</si>
  <si>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</si>
  <si>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</si>
  <si>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</si>
  <si>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</si>
  <si>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</si>
  <si>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</si>
  <si>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</si>
  <si>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</si>
  <si>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</si>
  <si>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</si>
  <si>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</si>
  <si>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</si>
  <si>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</si>
  <si>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</si>
  <si>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</si>
  <si>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</si>
  <si>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</si>
  <si>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</si>
  <si>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</si>
  <si>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</si>
  <si>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</si>
  <si>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</si>
  <si>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</si>
  <si>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</si>
  <si>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</si>
  <si>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</si>
  <si>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</si>
  <si>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</si>
  <si>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</si>
  <si>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</si>
  <si>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</si>
  <si>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</si>
  <si>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</si>
  <si>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</si>
  <si>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</si>
  <si>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</si>
  <si>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</si>
  <si>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</si>
  <si>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</si>
  <si>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</si>
  <si>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</si>
  <si>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</si>
  <si>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</si>
  <si>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</si>
  <si>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</si>
  <si>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</si>
  <si>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</si>
  <si>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</si>
  <si>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</si>
  <si>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</si>
  <si>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</si>
  <si>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</si>
  <si>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</si>
  <si>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</si>
  <si>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</si>
  <si>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</si>
  <si>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</si>
  <si>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</si>
  <si>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</si>
  <si>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</si>
  <si>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</si>
  <si>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</si>
  <si>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</si>
  <si>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</si>
  <si>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</si>
  <si>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</si>
  <si>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</si>
  <si>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</si>
  <si>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</si>
  <si>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</si>
  <si>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</si>
  <si>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</si>
  <si>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</si>
  <si>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</si>
  <si>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</si>
  <si>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</si>
  <si>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</si>
  <si>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</si>
  <si>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</si>
  <si>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</si>
  <si>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</si>
  <si>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</si>
  <si>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</si>
  <si>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</si>
  <si>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</si>
  <si>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</si>
  <si>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</si>
  <si>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</si>
  <si>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</si>
  <si>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</si>
  <si>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</si>
  <si>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</si>
  <si>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</si>
  <si>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</si>
  <si>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</si>
  <si>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</si>
  <si>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</si>
  <si>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</si>
  <si>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</si>
  <si>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</si>
  <si>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</si>
  <si>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</si>
  <si>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</si>
  <si>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</si>
  <si>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</si>
  <si>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</si>
  <si>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</si>
  <si>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</si>
  <si>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</si>
  <si>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</si>
  <si>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</si>
  <si>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</si>
  <si>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</si>
  <si>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</si>
  <si>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</si>
  <si>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</si>
  <si>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</si>
  <si>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</si>
  <si>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</si>
  <si>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</si>
  <si>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</si>
  <si>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</si>
  <si>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</si>
  <si>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</si>
  <si>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</si>
  <si>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</si>
  <si>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</si>
  <si>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</si>
  <si>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</si>
  <si>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</si>
  <si>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</si>
  <si>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</si>
  <si>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</si>
  <si>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</si>
  <si>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</si>
  <si>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</si>
  <si>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</si>
  <si>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</si>
  <si>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</si>
  <si>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</si>
  <si>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</si>
  <si>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</si>
  <si>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</si>
  <si>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</si>
  <si>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</si>
  <si>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</si>
  <si>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</si>
  <si>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</si>
  <si>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</si>
  <si>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</si>
  <si>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</si>
  <si>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</si>
  <si>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</si>
  <si>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</si>
  <si>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</si>
  <si>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</si>
  <si>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</si>
  <si>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</si>
  <si>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</si>
  <si>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</si>
  <si>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</si>
  <si>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</si>
  <si>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</si>
  <si>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</si>
  <si>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</si>
  <si>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</si>
  <si>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</si>
  <si>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</si>
  <si>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</si>
  <si>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</si>
  <si>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</si>
  <si>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</si>
  <si>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</si>
  <si>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</si>
  <si>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</si>
  <si>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</si>
  <si>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</si>
  <si>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</si>
  <si>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</si>
  <si>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</si>
  <si>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</si>
  <si>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</si>
  <si>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</si>
  <si>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</si>
  <si>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</si>
  <si>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</si>
  <si>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</si>
  <si>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</si>
  <si>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</si>
  <si>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</si>
  <si>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</si>
  <si>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</si>
  <si>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</si>
  <si>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</si>
  <si>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</si>
  <si>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</si>
  <si>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</si>
  <si>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</si>
  <si>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</si>
  <si>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</si>
  <si>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</si>
  <si>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</si>
  <si>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</si>
  <si>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</si>
  <si>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</si>
  <si>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</si>
  <si>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</si>
  <si>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</si>
  <si>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</si>
  <si>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</si>
  <si>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</si>
  <si>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</si>
  <si>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</si>
  <si>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</si>
  <si>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</si>
  <si>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</si>
  <si>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</si>
  <si>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</si>
  <si>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</si>
  <si>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</si>
  <si>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</si>
  <si>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</si>
  <si>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</si>
  <si>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</si>
  <si>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</si>
  <si>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</si>
  <si>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</si>
  <si>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</si>
  <si>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</si>
  <si>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</si>
  <si>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</si>
  <si>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</si>
  <si>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</si>
  <si>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</si>
  <si>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</si>
  <si>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</si>
  <si>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</si>
  <si>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</si>
  <si>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</si>
  <si>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</si>
  <si>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</si>
  <si>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</si>
  <si>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</si>
  <si>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</si>
  <si>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</si>
  <si>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</si>
  <si>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</si>
  <si>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</si>
  <si>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</si>
  <si>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</si>
  <si>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</si>
  <si>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</si>
  <si>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</si>
  <si>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</si>
  <si>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</si>
  <si>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</si>
  <si>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</si>
  <si>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</si>
  <si>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</si>
  <si>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</si>
  <si>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</si>
  <si>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</si>
  <si>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</si>
  <si>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</si>
  <si>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</si>
  <si>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</si>
  <si>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</si>
  <si>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</si>
  <si>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</si>
  <si>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</si>
  <si>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</si>
  <si>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</si>
  <si>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</si>
  <si>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</si>
  <si>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</si>
  <si>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</si>
  <si>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</si>
  <si>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</si>
  <si>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</si>
  <si>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</si>
  <si>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</si>
  <si>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</si>
  <si>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</si>
  <si>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</si>
  <si>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</si>
  <si>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</si>
  <si>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</si>
  <si>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</si>
  <si>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</si>
  <si>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</si>
  <si>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</si>
  <si>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</si>
  <si>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</si>
  <si>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</si>
  <si>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</si>
  <si>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</si>
  <si>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</si>
  <si>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</si>
  <si>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</si>
  <si>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</si>
  <si>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</si>
  <si>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</si>
  <si>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</si>
  <si>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</si>
  <si>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</si>
  <si>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</si>
  <si>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</si>
  <si>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</si>
  <si>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</si>
  <si>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</si>
  <si>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</si>
  <si>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</si>
  <si>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</si>
  <si>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</si>
  <si>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</si>
  <si>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</si>
  <si>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</si>
  <si>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</si>
  <si>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</si>
  <si>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</si>
  <si>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</si>
  <si>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</si>
  <si>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</si>
  <si>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</si>
  <si>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</si>
  <si>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</si>
  <si>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</si>
  <si>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</si>
  <si>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</si>
  <si>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</si>
  <si>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</si>
  <si>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</si>
  <si>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</si>
  <si>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</si>
  <si>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</si>
  <si>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</si>
  <si>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</si>
  <si>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</si>
  <si>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</si>
  <si>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</si>
  <si>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</si>
  <si>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</si>
  <si>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</si>
  <si>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</si>
  <si>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</si>
  <si>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</si>
  <si>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</si>
  <si>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</si>
  <si>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</si>
  <si>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</si>
  <si>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</si>
  <si>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</si>
  <si>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</si>
  <si>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</si>
  <si>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</si>
  <si>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</si>
  <si>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</si>
  <si>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</si>
  <si>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</si>
  <si>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</si>
  <si>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</si>
  <si>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</si>
  <si>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</si>
  <si>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</si>
  <si>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</si>
  <si>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</si>
  <si>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</si>
  <si>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</si>
  <si>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</si>
  <si>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</si>
  <si>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</si>
  <si>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</si>
  <si>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</si>
  <si>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</si>
  <si>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</si>
  <si>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</si>
  <si>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</si>
  <si>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</si>
  <si>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</si>
  <si>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</si>
  <si>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</si>
  <si>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</si>
  <si>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</si>
  <si>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</si>
  <si>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</si>
  <si>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</si>
  <si>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</si>
  <si>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</si>
  <si>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</si>
  <si>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</si>
  <si>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</si>
  <si>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</si>
  <si>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</si>
  <si>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</si>
  <si>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</si>
  <si>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</si>
  <si>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</si>
  <si>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</si>
  <si>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</si>
  <si>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</si>
  <si>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</si>
  <si>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</si>
  <si>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</si>
  <si>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</si>
  <si>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</si>
  <si>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</si>
  <si>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</si>
  <si>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</si>
  <si>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</si>
  <si>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</si>
  <si>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</si>
  <si>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</si>
  <si>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</si>
  <si>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</si>
  <si>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</si>
  <si>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</si>
  <si>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</si>
  <si>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</si>
  <si>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</si>
  <si>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</si>
  <si>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</si>
  <si>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</si>
  <si>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</si>
  <si>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</si>
  <si>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</si>
  <si>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</si>
  <si>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</si>
  <si>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</si>
  <si>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</si>
  <si>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</si>
  <si>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</si>
  <si>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</si>
  <si>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</si>
  <si>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</si>
  <si>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</si>
  <si>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</si>
  <si>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</si>
  <si>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</si>
  <si>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</si>
  <si>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</si>
  <si>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</si>
  <si>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</si>
  <si>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</si>
  <si>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</si>
  <si>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</si>
  <si>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</si>
  <si>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</si>
  <si>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</si>
  <si>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</si>
  <si>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</si>
  <si>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</si>
  <si>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</si>
  <si>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</si>
  <si>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</si>
  <si>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</si>
  <si>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</si>
  <si>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</si>
  <si>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</si>
  <si>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</si>
  <si>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</si>
  <si>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</si>
  <si>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</si>
  <si>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</si>
  <si>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</si>
  <si>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</si>
  <si>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</si>
  <si>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</si>
  <si>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</si>
  <si>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</si>
  <si>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</si>
  <si>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</si>
  <si>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</si>
  <si>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</si>
  <si>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</si>
  <si>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</si>
  <si>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</si>
  <si>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</si>
  <si>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</si>
  <si>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</si>
  <si>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</si>
  <si>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</si>
  <si>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</si>
  <si>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</si>
  <si>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</si>
  <si>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</si>
  <si>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</si>
  <si>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</si>
  <si>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</si>
  <si>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</si>
  <si>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</si>
  <si>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</si>
  <si>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</si>
  <si>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</si>
  <si>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</si>
  <si>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</si>
  <si>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</si>
  <si>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</si>
  <si>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</si>
  <si>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</si>
  <si>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</si>
  <si>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</si>
  <si>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</si>
  <si>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</si>
  <si>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</si>
  <si>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</si>
  <si>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</si>
  <si>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</si>
  <si>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</si>
  <si>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</si>
  <si>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</si>
  <si>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</si>
  <si>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</si>
  <si>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</si>
  <si>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</si>
  <si>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</si>
  <si>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</si>
  <si>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</si>
  <si>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</si>
  <si>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</si>
  <si>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</si>
  <si>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</si>
  <si>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</si>
  <si>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</si>
  <si>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</si>
  <si>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</si>
  <si>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</si>
  <si>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</si>
  <si>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</si>
  <si>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</si>
  <si>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</si>
  <si>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</si>
  <si>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</si>
  <si>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</si>
  <si>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</si>
  <si>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</si>
  <si>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</si>
  <si>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</si>
  <si>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</si>
  <si>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</si>
  <si>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</si>
  <si>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</si>
  <si>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</si>
  <si>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</si>
  <si>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</si>
  <si>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</si>
  <si>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</si>
  <si>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</si>
  <si>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</si>
  <si>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</si>
  <si>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</si>
  <si>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</si>
  <si>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</si>
  <si>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</si>
  <si>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</si>
  <si>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</si>
  <si>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</si>
  <si>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</si>
  <si>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</si>
  <si>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</si>
  <si>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</si>
  <si>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</si>
  <si>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</si>
  <si>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</si>
  <si>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</si>
  <si>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</si>
  <si>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</si>
  <si>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</si>
  <si>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</si>
  <si>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</si>
  <si>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</si>
  <si>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</si>
  <si>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</si>
  <si>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</si>
  <si>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</si>
  <si>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</si>
  <si>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</si>
  <si>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</si>
  <si>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</si>
  <si>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</si>
  <si>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</si>
  <si>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</si>
  <si>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</si>
  <si>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</si>
  <si>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</si>
  <si>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</si>
  <si>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</si>
  <si>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</si>
  <si>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</si>
  <si>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</si>
  <si>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</si>
  <si>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</si>
  <si>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</si>
  <si>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</si>
  <si>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</si>
  <si>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</si>
  <si>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</si>
  <si>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</si>
  <si>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</si>
  <si>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</si>
  <si>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</si>
  <si>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</si>
  <si>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</si>
  <si>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</si>
  <si>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</si>
  <si>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</si>
  <si>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</si>
  <si>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</si>
  <si>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</si>
  <si>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</si>
  <si>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</si>
  <si>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</si>
  <si>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</si>
  <si>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</si>
  <si>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</si>
  <si>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</si>
  <si>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</si>
  <si>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</si>
  <si>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</si>
  <si>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</si>
  <si>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</si>
  <si>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</si>
  <si>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</si>
  <si>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</si>
  <si>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</si>
  <si>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</si>
  <si>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</si>
  <si>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</si>
  <si>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</si>
  <si>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</si>
  <si>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</si>
  <si>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</si>
  <si>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</si>
  <si>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</si>
  <si>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</si>
  <si>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</si>
  <si>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</si>
  <si>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</si>
  <si>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</si>
  <si>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</si>
  <si>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</si>
  <si>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</si>
  <si>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</si>
  <si>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</si>
  <si>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</si>
  <si>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</si>
  <si>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</si>
  <si>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</si>
  <si>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</si>
  <si>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</si>
  <si>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</si>
  <si>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</si>
  <si>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</si>
  <si>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</si>
  <si>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</si>
  <si>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</si>
  <si>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</si>
  <si>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</si>
  <si>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</si>
  <si>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</si>
  <si>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</si>
  <si>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</si>
  <si>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</si>
  <si>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</si>
  <si>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</si>
  <si>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</si>
  <si>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</si>
  <si>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</si>
  <si>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</si>
  <si>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</si>
  <si>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</si>
  <si>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</si>
  <si>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</si>
  <si>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</si>
  <si>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</si>
  <si>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</si>
  <si>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</si>
  <si>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</si>
  <si>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</si>
  <si>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</si>
  <si>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</si>
  <si>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</si>
  <si>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</si>
  <si>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</si>
  <si>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</si>
  <si>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</si>
  <si>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</si>
  <si>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</si>
  <si>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</si>
  <si>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</si>
  <si>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</si>
  <si>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</si>
  <si>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</si>
  <si>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</si>
  <si>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</si>
  <si>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</si>
  <si>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</si>
  <si>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</si>
  <si>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</si>
  <si>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</si>
  <si>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</si>
  <si>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</si>
  <si>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</si>
  <si>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</si>
  <si>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</si>
  <si>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</si>
  <si>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</si>
  <si>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</si>
  <si>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</si>
  <si>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</si>
  <si>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</si>
  <si>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</si>
  <si>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</si>
  <si>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</si>
  <si>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</si>
  <si>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</si>
  <si>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</si>
  <si>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</si>
  <si>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</si>
  <si>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</si>
  <si>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</si>
  <si>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</si>
  <si>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</si>
  <si>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</si>
  <si>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</si>
  <si>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</si>
  <si>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</si>
  <si>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</si>
  <si>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</si>
  <si>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</si>
  <si>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</si>
  <si>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</si>
  <si>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</si>
  <si>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</si>
  <si>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</si>
  <si>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</si>
  <si>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</si>
  <si>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</si>
  <si>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</si>
  <si>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</si>
  <si>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</si>
  <si>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</si>
  <si>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</si>
  <si>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</si>
  <si>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</si>
  <si>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</si>
  <si>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</si>
  <si>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</si>
  <si>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</si>
  <si>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</si>
  <si>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</si>
  <si>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</si>
  <si>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</si>
  <si>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</si>
  <si>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</si>
  <si>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</si>
  <si>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</si>
  <si>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</si>
  <si>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</si>
  <si>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</si>
  <si>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</si>
  <si>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</si>
  <si>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</si>
  <si>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</si>
  <si>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</si>
  <si>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</si>
  <si>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</si>
  <si>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</si>
  <si>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</si>
  <si>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</si>
  <si>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</si>
  <si>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</si>
  <si>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</si>
  <si>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</si>
  <si>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</si>
  <si>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</si>
  <si>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</si>
  <si>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</si>
  <si>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</si>
  <si>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</si>
  <si>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</si>
  <si>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</si>
  <si>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</si>
  <si>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</si>
  <si>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</si>
  <si>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</si>
  <si>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</si>
  <si>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</si>
  <si>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</si>
  <si>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</si>
  <si>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</si>
  <si>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</si>
  <si>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</si>
  <si>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</si>
  <si>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</si>
  <si>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</si>
  <si>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</si>
  <si>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</si>
  <si>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</si>
  <si>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</si>
  <si>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</si>
  <si>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</si>
  <si>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</si>
  <si>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</si>
  <si>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</si>
  <si>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</si>
  <si>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</si>
  <si>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</si>
  <si>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</si>
  <si>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</si>
  <si>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</si>
  <si>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</si>
  <si>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</si>
  <si>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</si>
  <si>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</si>
  <si>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</si>
  <si>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</si>
  <si>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</si>
  <si>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</si>
  <si>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</si>
  <si>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</si>
  <si>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</si>
  <si>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</si>
  <si>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</si>
  <si>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</si>
  <si>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</si>
  <si>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</si>
  <si>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</si>
  <si>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</si>
  <si>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</si>
  <si>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</si>
  <si>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</si>
  <si>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</si>
  <si>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</si>
  <si>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</si>
  <si>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</si>
  <si>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</si>
  <si>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</si>
  <si>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</si>
  <si>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</si>
  <si>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</si>
  <si>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</si>
  <si>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</si>
  <si>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</si>
  <si>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</si>
  <si>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</si>
  <si>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</si>
  <si>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</si>
  <si>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</si>
  <si>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</si>
  <si>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</si>
  <si>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</si>
  <si>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</si>
  <si>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</si>
  <si>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</si>
  <si>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</si>
  <si>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</si>
  <si>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</si>
  <si>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</si>
  <si>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</si>
  <si>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</si>
  <si>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</si>
  <si>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</si>
  <si>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</si>
  <si>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</si>
  <si>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</si>
  <si>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</si>
  <si>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</si>
  <si>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</si>
  <si>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</si>
  <si>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</si>
  <si>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</si>
  <si>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</si>
  <si>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</si>
  <si>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</si>
  <si>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</si>
  <si>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</si>
  <si>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</si>
  <si>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</si>
  <si>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</si>
  <si>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</si>
  <si>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</si>
  <si>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</si>
  <si>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</si>
  <si>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</si>
  <si>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</si>
  <si>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</si>
  <si>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</si>
  <si>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</si>
  <si>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</si>
  <si>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</si>
  <si>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</si>
  <si>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</si>
  <si>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</si>
  <si>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</si>
  <si>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</si>
  <si>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</si>
  <si>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</si>
  <si>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</si>
  <si>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</si>
  <si>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</si>
  <si>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</si>
  <si>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</si>
  <si>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</si>
  <si>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</si>
  <si>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</si>
  <si>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</si>
  <si>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</si>
  <si>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</si>
  <si>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</si>
  <si>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</si>
  <si>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</si>
  <si>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</si>
  <si>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</si>
  <si>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</si>
  <si>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</si>
  <si>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</si>
  <si>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</si>
  <si>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</si>
  <si>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</si>
  <si>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</si>
  <si>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</si>
  <si>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</si>
  <si>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</si>
  <si>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</si>
  <si>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</si>
  <si>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</si>
  <si>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</si>
  <si>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</si>
  <si>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</si>
  <si>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</si>
  <si>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</si>
  <si>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</si>
  <si>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</si>
  <si>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</si>
  <si>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</si>
  <si>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</si>
  <si>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</si>
  <si>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</si>
  <si>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</si>
  <si>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</si>
  <si>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</si>
  <si>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</si>
  <si>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</si>
  <si>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</si>
  <si>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</si>
  <si>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</si>
  <si>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</si>
  <si>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</si>
  <si>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</si>
  <si>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</si>
  <si>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</si>
  <si>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</si>
  <si>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</si>
  <si>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</si>
  <si>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</si>
  <si>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</si>
  <si>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</si>
  <si>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</si>
  <si>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</si>
  <si>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</si>
  <si>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</si>
  <si>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</si>
  <si>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</si>
  <si>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</si>
  <si>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</si>
  <si>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</si>
  <si>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</si>
  <si>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</si>
  <si>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</si>
  <si>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</si>
  <si>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</si>
  <si>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</si>
  <si>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</si>
  <si>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</si>
  <si>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</si>
  <si>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</si>
  <si>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</si>
  <si>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</si>
  <si>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</si>
  <si>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</si>
  <si>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</si>
  <si>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</si>
  <si>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</si>
  <si>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</si>
  <si>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</si>
  <si>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</si>
  <si>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</si>
  <si>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</si>
  <si>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</si>
  <si>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</si>
  <si>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</si>
  <si>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</si>
  <si>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</si>
  <si>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</si>
  <si>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</si>
  <si>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</si>
  <si>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</si>
  <si>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</si>
  <si>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</si>
  <si>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</si>
  <si>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</si>
  <si>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</si>
  <si>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</si>
  <si>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</si>
  <si>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</si>
  <si>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</si>
  <si>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</si>
  <si>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</si>
  <si>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</si>
  <si>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</si>
  <si>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</si>
  <si>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</si>
  <si>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</si>
  <si>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</si>
  <si>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</si>
  <si>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</si>
  <si>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</si>
  <si>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</si>
  <si>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</si>
  <si>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</si>
  <si>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</si>
  <si>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</si>
  <si>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</si>
  <si>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</si>
  <si>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</si>
  <si>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</si>
  <si>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</si>
  <si>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</si>
  <si>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</si>
  <si>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</si>
  <si>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</si>
  <si>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</si>
  <si>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</si>
  <si>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</si>
  <si>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</si>
  <si>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</si>
  <si>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</si>
  <si>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</si>
  <si>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</si>
  <si>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</si>
  <si>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</si>
  <si>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</si>
  <si>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</si>
  <si>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</si>
  <si>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</si>
  <si>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</si>
  <si>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</si>
  <si>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</si>
  <si>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</si>
  <si>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</si>
  <si>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</si>
  <si>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</si>
  <si>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</si>
  <si>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</si>
  <si>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</si>
  <si>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</si>
  <si>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</si>
  <si>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</si>
  <si>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</si>
  <si>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</si>
  <si>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</si>
  <si>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</si>
  <si>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</si>
  <si>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</si>
  <si>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</si>
  <si>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</si>
  <si>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</si>
  <si>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</si>
  <si>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</si>
  <si>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</si>
  <si>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</si>
  <si>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</si>
  <si>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</si>
  <si>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</si>
  <si>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</si>
  <si>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</si>
  <si>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</si>
  <si>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</si>
  <si>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</si>
  <si>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</si>
  <si>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</si>
  <si>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</si>
  <si>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</si>
  <si>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</si>
  <si>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</si>
  <si>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</si>
  <si>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</si>
  <si>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</si>
  <si>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</si>
  <si>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</si>
  <si>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</si>
  <si>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</si>
  <si>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</si>
  <si>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</si>
  <si>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</si>
  <si>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</si>
  <si>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</si>
  <si>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</si>
  <si>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</si>
  <si>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</si>
  <si>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</si>
  <si>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</si>
  <si>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</si>
  <si>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</si>
  <si>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</si>
  <si>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</si>
  <si>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</si>
  <si>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</si>
  <si>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</si>
  <si>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</si>
  <si>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</si>
  <si>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</si>
  <si>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</si>
  <si>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</si>
  <si>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</si>
  <si>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</si>
  <si>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</si>
  <si>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</si>
  <si>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</si>
  <si>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</si>
  <si>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</si>
  <si>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</si>
  <si>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</si>
  <si>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</si>
  <si>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</si>
  <si>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</si>
  <si>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</si>
  <si>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</si>
  <si>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</si>
  <si>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</si>
  <si>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</si>
  <si>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</si>
  <si>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</si>
  <si>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</si>
  <si>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</si>
  <si>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</si>
  <si>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</si>
  <si>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</si>
  <si>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</si>
  <si>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</si>
  <si>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</si>
  <si>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</si>
  <si>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</si>
  <si>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</si>
  <si>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</si>
  <si>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</si>
  <si>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</si>
  <si>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</si>
  <si>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</si>
  <si>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</si>
  <si>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</si>
  <si>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</si>
  <si>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</si>
  <si>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</si>
  <si>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</si>
  <si>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</si>
  <si>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</si>
  <si>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</si>
  <si>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</si>
  <si>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</si>
  <si>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</si>
  <si>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</si>
  <si>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</si>
  <si>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</si>
  <si>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</si>
  <si>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</si>
  <si>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</si>
  <si>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</si>
  <si>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</si>
  <si>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</si>
  <si>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</si>
  <si>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</si>
  <si>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</si>
  <si>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</si>
  <si>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</si>
  <si>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</si>
  <si>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</si>
  <si>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</si>
  <si>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</si>
  <si>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</si>
  <si>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</si>
  <si>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</si>
  <si>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</si>
  <si>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</si>
  <si>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</si>
  <si>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</si>
  <si>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</si>
  <si>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</si>
  <si>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</si>
  <si>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</si>
  <si>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</si>
  <si>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</si>
  <si>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</si>
  <si>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</si>
  <si>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</si>
  <si>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</si>
  <si>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</si>
  <si>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</si>
  <si>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</si>
  <si>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</si>
  <si>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</si>
  <si>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</si>
  <si>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</si>
  <si>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</si>
  <si>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</si>
  <si>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</si>
  <si>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</si>
  <si>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</si>
  <si>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</si>
  <si>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</si>
  <si>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</si>
  <si>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</si>
  <si>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</si>
  <si>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</si>
  <si>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</si>
  <si>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</si>
  <si>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</si>
  <si>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</si>
  <si>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</si>
  <si>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</si>
  <si>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</si>
  <si>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</si>
  <si>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</si>
  <si>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</si>
  <si>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</si>
  <si>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</si>
  <si>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</si>
  <si>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</si>
  <si>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</si>
  <si>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</si>
  <si>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</si>
  <si>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</si>
  <si>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</si>
  <si>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</si>
  <si>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</si>
  <si>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</si>
  <si>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</si>
  <si>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</si>
  <si>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</si>
  <si>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</si>
  <si>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</si>
  <si>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</si>
  <si>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</si>
  <si>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</si>
  <si>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</si>
  <si>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</si>
  <si>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</si>
  <si>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</si>
  <si>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</si>
  <si>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</si>
  <si>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</si>
  <si>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</si>
  <si>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</si>
  <si>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</si>
  <si>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</si>
  <si>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</si>
  <si>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</si>
  <si>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</si>
  <si>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</si>
  <si>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</si>
  <si>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</si>
  <si>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</si>
  <si>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</si>
  <si>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</si>
  <si>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</si>
  <si>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</si>
  <si>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</si>
  <si>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</si>
  <si>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</si>
  <si>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</si>
  <si>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</si>
  <si>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</si>
  <si>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</si>
  <si>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</si>
  <si>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</si>
  <si>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</si>
  <si>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</si>
  <si>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</si>
  <si>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</si>
  <si>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</si>
  <si>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</si>
  <si>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</si>
  <si>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</si>
  <si>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</si>
  <si>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</si>
  <si>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</si>
  <si>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</si>
  <si>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</si>
  <si>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</si>
  <si>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</si>
  <si>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</si>
  <si>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</si>
  <si>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</si>
  <si>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</si>
  <si>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</si>
  <si>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</si>
  <si>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</si>
  <si>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</si>
  <si>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</si>
  <si>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</si>
  <si>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</si>
  <si>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</si>
  <si>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</si>
  <si>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</si>
  <si>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</si>
  <si>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</si>
  <si>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</si>
  <si>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</si>
  <si>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</si>
  <si>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</si>
  <si>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</si>
  <si>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</si>
  <si>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</si>
  <si>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</si>
  <si>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</si>
  <si>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</si>
  <si>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</si>
  <si>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</si>
  <si>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</si>
  <si>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</si>
  <si>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</si>
  <si>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</si>
  <si>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</si>
  <si>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</si>
  <si>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</si>
  <si>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</si>
  <si>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</si>
  <si>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</si>
  <si>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</si>
  <si>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</si>
  <si>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</si>
  <si>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</si>
  <si>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</si>
  <si>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</si>
  <si>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</si>
  <si>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</si>
  <si>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</si>
  <si>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</si>
  <si>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</si>
  <si>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</si>
  <si>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</si>
  <si>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</si>
  <si>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</si>
  <si>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</si>
  <si>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</si>
  <si>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</si>
  <si>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</si>
  <si>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</si>
  <si>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</si>
  <si>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</si>
  <si>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</si>
  <si>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</si>
  <si>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</si>
  <si>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</si>
  <si>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</si>
  <si>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</si>
  <si>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</si>
  <si>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</si>
  <si>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</si>
  <si>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</si>
  <si>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</si>
  <si>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</si>
  <si>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</si>
  <si>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</si>
  <si>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</si>
  <si>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</si>
  <si>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</si>
  <si>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</si>
  <si>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</si>
  <si>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</si>
  <si>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</si>
  <si>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</si>
  <si>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</si>
  <si>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</si>
  <si>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</si>
  <si>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</si>
  <si>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</si>
  <si>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</si>
  <si>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</si>
  <si>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</si>
  <si>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</si>
  <si>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</si>
  <si>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</si>
  <si>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</si>
  <si>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</si>
  <si>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</si>
  <si>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</si>
  <si>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</si>
  <si>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</si>
  <si>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</si>
  <si>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</si>
  <si>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</si>
  <si>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</si>
  <si>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</si>
  <si>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</si>
  <si>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</si>
  <si>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</si>
  <si>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</si>
  <si>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</si>
  <si>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</si>
  <si>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</si>
  <si>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</si>
  <si>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</si>
  <si>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</si>
  <si>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</si>
  <si>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</si>
  <si>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</si>
  <si>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</si>
  <si>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</si>
  <si>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</si>
  <si>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</si>
  <si>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</si>
  <si>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</si>
  <si>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</si>
  <si>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</si>
  <si>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</si>
  <si>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</si>
  <si>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</si>
  <si>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</si>
  <si>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</si>
  <si>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</si>
  <si>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</si>
  <si>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</si>
  <si>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</si>
  <si>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</si>
  <si>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</si>
  <si>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</si>
  <si>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</si>
  <si>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</si>
  <si>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</si>
  <si>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</si>
  <si>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</si>
  <si>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</si>
  <si>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</si>
  <si>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</si>
  <si>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</si>
  <si>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</si>
  <si>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</si>
  <si>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</si>
  <si>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</si>
  <si>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</si>
  <si>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</si>
  <si>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</si>
  <si>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</si>
  <si>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</si>
  <si>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</si>
  <si>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</si>
  <si>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</si>
  <si>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</si>
  <si>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</si>
  <si>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</si>
  <si>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</si>
  <si>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</si>
  <si>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</si>
  <si>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</si>
  <si>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</si>
  <si>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</si>
  <si>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</si>
  <si>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</si>
  <si>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</si>
  <si>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</si>
  <si>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</si>
  <si>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</si>
  <si>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</si>
  <si>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</si>
  <si>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</si>
  <si>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</si>
  <si>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</si>
  <si>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</si>
  <si>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</si>
  <si>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</si>
  <si>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</si>
  <si>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</si>
  <si>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</si>
  <si>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</si>
  <si>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</si>
  <si>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</si>
  <si>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</si>
  <si>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</si>
  <si>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</si>
  <si>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</si>
  <si>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</si>
  <si>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</si>
  <si>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</si>
  <si>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</si>
  <si>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</si>
  <si>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</si>
  <si>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</si>
  <si>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</si>
  <si>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</si>
  <si>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</si>
  <si>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</si>
  <si>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</si>
  <si>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</si>
  <si>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</si>
  <si>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</si>
  <si>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</si>
  <si>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</si>
  <si>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</si>
  <si>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</si>
  <si>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</si>
  <si>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</si>
  <si>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</si>
  <si>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</si>
  <si>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</si>
  <si>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</si>
  <si>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</si>
  <si>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</si>
  <si>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</si>
  <si>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</si>
  <si>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</si>
  <si>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</si>
  <si>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</si>
  <si>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</si>
  <si>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</si>
  <si>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</si>
  <si>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</si>
  <si>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</si>
  <si>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</si>
  <si>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</si>
  <si>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</si>
  <si>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</si>
  <si>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</si>
  <si>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</si>
  <si>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</si>
  <si>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</si>
  <si>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</si>
  <si>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</si>
  <si>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</si>
  <si>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</si>
  <si>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</si>
  <si>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</si>
  <si>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</si>
  <si>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</si>
  <si>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</si>
  <si>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</si>
  <si>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</si>
  <si>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</si>
  <si>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</si>
  <si>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</si>
  <si>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</si>
  <si>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</si>
  <si>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</si>
  <si>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</si>
  <si>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</si>
  <si>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</si>
  <si>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</si>
  <si>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</si>
  <si>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</si>
  <si>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</si>
  <si>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</si>
  <si>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</si>
  <si>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</si>
  <si>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</si>
  <si>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</si>
  <si>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</si>
  <si>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</si>
  <si>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</si>
  <si>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</si>
  <si>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</si>
  <si>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</si>
  <si>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</si>
  <si>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</si>
  <si>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</si>
  <si>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</si>
  <si>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</si>
  <si>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</si>
  <si>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</si>
  <si>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</si>
  <si>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</si>
  <si>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</si>
  <si>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</si>
  <si>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</si>
  <si>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</si>
  <si>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</si>
  <si>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</si>
  <si>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</si>
  <si>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</si>
  <si>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</si>
  <si>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</si>
  <si>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</si>
  <si>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</si>
  <si>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</si>
  <si>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</si>
  <si>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</si>
  <si>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</si>
  <si>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</si>
  <si>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</si>
  <si>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</si>
  <si>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</si>
  <si>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</si>
  <si>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</si>
  <si>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</si>
  <si>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</si>
  <si>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</si>
  <si>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</si>
  <si>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</si>
  <si>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</si>
  <si>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</si>
  <si>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</si>
  <si>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</si>
  <si>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</si>
  <si>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</si>
  <si>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</si>
  <si>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</si>
  <si>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</si>
  <si>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</si>
  <si>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</si>
  <si>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</si>
  <si>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</si>
  <si>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</si>
  <si>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</si>
  <si>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</si>
  <si>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</si>
  <si>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</si>
  <si>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</si>
  <si>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</si>
  <si>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</si>
  <si>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</si>
  <si>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</si>
  <si>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</si>
  <si>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</si>
  <si>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</si>
  <si>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</si>
  <si>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</si>
  <si>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</si>
  <si>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</si>
  <si>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</si>
  <si>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</si>
  <si>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</si>
  <si>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</si>
  <si>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</si>
  <si>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</si>
  <si>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</si>
  <si>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</si>
  <si>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</si>
  <si>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</si>
  <si>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</si>
  <si>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</si>
  <si>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</si>
  <si>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</si>
  <si>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</si>
  <si>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</si>
  <si>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</si>
  <si>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</si>
  <si>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</si>
  <si>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</si>
  <si>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</si>
  <si>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</si>
  <si>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</si>
  <si>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</si>
  <si>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</si>
  <si>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</si>
  <si>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</si>
  <si>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</si>
  <si>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</si>
  <si>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</si>
  <si>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</si>
  <si>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</si>
  <si>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</si>
  <si>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</si>
  <si>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</si>
  <si>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</si>
  <si>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</si>
  <si>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</si>
  <si>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</si>
  <si>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</si>
  <si>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</si>
  <si>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</si>
  <si>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</si>
  <si>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</si>
  <si>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</si>
  <si>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</si>
  <si>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</si>
  <si>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</si>
  <si>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</si>
  <si>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</si>
  <si>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</si>
  <si>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</si>
  <si>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</si>
  <si>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</si>
  <si>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</si>
  <si>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</si>
  <si>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</si>
  <si>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</si>
  <si>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</si>
  <si>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</si>
  <si>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</si>
  <si>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</si>
  <si>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</si>
  <si>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</si>
  <si>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</si>
  <si>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</si>
  <si>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</si>
  <si>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</si>
  <si>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</si>
  <si>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</si>
  <si>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</si>
  <si>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</si>
  <si>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</si>
  <si>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</si>
  <si>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</si>
  <si>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</si>
  <si>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</si>
  <si>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</si>
  <si>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</si>
  <si>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</si>
  <si>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</si>
  <si>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</si>
  <si>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</si>
  <si>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</si>
  <si>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</si>
  <si>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</si>
  <si>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</si>
  <si>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</si>
  <si>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</si>
  <si>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</si>
  <si>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</si>
  <si>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</si>
  <si>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</si>
  <si>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</si>
  <si>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</si>
  <si>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</si>
  <si>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</si>
  <si>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</si>
  <si>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</si>
  <si>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</si>
  <si>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</si>
  <si>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</si>
  <si>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</si>
  <si>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</si>
  <si>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</si>
  <si>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</si>
  <si>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</si>
  <si>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</si>
  <si>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</si>
  <si>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</si>
  <si>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</si>
  <si>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</si>
  <si>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</si>
  <si>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</si>
  <si>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</si>
  <si>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</si>
  <si>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</si>
  <si>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</si>
  <si>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</si>
  <si>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</si>
  <si>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</si>
  <si>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</si>
  <si>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</si>
  <si>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</si>
  <si>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</si>
  <si>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</si>
  <si>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</si>
  <si>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</si>
  <si>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</si>
  <si>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</si>
  <si>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</si>
  <si>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</si>
  <si>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</si>
  <si>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</si>
  <si>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</si>
  <si>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</si>
  <si>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</si>
  <si>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</si>
  <si>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</si>
  <si>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</si>
  <si>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</si>
  <si>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</si>
  <si>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</si>
  <si>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</si>
  <si>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</si>
  <si>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</si>
  <si>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</si>
  <si>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</si>
  <si>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</si>
  <si>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</si>
  <si>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</si>
  <si>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</si>
  <si>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</si>
  <si>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</si>
  <si>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</si>
  <si>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</si>
  <si>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</si>
  <si>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</si>
  <si>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</si>
  <si>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</si>
  <si>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</si>
  <si>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</si>
  <si>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</si>
  <si>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</si>
  <si>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</si>
  <si>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</si>
  <si>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</si>
  <si>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</si>
  <si>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</si>
  <si>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</si>
  <si>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</si>
  <si>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</si>
  <si>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</si>
  <si>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</si>
  <si>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</si>
  <si>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</si>
  <si>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</si>
  <si>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</si>
  <si>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</si>
  <si>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</si>
  <si>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</si>
  <si>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</si>
  <si>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</si>
  <si>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</si>
  <si>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</si>
  <si>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</si>
  <si>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</si>
  <si>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</si>
  <si>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</si>
  <si>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</si>
  <si>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</si>
  <si>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</si>
  <si>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</si>
  <si>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</si>
  <si>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</si>
  <si>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</si>
  <si>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</si>
  <si>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</si>
  <si>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</si>
  <si>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</si>
  <si>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</si>
  <si>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</si>
  <si>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</si>
  <si>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</si>
  <si>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</si>
  <si>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</si>
  <si>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</si>
  <si>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</si>
  <si>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</si>
  <si>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</si>
  <si>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</si>
  <si>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</si>
  <si>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</si>
  <si>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</si>
  <si>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</si>
  <si>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</si>
  <si>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</si>
  <si>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</si>
  <si>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</si>
  <si>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</si>
  <si>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</si>
  <si>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</si>
  <si>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</si>
  <si>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</si>
  <si>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</si>
  <si>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</si>
  <si>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</si>
  <si>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</si>
  <si>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</si>
  <si>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</si>
  <si>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</si>
  <si>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</si>
  <si>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</si>
  <si>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</si>
  <si>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</si>
  <si>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</si>
  <si>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</si>
  <si>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</si>
  <si>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</si>
  <si>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</si>
  <si>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</si>
  <si>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</si>
  <si>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</si>
  <si>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</si>
  <si>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</si>
  <si>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</si>
  <si>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</si>
  <si>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</si>
  <si>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</si>
  <si>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</si>
  <si>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</si>
  <si>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</si>
  <si>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</si>
  <si>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</si>
  <si>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</si>
  <si>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</si>
  <si>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</si>
  <si>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</si>
  <si>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</si>
  <si>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</si>
  <si>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</si>
  <si>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</si>
  <si>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</si>
  <si>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</si>
  <si>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</si>
  <si>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</si>
  <si>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</si>
  <si>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</si>
  <si>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</si>
  <si>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</si>
  <si>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</si>
  <si>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</si>
  <si>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</si>
  <si>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</si>
  <si>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</si>
  <si>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</si>
  <si>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</si>
  <si>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</si>
  <si>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</si>
  <si>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</si>
  <si>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</si>
  <si>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</si>
  <si>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</si>
  <si>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</si>
  <si>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</si>
  <si>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</si>
  <si>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</si>
  <si>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</si>
  <si>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</si>
  <si>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</si>
  <si>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</si>
  <si>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</si>
  <si>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</si>
  <si>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</si>
  <si>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</si>
  <si>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</si>
  <si>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</si>
  <si>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</si>
  <si>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</si>
  <si>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</si>
  <si>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</si>
  <si>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</si>
  <si>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</si>
  <si>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</si>
  <si>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</si>
  <si>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</si>
  <si>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</si>
  <si>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</si>
  <si>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</si>
  <si>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</si>
  <si>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</si>
  <si>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</si>
  <si>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</si>
  <si>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</si>
  <si>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</si>
  <si>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</si>
  <si>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</si>
  <si>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</si>
  <si>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</si>
  <si>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</si>
  <si>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</si>
  <si>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</si>
  <si>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</si>
  <si>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</si>
  <si>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</si>
  <si>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</si>
  <si>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</si>
  <si>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</si>
  <si>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</si>
  <si>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</si>
  <si>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</si>
  <si>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</si>
  <si>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</si>
  <si>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</si>
  <si>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</si>
  <si>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</si>
  <si>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</si>
  <si>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</si>
  <si>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</si>
  <si>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</si>
  <si>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</si>
  <si>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</si>
  <si>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</si>
  <si>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</si>
  <si>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</si>
  <si>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</si>
  <si>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</si>
  <si>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</si>
  <si>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</si>
  <si>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</si>
  <si>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</si>
  <si>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</si>
  <si>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</si>
  <si>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</si>
  <si>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</si>
  <si>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</si>
  <si>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</si>
  <si>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</si>
  <si>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</si>
  <si>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</si>
  <si>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</si>
  <si>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</si>
  <si>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</si>
  <si>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</si>
  <si>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</si>
  <si>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</si>
  <si>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</si>
  <si>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</si>
  <si>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</si>
  <si>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</si>
  <si>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</si>
  <si>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</si>
  <si>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</si>
  <si>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</si>
  <si>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</si>
  <si>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</si>
  <si>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</si>
  <si>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</si>
  <si>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</si>
  <si>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</si>
  <si>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</si>
  <si>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</si>
  <si>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</si>
  <si>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</si>
  <si>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</si>
  <si>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</si>
  <si>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</si>
  <si>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</si>
  <si>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</si>
  <si>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</si>
  <si>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</si>
  <si>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</si>
  <si>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</si>
  <si>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</si>
  <si>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</si>
  <si>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</si>
  <si>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</si>
  <si>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</si>
  <si>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</si>
  <si>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</si>
  <si>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</si>
  <si>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</si>
  <si>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</si>
  <si>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</si>
  <si>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</si>
  <si>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</si>
  <si>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</si>
  <si>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</si>
  <si>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</si>
  <si>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</si>
  <si>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</si>
  <si>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</si>
  <si>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</si>
  <si>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</si>
  <si>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</si>
  <si>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</si>
  <si>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</si>
  <si>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</si>
  <si>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</si>
  <si>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</si>
  <si>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</si>
  <si>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</si>
  <si>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</si>
  <si>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</si>
  <si>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</si>
  <si>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</si>
  <si>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</si>
  <si>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</si>
  <si>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</si>
  <si>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</si>
  <si>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</si>
  <si>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</si>
  <si>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</si>
  <si>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</si>
  <si>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</si>
  <si>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</si>
  <si>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</si>
  <si>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</si>
  <si>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</si>
  <si>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</si>
  <si>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</si>
  <si>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</si>
  <si>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</si>
  <si>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</si>
  <si>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</si>
  <si>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</si>
  <si>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</si>
  <si>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</si>
  <si>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</si>
  <si>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</si>
  <si>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</si>
  <si>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</si>
  <si>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</si>
  <si>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</si>
  <si>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</si>
  <si>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</si>
  <si>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</si>
  <si>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</si>
  <si>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</si>
  <si>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</si>
  <si>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</si>
  <si>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</si>
  <si>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</si>
  <si>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</si>
  <si>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</si>
  <si>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</si>
  <si>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</si>
  <si>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</si>
  <si>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</si>
  <si>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</si>
  <si>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</si>
  <si>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</si>
  <si>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</si>
  <si>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</si>
  <si>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</si>
  <si>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</si>
  <si>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</si>
  <si>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</si>
  <si>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</si>
  <si>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</si>
  <si>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</si>
  <si>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</si>
  <si>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</si>
  <si>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</si>
  <si>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</si>
  <si>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</si>
  <si>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</si>
  <si>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</si>
  <si>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</si>
  <si>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</si>
  <si>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</si>
  <si>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</si>
  <si>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</si>
  <si>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</si>
  <si>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</si>
  <si>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</si>
  <si>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</si>
  <si>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</si>
  <si>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</si>
  <si>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</si>
  <si>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</si>
  <si>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</si>
  <si>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</si>
  <si>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</si>
  <si>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</si>
  <si>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</si>
  <si>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</si>
  <si>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</si>
  <si>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</si>
  <si>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</si>
  <si>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</si>
  <si>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</si>
  <si>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</si>
  <si>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</si>
  <si>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</si>
  <si>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</si>
  <si>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</si>
  <si>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</si>
  <si>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</si>
  <si>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</si>
  <si>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</si>
  <si>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</si>
  <si>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</si>
  <si>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</si>
  <si>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</si>
  <si>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</si>
  <si>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</si>
  <si>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</si>
  <si>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</si>
  <si>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</si>
  <si>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</si>
  <si>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</si>
  <si>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</si>
  <si>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</si>
  <si>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</si>
  <si>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</si>
  <si>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</si>
  <si>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</si>
  <si>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</si>
  <si>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</si>
  <si>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</si>
  <si>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</si>
  <si>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</si>
  <si>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</si>
  <si>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</si>
  <si>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</si>
  <si>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</si>
  <si>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</si>
  <si>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</si>
  <si>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</si>
  <si>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</si>
  <si>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</si>
  <si>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</si>
  <si>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</si>
  <si>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</si>
  <si>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</si>
  <si>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</si>
  <si>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</si>
  <si>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</si>
  <si>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</si>
  <si>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</si>
  <si>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</si>
  <si>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</si>
  <si>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</si>
  <si>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</si>
  <si>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</si>
  <si>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</si>
  <si>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</si>
  <si>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</si>
  <si>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</si>
  <si>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</si>
  <si>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</si>
  <si>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</si>
  <si>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</si>
  <si>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</si>
  <si>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</si>
  <si>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</si>
  <si>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</si>
  <si>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</si>
  <si>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</si>
  <si>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</si>
  <si>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</si>
  <si>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</si>
  <si>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</si>
  <si>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</si>
  <si>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</si>
  <si>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</si>
  <si>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</si>
  <si>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</si>
  <si>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</si>
  <si>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</si>
  <si>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</si>
  <si>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</si>
  <si>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</si>
  <si>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</si>
  <si>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</si>
  <si>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</si>
  <si>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</si>
  <si>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</si>
  <si>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</si>
  <si>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</si>
  <si>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</si>
  <si>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</si>
  <si>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</si>
  <si>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</si>
  <si>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</si>
  <si>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</si>
  <si>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</si>
  <si>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</si>
  <si>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</si>
  <si>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</si>
  <si>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</si>
  <si>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</si>
  <si>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</si>
  <si>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</si>
  <si>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</si>
  <si>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</si>
  <si>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</si>
  <si>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</si>
  <si>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</si>
  <si>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</si>
  <si>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</si>
  <si>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</si>
  <si>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</si>
  <si>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</si>
  <si>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</si>
  <si>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</si>
  <si>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</si>
  <si>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</si>
  <si>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</si>
  <si>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</si>
  <si>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</si>
  <si>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</si>
  <si>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</si>
  <si>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</si>
  <si>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</si>
  <si>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</si>
  <si>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</si>
  <si>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</si>
  <si>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</si>
  <si>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</si>
  <si>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</si>
  <si>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</si>
  <si>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</si>
  <si>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</si>
  <si>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</si>
  <si>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</si>
  <si>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</si>
  <si>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</si>
  <si>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</si>
  <si>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</si>
  <si>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</si>
  <si>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</si>
  <si>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</si>
  <si>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</si>
  <si>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</si>
  <si>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</si>
  <si>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</si>
  <si>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</si>
  <si>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</si>
  <si>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</si>
  <si>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</si>
  <si>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</si>
  <si>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</si>
  <si>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</si>
  <si>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</si>
  <si>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</si>
  <si>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</si>
  <si>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</si>
  <si>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</si>
  <si>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</si>
  <si>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</si>
  <si>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</si>
  <si>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</si>
  <si>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</si>
  <si>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</si>
  <si>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</si>
  <si>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</si>
  <si>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</si>
  <si>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</si>
  <si>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</si>
  <si>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</si>
  <si>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</si>
  <si>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</si>
  <si>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</si>
  <si>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</si>
  <si>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</si>
  <si>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</si>
  <si>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</si>
  <si>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</si>
  <si>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</si>
  <si>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</si>
  <si>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</si>
  <si>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</si>
  <si>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</si>
  <si>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</si>
  <si>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</si>
  <si>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</si>
  <si>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</si>
  <si>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</si>
  <si>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</si>
  <si>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</si>
  <si>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</si>
  <si>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</si>
  <si>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</si>
  <si>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</si>
  <si>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</si>
  <si>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</si>
  <si>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</si>
  <si>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</si>
  <si>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</si>
  <si>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</si>
  <si>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</si>
  <si>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</si>
  <si>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</si>
  <si>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</si>
  <si>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</si>
  <si>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</si>
  <si>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</si>
  <si>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</si>
  <si>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</si>
  <si>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</si>
  <si>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</si>
  <si>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</si>
  <si>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</si>
  <si>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</si>
  <si>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</si>
  <si>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</si>
  <si>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</si>
  <si>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</si>
  <si>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</si>
  <si>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</si>
  <si>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</si>
  <si>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</si>
  <si>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</si>
  <si>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</si>
  <si>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</si>
  <si>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</si>
  <si>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</si>
  <si>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</si>
  <si>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</si>
  <si>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</si>
  <si>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</si>
  <si>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</si>
  <si>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</si>
  <si>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</si>
  <si>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</si>
  <si>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</si>
  <si>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</si>
  <si>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</si>
  <si>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</si>
  <si>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</si>
  <si>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</si>
  <si>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</si>
  <si>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</si>
  <si>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</si>
  <si>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</si>
  <si>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</si>
  <si>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</si>
  <si>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</si>
  <si>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</si>
  <si>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</si>
  <si>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</si>
  <si>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</si>
  <si>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</si>
  <si>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</si>
  <si>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</si>
  <si>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</si>
  <si>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</si>
  <si>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</si>
  <si>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</si>
  <si>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</si>
  <si>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</si>
  <si>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</si>
  <si>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</si>
  <si>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</si>
  <si>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</si>
  <si>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</si>
  <si>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</si>
  <si>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</si>
  <si>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</si>
  <si>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</si>
  <si>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</si>
  <si>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</si>
  <si>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</si>
  <si>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</si>
  <si>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</si>
  <si>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</si>
  <si>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</si>
  <si>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</si>
  <si>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</si>
  <si>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</si>
  <si>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</si>
  <si>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</si>
  <si>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</si>
  <si>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</si>
  <si>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</si>
  <si>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</si>
  <si>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</si>
  <si>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</si>
  <si>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</si>
  <si>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</si>
  <si>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</si>
  <si>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</si>
  <si>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</si>
  <si>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</si>
  <si>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</si>
  <si>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</si>
  <si>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</si>
  <si>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</si>
  <si>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</si>
  <si>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</si>
  <si>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</si>
  <si>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</si>
  <si>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</si>
  <si>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</si>
  <si>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</si>
  <si>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</si>
  <si>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</si>
  <si>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</si>
  <si>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</si>
  <si>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</si>
  <si>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</si>
  <si>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</si>
  <si>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</si>
  <si>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</si>
  <si>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</si>
  <si>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</si>
  <si>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</si>
  <si>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</si>
  <si>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</si>
  <si>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</si>
  <si>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</si>
  <si>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</si>
  <si>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</si>
  <si>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</si>
  <si>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</si>
  <si>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</si>
  <si>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</si>
  <si>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</si>
  <si>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</si>
  <si>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</si>
  <si>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</si>
  <si>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</si>
  <si>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</si>
  <si>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</si>
  <si>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</si>
  <si>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</si>
  <si>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</si>
  <si>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</si>
  <si>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</si>
  <si>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</si>
  <si>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</si>
  <si>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</si>
  <si>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</si>
  <si>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</si>
  <si>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</si>
  <si>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</si>
  <si>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</si>
  <si>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</si>
  <si>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</si>
  <si>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</si>
  <si>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</si>
  <si>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</si>
  <si>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</si>
  <si>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</si>
  <si>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</si>
  <si>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</si>
  <si>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</si>
  <si>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</si>
  <si>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</si>
  <si>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</si>
  <si>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</si>
  <si>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</si>
  <si>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</si>
  <si>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</si>
  <si>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</si>
  <si>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</si>
  <si>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</si>
  <si>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</si>
  <si>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</si>
  <si>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</si>
  <si>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</si>
  <si>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</si>
  <si>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</si>
  <si>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</si>
  <si>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</si>
  <si>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</si>
  <si>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</si>
  <si>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</si>
  <si>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</si>
  <si>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</si>
  <si>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</si>
  <si>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</si>
  <si>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</si>
  <si>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</si>
  <si>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</si>
  <si>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</si>
  <si>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</si>
  <si>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</si>
  <si>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</si>
  <si>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</si>
  <si>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</si>
  <si>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</si>
  <si>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</si>
  <si>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</si>
  <si>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</si>
  <si>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</si>
  <si>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</si>
  <si>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</si>
  <si>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</si>
  <si>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</si>
  <si>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</si>
  <si>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</si>
  <si>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</si>
  <si>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</si>
  <si>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</si>
  <si>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</si>
  <si>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</si>
  <si>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</si>
  <si>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</si>
  <si>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</si>
  <si>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</si>
  <si>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</si>
  <si>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</si>
  <si>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</si>
  <si>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</si>
  <si>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</si>
  <si>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</si>
  <si>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</si>
  <si>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</si>
  <si>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</si>
  <si>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</si>
  <si>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</si>
  <si>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</si>
  <si>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</si>
  <si>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</si>
  <si>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</si>
  <si>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</si>
  <si>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</si>
  <si>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</si>
  <si>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</si>
  <si>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</si>
  <si>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</si>
  <si>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</si>
  <si>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</si>
  <si>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</si>
  <si>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</si>
  <si>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</si>
  <si>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</si>
  <si>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</si>
  <si>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</si>
  <si>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</si>
  <si>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</si>
  <si>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</si>
  <si>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</si>
  <si>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</si>
  <si>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</si>
  <si>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</si>
  <si>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</si>
  <si>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</si>
  <si>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</si>
  <si>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</si>
  <si>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</si>
  <si>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</si>
  <si>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</si>
  <si>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</si>
  <si>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</si>
  <si>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</si>
  <si>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</si>
  <si>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</si>
  <si>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</si>
  <si>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</si>
  <si>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</si>
  <si>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</si>
  <si>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</si>
  <si>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</si>
  <si>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</si>
  <si>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</si>
  <si>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</si>
  <si>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</si>
  <si>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</si>
  <si>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</si>
  <si>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</si>
  <si>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</si>
  <si>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</si>
  <si>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</si>
  <si>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</si>
  <si>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</si>
  <si>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</si>
  <si>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</si>
  <si>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</si>
  <si>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</si>
  <si>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</si>
  <si>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</si>
  <si>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</si>
  <si>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</si>
  <si>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</si>
  <si>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</si>
  <si>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</si>
  <si>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</si>
  <si>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</si>
  <si>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</si>
  <si>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</si>
  <si>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</si>
  <si>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</si>
  <si>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</si>
  <si>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</si>
  <si>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</si>
  <si>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</si>
  <si>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</si>
  <si>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</si>
  <si>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</si>
  <si>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</si>
  <si>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</si>
  <si>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</si>
  <si>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</si>
  <si>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</si>
  <si>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</si>
  <si>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</si>
  <si>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</si>
  <si>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</si>
  <si>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</si>
  <si>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</si>
  <si>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</si>
  <si>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</si>
  <si>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</si>
  <si>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</si>
  <si>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</si>
  <si>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</si>
  <si>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</si>
  <si>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</si>
  <si>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</si>
  <si>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</si>
  <si>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</si>
  <si>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</si>
  <si>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</si>
  <si>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</si>
  <si>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</si>
  <si>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</si>
  <si>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</si>
  <si>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</si>
  <si>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</si>
  <si>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</si>
  <si>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</si>
  <si>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</si>
  <si>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</si>
  <si>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</si>
  <si>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</si>
  <si>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</si>
  <si>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</si>
  <si>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</si>
  <si>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</si>
  <si>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</si>
  <si>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</si>
  <si>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</si>
  <si>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</si>
  <si>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</si>
  <si>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</si>
  <si>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</si>
  <si>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</si>
  <si>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</si>
  <si>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</si>
  <si>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</si>
  <si>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</si>
  <si>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</si>
  <si>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</si>
  <si>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</si>
  <si>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</si>
  <si>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</si>
  <si>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</si>
  <si>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</si>
  <si>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</si>
  <si>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</si>
  <si>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</si>
  <si>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</si>
  <si>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</si>
  <si>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</si>
  <si>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</si>
  <si>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</si>
  <si>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</si>
  <si>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</si>
  <si>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</si>
  <si>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</si>
  <si>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</si>
  <si>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</si>
  <si>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</si>
  <si>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</si>
  <si>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</si>
  <si>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</si>
  <si>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</si>
  <si>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</si>
  <si>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</si>
  <si>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</si>
  <si>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</si>
  <si>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</si>
  <si>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</si>
  <si>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</si>
  <si>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</si>
  <si>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</si>
  <si>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</si>
  <si>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</si>
  <si>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</si>
  <si>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</si>
  <si>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</si>
  <si>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</si>
  <si>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</si>
  <si>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</si>
  <si>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</si>
  <si>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</si>
  <si>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</si>
  <si>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</si>
  <si>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</si>
  <si>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</si>
  <si>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</si>
  <si>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</si>
  <si>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</si>
  <si>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</si>
  <si>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</si>
  <si>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</si>
  <si>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</si>
  <si>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</si>
  <si>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</si>
  <si>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</si>
  <si>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</si>
  <si>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</si>
  <si>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</si>
  <si>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</si>
  <si>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</si>
  <si>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</si>
  <si>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</si>
  <si>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</si>
  <si>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</si>
  <si>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</si>
  <si>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</si>
  <si>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</si>
  <si>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</si>
  <si>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</si>
  <si>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</si>
  <si>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</si>
  <si>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</si>
  <si>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</si>
  <si>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</si>
  <si>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</si>
  <si>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</si>
  <si>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</si>
  <si>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</si>
  <si>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</si>
  <si>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</si>
  <si>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</si>
  <si>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</si>
  <si>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</si>
  <si>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</si>
  <si>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</si>
  <si>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</si>
  <si>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</si>
  <si>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</si>
  <si>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</si>
  <si>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</si>
  <si>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</si>
  <si>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</si>
  <si>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</si>
  <si>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</si>
  <si>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</si>
  <si>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</si>
  <si>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</si>
  <si>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</si>
  <si>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</si>
  <si>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</si>
  <si>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</si>
  <si>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</si>
  <si>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</si>
  <si>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</si>
  <si>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</si>
  <si>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</si>
  <si>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</si>
  <si>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</si>
  <si>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</si>
  <si>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</si>
  <si>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</si>
  <si>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</si>
  <si>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</si>
  <si>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</si>
  <si>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</si>
  <si>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</si>
  <si>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</si>
  <si>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</si>
  <si>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</si>
  <si>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</si>
  <si>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</si>
  <si>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</si>
  <si>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</si>
  <si>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</si>
  <si>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</si>
  <si>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</si>
  <si>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</si>
  <si>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</si>
  <si>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</si>
  <si>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</si>
  <si>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</si>
  <si>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</si>
  <si>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</si>
  <si>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</si>
  <si>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</si>
  <si>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</si>
  <si>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</si>
  <si>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</si>
  <si>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</si>
  <si>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</si>
  <si>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</si>
  <si>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</si>
  <si>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</si>
  <si>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</si>
  <si>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</si>
  <si>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</si>
  <si>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</si>
  <si>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</si>
  <si>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</si>
  <si>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</si>
  <si>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</si>
  <si>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</si>
  <si>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</si>
  <si>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</si>
  <si>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</si>
  <si>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</si>
  <si>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</si>
  <si>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</si>
  <si>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</si>
  <si>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</si>
  <si>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</si>
  <si>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</si>
  <si>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</si>
  <si>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</si>
  <si>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</si>
  <si>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</si>
  <si>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</si>
  <si>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</si>
  <si>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</si>
  <si>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</si>
  <si>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</si>
  <si>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</si>
  <si>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</si>
  <si>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</si>
  <si>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</si>
  <si>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</si>
  <si>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</si>
  <si>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</si>
  <si>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</si>
  <si>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</si>
  <si>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</si>
  <si>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</si>
  <si>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</si>
  <si>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</si>
  <si>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</si>
  <si>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</si>
  <si>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</si>
  <si>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</si>
  <si>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</si>
  <si>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</si>
  <si>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</si>
  <si>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</si>
  <si>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</si>
  <si>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</si>
  <si>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</si>
  <si>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</si>
  <si>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</si>
  <si>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</si>
  <si>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</si>
  <si>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</si>
  <si>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</si>
  <si>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</si>
  <si>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</si>
  <si>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</si>
  <si>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</si>
  <si>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</si>
  <si>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</si>
  <si>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</si>
  <si>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</si>
  <si>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</si>
  <si>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</si>
  <si>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</si>
  <si>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</si>
  <si>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</si>
  <si>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</si>
  <si>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</si>
  <si>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</si>
  <si>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</si>
  <si>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</si>
  <si>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</si>
  <si>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</si>
  <si>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</si>
  <si>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</si>
  <si>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</si>
  <si>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</si>
  <si>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</si>
  <si>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</si>
  <si>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</si>
  <si>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</si>
  <si>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</si>
  <si>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</si>
  <si>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</si>
  <si>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</si>
  <si>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</si>
  <si>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</si>
  <si>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</si>
  <si>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</si>
  <si>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</si>
  <si>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</si>
  <si>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</si>
  <si>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</si>
  <si>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</si>
  <si>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</si>
  <si>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</si>
  <si>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</si>
  <si>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</si>
  <si>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</si>
  <si>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</si>
  <si>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</si>
  <si>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</si>
  <si>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</si>
  <si>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</si>
  <si>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</si>
  <si>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</si>
  <si>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</si>
  <si>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</si>
  <si>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</si>
  <si>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</si>
  <si>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</si>
  <si>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</si>
  <si>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</si>
  <si>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</si>
  <si>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</si>
  <si>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</si>
  <si>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</si>
  <si>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</si>
  <si>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</si>
  <si>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</si>
  <si>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</si>
  <si>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</si>
  <si>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</si>
  <si>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</si>
  <si>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</si>
  <si>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</si>
  <si>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</si>
  <si>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</si>
  <si>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</si>
  <si>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</si>
  <si>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</si>
  <si>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</si>
  <si>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</si>
  <si>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</si>
  <si>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</si>
  <si>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</si>
  <si>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</si>
  <si>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</si>
  <si>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</si>
  <si>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</si>
  <si>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</si>
  <si>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</si>
  <si>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</si>
  <si>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</si>
  <si>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</si>
  <si>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</si>
  <si>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</si>
  <si>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</si>
  <si>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</si>
  <si>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</si>
  <si>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</si>
  <si>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</si>
  <si>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</si>
  <si>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</si>
  <si>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</si>
  <si>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</si>
  <si>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</si>
  <si>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</si>
  <si>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</si>
  <si>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</si>
  <si>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</si>
  <si>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</si>
  <si>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</si>
  <si>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</si>
  <si>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</si>
  <si>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</si>
  <si>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</si>
  <si>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</si>
  <si>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</si>
  <si>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</si>
  <si>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</si>
  <si>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</si>
  <si>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</si>
  <si>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</si>
  <si>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</si>
  <si>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</si>
  <si>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</si>
  <si>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</si>
  <si>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</si>
  <si>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</si>
  <si>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</si>
  <si>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</si>
  <si>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</si>
  <si>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</si>
  <si>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</si>
  <si>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</si>
  <si>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</si>
  <si>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</si>
  <si>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</si>
  <si>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</si>
  <si>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</si>
  <si>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</si>
  <si>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</si>
  <si>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</si>
  <si>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</si>
  <si>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</si>
  <si>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</si>
  <si>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</si>
  <si>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</si>
  <si>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</si>
  <si>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</si>
  <si>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</si>
  <si>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</si>
  <si>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</si>
  <si>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</si>
  <si>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</si>
  <si>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</si>
  <si>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</si>
  <si>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</si>
  <si>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</si>
  <si>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</si>
  <si>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</si>
  <si>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</si>
  <si>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</si>
  <si>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</si>
  <si>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</si>
  <si>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</si>
  <si>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</si>
  <si>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</si>
  <si>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</si>
  <si>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</si>
  <si>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</si>
  <si>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</si>
  <si>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</si>
  <si>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</si>
  <si>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</si>
  <si>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</si>
  <si>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</si>
  <si>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</si>
  <si>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</si>
  <si>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</si>
  <si>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</si>
  <si>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</si>
  <si>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</si>
  <si>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</si>
  <si>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</si>
  <si>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</si>
  <si>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</si>
  <si>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</si>
  <si>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</si>
  <si>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</si>
  <si>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</si>
  <si>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</si>
  <si>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</si>
  <si>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</si>
  <si>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</si>
  <si>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</si>
  <si>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</si>
  <si>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</si>
  <si>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</si>
  <si>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</si>
  <si>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</si>
  <si>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</si>
  <si>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</si>
  <si>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</si>
  <si>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</si>
  <si>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</si>
  <si>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</si>
  <si>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</si>
  <si>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</si>
  <si>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</si>
  <si>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</si>
  <si>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</si>
  <si>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</si>
  <si>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</si>
  <si>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</si>
  <si>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</si>
  <si>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</si>
  <si>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</si>
  <si>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</si>
  <si>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</si>
  <si>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</si>
  <si>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</si>
  <si>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</si>
  <si>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</si>
  <si>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</si>
  <si>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</si>
  <si>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</si>
  <si>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</si>
  <si>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</si>
  <si>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</si>
  <si>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</si>
  <si>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</si>
  <si>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</si>
  <si>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</si>
  <si>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</si>
  <si>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</si>
  <si>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</si>
  <si>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</si>
  <si>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</si>
  <si>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</si>
  <si>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</si>
  <si>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</si>
  <si>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</si>
  <si>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</si>
  <si>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</si>
  <si>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</si>
  <si>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</si>
  <si>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</si>
  <si>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</si>
  <si>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</si>
  <si>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</si>
  <si>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</si>
  <si>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</si>
  <si>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</si>
  <si>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</si>
  <si>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</si>
  <si>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</si>
  <si>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</si>
  <si>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</si>
  <si>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</si>
  <si>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</si>
  <si>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</si>
  <si>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</si>
  <si>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</si>
  <si>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</si>
  <si>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</si>
  <si>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</si>
  <si>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</si>
  <si>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</si>
  <si>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</si>
  <si>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</si>
  <si>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</si>
  <si>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</si>
  <si>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</si>
  <si>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</si>
  <si>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</si>
  <si>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</si>
  <si>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</si>
  <si>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</si>
  <si>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</si>
  <si>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</si>
  <si>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</si>
  <si>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</si>
  <si>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</si>
  <si>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</si>
  <si>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</si>
  <si>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</si>
  <si>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</si>
  <si>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</si>
  <si>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</si>
  <si>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</si>
  <si>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</si>
  <si>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</si>
  <si>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</si>
  <si>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</si>
  <si>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</si>
  <si>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</si>
  <si>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</si>
  <si>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</si>
  <si>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</si>
  <si>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</si>
  <si>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</si>
  <si>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</si>
  <si>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</si>
  <si>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</si>
  <si>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</si>
  <si>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</si>
  <si>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</si>
  <si>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</si>
  <si>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</si>
  <si>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</si>
  <si>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</si>
  <si>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</si>
  <si>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</si>
  <si>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</si>
  <si>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</si>
  <si>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</si>
  <si>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</si>
  <si>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</si>
  <si>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</si>
  <si>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</si>
  <si>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</si>
  <si>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</si>
  <si>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</si>
  <si>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</si>
  <si>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</si>
  <si>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</si>
  <si>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</si>
  <si>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</si>
  <si>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</si>
  <si>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</si>
  <si>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</si>
  <si>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</si>
  <si>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</si>
  <si>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</si>
  <si>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</si>
  <si>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</si>
  <si>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</si>
  <si>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</si>
  <si>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</si>
  <si>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</si>
  <si>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</si>
  <si>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</si>
  <si>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</si>
  <si>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</si>
  <si>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</si>
  <si>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</si>
  <si>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</si>
  <si>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</si>
  <si>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</si>
  <si>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</si>
  <si>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</si>
  <si>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</si>
  <si>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</si>
  <si>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</si>
  <si>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</si>
  <si>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</si>
  <si>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</si>
  <si>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</si>
  <si>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</si>
  <si>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</si>
  <si>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</si>
  <si>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</si>
  <si>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</si>
  <si>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</si>
  <si>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</si>
  <si>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</si>
  <si>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</si>
  <si>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</si>
  <si>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</si>
  <si>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</si>
  <si>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</si>
  <si>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</si>
  <si>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</si>
  <si>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</si>
  <si>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</si>
  <si>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</si>
  <si>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</si>
  <si>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</si>
  <si>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</si>
  <si>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</si>
  <si>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</si>
  <si>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</si>
  <si>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</si>
  <si>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</si>
  <si>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</si>
  <si>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</si>
  <si>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</si>
  <si>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</si>
  <si>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</si>
  <si>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</si>
  <si>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</si>
  <si>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</si>
  <si>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</si>
  <si>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</si>
  <si>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</si>
  <si>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</si>
  <si>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</si>
  <si>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</si>
  <si>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</si>
  <si>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</si>
  <si>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</si>
  <si>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</si>
  <si>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</si>
  <si>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</si>
  <si>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</si>
  <si>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</si>
  <si>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</si>
  <si>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</si>
  <si>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</si>
  <si>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</si>
  <si>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</si>
  <si>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</si>
  <si>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</si>
  <si>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</si>
  <si>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</si>
  <si>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</si>
  <si>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</si>
  <si>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</si>
  <si>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</si>
  <si>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</si>
  <si>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</si>
  <si>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</si>
  <si>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</si>
  <si>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</si>
  <si>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</si>
  <si>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</si>
  <si>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</si>
  <si>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</si>
  <si>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</si>
  <si>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</si>
  <si>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</si>
  <si>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</si>
  <si>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</si>
  <si>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</si>
  <si>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</si>
  <si>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</si>
  <si>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</si>
  <si>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</si>
  <si>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</si>
  <si>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</si>
  <si>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</si>
  <si>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</si>
  <si>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</si>
  <si>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</si>
  <si>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</si>
  <si>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</si>
  <si>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</si>
  <si>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</si>
  <si>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</si>
  <si>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</si>
  <si>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</si>
  <si>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</si>
  <si>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</si>
  <si>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</si>
  <si>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</si>
  <si>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</si>
  <si>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</si>
  <si>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</si>
  <si>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</si>
  <si>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</si>
  <si>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</si>
  <si>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</si>
  <si>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</si>
  <si>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</si>
  <si>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</si>
  <si>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</si>
  <si>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</si>
  <si>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</si>
  <si>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</si>
  <si>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</si>
  <si>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</si>
  <si>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</si>
  <si>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</si>
  <si>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</si>
  <si>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</si>
  <si>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</si>
  <si>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</si>
  <si>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</si>
  <si>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</si>
  <si>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</si>
  <si>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</si>
  <si>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</si>
  <si>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</si>
  <si>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</si>
  <si>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</si>
  <si>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</si>
  <si>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</si>
  <si>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</si>
  <si>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</si>
  <si>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</si>
  <si>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</si>
  <si>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</si>
  <si>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</si>
  <si>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</si>
  <si>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</si>
  <si>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</si>
  <si>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</si>
  <si>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</si>
  <si>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</si>
  <si>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</si>
  <si>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</si>
  <si>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</si>
  <si>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</si>
  <si>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</si>
  <si>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</si>
  <si>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</si>
  <si>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</si>
  <si>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</si>
  <si>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</si>
  <si>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</si>
  <si>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</si>
  <si>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</si>
  <si>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</si>
  <si>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</si>
  <si>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</si>
  <si>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</si>
  <si>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</si>
  <si>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</si>
  <si>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</si>
  <si>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</si>
  <si>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</si>
  <si>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</si>
  <si>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</si>
  <si>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</si>
  <si>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</si>
  <si>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</si>
  <si>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</si>
  <si>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</si>
  <si>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</si>
  <si>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</si>
  <si>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</si>
  <si>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</si>
  <si>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</si>
  <si>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</si>
  <si>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</si>
  <si>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</si>
  <si>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</si>
  <si>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</si>
  <si>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</si>
  <si>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</si>
  <si>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</si>
  <si>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</si>
  <si>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</si>
  <si>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</si>
  <si>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</si>
  <si>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</si>
  <si>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</si>
  <si>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</si>
  <si>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</si>
  <si>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</si>
  <si>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</si>
  <si>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</si>
  <si>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</si>
  <si>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</si>
  <si>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</si>
  <si>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</si>
  <si>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</si>
  <si>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</si>
  <si>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</si>
  <si>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</si>
  <si>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</si>
  <si>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</si>
  <si>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</si>
  <si>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</si>
  <si>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</si>
  <si>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</si>
  <si>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</si>
  <si>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</si>
  <si>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</si>
  <si>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</si>
  <si>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</si>
  <si>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</si>
  <si>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</si>
  <si>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</si>
  <si>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</si>
  <si>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</si>
  <si>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</si>
  <si>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</si>
  <si>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</si>
  <si>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</si>
  <si>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</si>
  <si>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</si>
  <si>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</si>
  <si>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</si>
  <si>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</si>
  <si>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</si>
  <si>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</si>
  <si>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</si>
  <si>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</si>
  <si>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</si>
  <si>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</si>
  <si>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</si>
  <si>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</si>
  <si>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</si>
  <si>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</si>
  <si>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</si>
  <si>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</si>
  <si>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</si>
  <si>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</si>
  <si>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</si>
  <si>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</si>
  <si>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</si>
  <si>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</si>
  <si>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</si>
  <si>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</si>
  <si>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</si>
  <si>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</si>
  <si>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</si>
  <si>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</si>
  <si>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</si>
  <si>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</si>
  <si>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</si>
  <si>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</si>
  <si>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</si>
  <si>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</si>
  <si>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</si>
  <si>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</si>
  <si>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</si>
  <si>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</si>
  <si>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</si>
  <si>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</si>
  <si>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</si>
  <si>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</si>
  <si>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</si>
  <si>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</si>
  <si>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</si>
  <si>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</si>
  <si>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</si>
  <si>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</si>
  <si>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</si>
  <si>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</si>
  <si>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</si>
  <si>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</si>
  <si>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</si>
  <si>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</si>
  <si>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</si>
  <si>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</si>
  <si>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</si>
  <si>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</si>
  <si>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</si>
  <si>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</si>
  <si>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</si>
  <si>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</si>
  <si>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</si>
  <si>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</si>
  <si>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</si>
  <si>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</si>
  <si>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</si>
  <si>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</si>
  <si>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</si>
  <si>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</si>
  <si>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</si>
  <si>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</si>
  <si>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</si>
  <si>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</si>
  <si>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</si>
  <si>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</si>
  <si>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</si>
  <si>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</si>
  <si>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</si>
  <si>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</si>
  <si>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</si>
  <si>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</si>
  <si>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</si>
  <si>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</si>
  <si>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</si>
  <si>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</si>
  <si>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</si>
  <si>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</si>
  <si>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</si>
  <si>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</si>
  <si>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</si>
  <si>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</si>
  <si>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</si>
  <si>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</si>
  <si>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</si>
  <si>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</si>
  <si>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</si>
  <si>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</si>
  <si>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</si>
  <si>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</si>
  <si>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</si>
  <si>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</si>
  <si>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</si>
  <si>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</si>
  <si>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</si>
  <si>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</si>
  <si>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</si>
  <si>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</si>
  <si>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</si>
  <si>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</si>
  <si>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</si>
  <si>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</si>
  <si>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</si>
  <si>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</si>
  <si>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</si>
  <si>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</si>
  <si>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</si>
  <si>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</si>
  <si>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</si>
  <si>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</si>
  <si>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</si>
  <si>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</si>
  <si>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</si>
  <si>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</si>
  <si>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</si>
  <si>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</si>
  <si>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</si>
  <si>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</si>
  <si>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</si>
  <si>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</si>
  <si>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</si>
  <si>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</si>
  <si>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</si>
  <si>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</si>
  <si>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</si>
  <si>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</si>
  <si>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</si>
  <si>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</si>
  <si>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</si>
  <si>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</si>
  <si>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</si>
  <si>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</si>
  <si>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</si>
  <si>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</si>
  <si>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</si>
  <si>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</si>
  <si>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</si>
  <si>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</si>
  <si>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</si>
  <si>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</si>
  <si>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</si>
  <si>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</si>
  <si>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</si>
  <si>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</si>
  <si>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</si>
  <si>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</si>
  <si>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</si>
  <si>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</si>
  <si>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</si>
  <si>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</si>
  <si>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</si>
  <si>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</si>
  <si>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</si>
  <si>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</si>
  <si>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</si>
  <si>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</si>
  <si>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</si>
  <si>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</si>
  <si>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</si>
  <si>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</si>
  <si>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</si>
  <si>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</si>
  <si>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</si>
  <si>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</si>
  <si>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</si>
  <si>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</si>
  <si>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</si>
  <si>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</si>
  <si>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</si>
  <si>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</si>
  <si>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</si>
  <si>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</si>
  <si>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</si>
  <si>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</si>
  <si>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</si>
  <si>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</si>
  <si>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</si>
  <si>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</si>
  <si>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</si>
  <si>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</si>
  <si>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</si>
  <si>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</si>
  <si>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</si>
  <si>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</si>
  <si>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</si>
  <si>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</si>
  <si>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</si>
  <si>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</si>
  <si>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</si>
  <si>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</si>
  <si>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</si>
  <si>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</si>
  <si>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</si>
  <si>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</si>
  <si>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</si>
  <si>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</si>
  <si>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</si>
  <si>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</si>
  <si>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</si>
  <si>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</si>
  <si>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</si>
  <si>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</si>
  <si>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</si>
  <si>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</si>
  <si>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</si>
  <si>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</si>
  <si>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</si>
  <si>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</si>
  <si>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</si>
  <si>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</si>
  <si>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</si>
  <si>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</si>
  <si>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</si>
  <si>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</si>
  <si>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</si>
  <si>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</si>
  <si>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</si>
  <si>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</si>
  <si>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</si>
  <si>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</si>
  <si>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</si>
  <si>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</si>
  <si>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</si>
  <si>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</si>
  <si>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</si>
  <si>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</si>
  <si>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</si>
  <si>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</si>
  <si>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</si>
  <si>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</si>
  <si>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Coffe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</si>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</sst>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0" fontId="0" fillId="0" borderId="0" xfId="0" applyFont="1"/>
    <xf numFmtId="1" fontId="0" fillId="0" borderId="0" xfId="0" applyNumberFormat="1"/>
    <xf numFmtId="169" fontId="0" fillId="0" borderId="0" xfId="0" applyNumberFormat="1"/>
  </cellXfs>
  <cellStyles count="1">
    <cellStyle name="Normal" xfId="0" builtinId="0"/>
  </cellStyles>
  <dxfs count="16">
    <dxf>
      <font>
        <b/>
        <i val="0"/>
        <sz val="12"/>
        <color theme="0"/>
        <name val="Calibri"/>
        <family val="2"/>
        <scheme val="minor"/>
      </font>
    </dxf>
    <dxf>
      <font>
        <b val="0"/>
        <i val="0"/>
        <sz val="11"/>
        <name val="Calibri"/>
        <family val="2"/>
        <scheme val="minor"/>
      </font>
      <fill>
        <patternFill patternType="solid">
          <fgColor theme="0"/>
          <bgColor rgb="FFE6691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0"/>
        <name val="Calibri"/>
        <family val="2"/>
        <scheme val="minor"/>
      </font>
    </dxf>
    <dxf>
      <font>
        <b val="0"/>
        <i val="0"/>
        <sz val="10"/>
        <name val="Calibri"/>
        <family val="2"/>
        <scheme val="minor"/>
      </font>
      <fill>
        <patternFill>
          <bgColor rgb="FFEA6B14"/>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Orange slicer" pivot="0" table="0" count="6" xr9:uid="{410943A8-24B5-4C98-8885-898FE140FBF1}">
      <tableStyleElement type="wholeTable" dxfId="3"/>
      <tableStyleElement type="headerRow" dxfId="2"/>
    </tableStyle>
    <tableStyle name="Purple Timeline Style " pivot="0" table="0" count="8" xr9:uid="{2B78A8D8-1A00-4134-BF31-275E5990F014}">
      <tableStyleElement type="wholeTable" dxfId="1"/>
      <tableStyleElement type="headerRow" dxfId="0"/>
    </tableStyle>
  </tableStyles>
  <colors>
    <mruColors>
      <color rgb="FFEA6B14"/>
      <color rgb="FFF19E65"/>
      <color rgb="FFA4CE88"/>
      <color rgb="FFB4D79D"/>
      <color rgb="FF9CCA7C"/>
      <color rgb="FF60943C"/>
      <color rgb="FF517D33"/>
      <color rgb="FF73B248"/>
      <color rgb="FF6DA945"/>
      <color rgb="FF416529"/>
    </mruColors>
  </colors>
  <extLst>
    <ext xmlns:x14="http://schemas.microsoft.com/office/spreadsheetml/2009/9/main" uri="{46F421CA-312F-682f-3DD2-61675219B42D}">
      <x14:dxfs count="12">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0.24994659260841701"/>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0.24994659260841701"/>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0.2499465926084170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Orang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FFF8E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rgb="FFFFF8E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[coffeeOrdersData.xlsx]Countrychart!PivotTable1</c:name>
    <c:fmtId val="30"/>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sz="2000" b="1">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5875">
            <a:solidFill>
              <a:schemeClr val="bg1"/>
            </a:solidFill>
          </a:ln>
          <a:effectLst/>
        </c:spPr>
      </c:pivotFmt>
      <c:pivotFmt>
        <c:idx val="2"/>
        <c:spPr>
          <a:solidFill>
            <a:schemeClr val="accent6">
              <a:lumMod val="50000"/>
            </a:schemeClr>
          </a:solidFill>
          <a:ln w="15875">
            <a:solidFill>
              <a:schemeClr val="bg1"/>
            </a:solidFill>
          </a:ln>
          <a:effectLst/>
        </c:spPr>
      </c:pivotFmt>
      <c:pivotFmt>
        <c:idx val="3"/>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79853018372706"/>
          <c:y val="0.16322930800542743"/>
          <c:w val="0.73372808398950129"/>
          <c:h val="0.72732579051770496"/>
        </c:manualLayout>
      </c:layout>
      <c:barChart>
        <c:barDir val="bar"/>
        <c:grouping val="clustered"/>
        <c:varyColors val="0"/>
        <c:ser>
          <c:idx val="0"/>
          <c:order val="0"/>
          <c:tx>
            <c:strRef>
              <c:f>Countrychart!$B$3</c:f>
              <c:strCache>
                <c:ptCount val="1"/>
                <c:pt idx="0">
                  <c:v>Total</c:v>
                </c:pt>
              </c:strCache>
            </c:strRef>
          </c:tx>
          <c:spPr>
            <a:solidFill>
              <a:schemeClr val="accent6">
                <a:lumMod val="50000"/>
              </a:schemeClr>
            </a:solidFill>
            <a:ln w="15875">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Countrychart!$A$4:$A$6</c:f>
              <c:strCache>
                <c:ptCount val="3"/>
                <c:pt idx="0">
                  <c:v>United Kingdom</c:v>
                </c:pt>
                <c:pt idx="1">
                  <c:v>Ireland</c:v>
                </c:pt>
                <c:pt idx="2">
                  <c:v>United States</c:v>
                </c:pt>
              </c:strCache>
            </c:strRef>
          </c:cat>
          <c:val>
            <c:numRef>
              <c:f>Countrychart!$B$4:$B$6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FFD-4894-8BCE-774CE992E4E8}"/>
            </c:ext>
          </c:extLst>
        </c:ser>
        <c:dLbls>
          <c:dLblPos val="outEnd"/>
          <c:showLegendKey val="0"/>
          <c:showVal val="1"/>
          <c:showCatName val="0"/>
          <c:showSerName val="0"/>
          <c:showPercent val="0"/>
          <c:showBubbleSize val="0"/>
        </c:dLbls>
        <c:gapWidth val="182"/>
        <c:axId val="217285936"/>
        <c:axId val="397750816"/>
      </c:barChart>
      <c:catAx>
        <c:axId val="21728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crossAx val="397750816"/>
        <c:crosses val="autoZero"/>
        <c:auto val="1"/>
        <c:lblAlgn val="ctr"/>
        <c:lblOffset val="100"/>
        <c:noMultiLvlLbl val="0"/>
      </c:catAx>
      <c:valAx>
        <c:axId val="397750816"/>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6">
                    <a:lumMod val="50000"/>
                  </a:schemeClr>
                </a:solidFill>
                <a:latin typeface="+mn-lt"/>
                <a:ea typeface="+mn-ea"/>
                <a:cs typeface="+mn-cs"/>
              </a:defRPr>
            </a:pPr>
            <a:endParaRPr lang="en-US"/>
          </a:p>
        </c:txPr>
        <c:crossAx val="217285936"/>
        <c:crosses val="autoZero"/>
        <c:crossBetween val="between"/>
      </c:valAx>
      <c:spPr>
        <a:solidFill>
          <a:schemeClr val="accent2">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32"/>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sz="2000" b="1">
                <a:solidFill>
                  <a:schemeClr val="tx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5875">
            <a:solidFill>
              <a:schemeClr val="bg1"/>
            </a:solidFill>
          </a:ln>
          <a:effectLst/>
        </c:spPr>
      </c:pivotFmt>
      <c:pivotFmt>
        <c:idx val="2"/>
        <c:spPr>
          <a:solidFill>
            <a:schemeClr val="accent6">
              <a:lumMod val="50000"/>
            </a:schemeClr>
          </a:solidFill>
          <a:ln w="15875">
            <a:solidFill>
              <a:schemeClr val="bg1"/>
            </a:solidFill>
          </a:ln>
          <a:effectLst/>
        </c:spPr>
      </c:pivotFmt>
      <c:pivotFmt>
        <c:idx val="3"/>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79853018372706"/>
          <c:y val="0.16322930800542743"/>
          <c:w val="0.73372808398950129"/>
          <c:h val="0.72732579051770496"/>
        </c:manualLayout>
      </c:layout>
      <c:barChart>
        <c:barDir val="bar"/>
        <c:grouping val="clustered"/>
        <c:varyColors val="0"/>
        <c:ser>
          <c:idx val="0"/>
          <c:order val="0"/>
          <c:tx>
            <c:strRef>
              <c:f>'Top 5 customers'!$B$3</c:f>
              <c:strCache>
                <c:ptCount val="1"/>
                <c:pt idx="0">
                  <c:v>Total</c:v>
                </c:pt>
              </c:strCache>
            </c:strRef>
          </c:tx>
          <c:spPr>
            <a:solidFill>
              <a:schemeClr val="accent6">
                <a:lumMod val="50000"/>
              </a:schemeClr>
            </a:solidFill>
            <a:ln w="15875">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6"/>
                <c:pt idx="0">
                  <c:v>Johna Bluck</c:v>
                </c:pt>
                <c:pt idx="1">
                  <c:v>Krissie Hammett</c:v>
                </c:pt>
                <c:pt idx="2">
                  <c:v>Marjorie Yoxen</c:v>
                </c:pt>
                <c:pt idx="3">
                  <c:v>Nick Brakespear</c:v>
                </c:pt>
                <c:pt idx="4">
                  <c:v>Shelli Keynd</c:v>
                </c:pt>
                <c:pt idx="5">
                  <c:v>Tess Bennison</c:v>
                </c:pt>
              </c:strCache>
            </c:strRef>
          </c:cat>
          <c:val>
            <c:numRef>
              <c:f>'Top 5 customers'!$B$4:$B$9</c:f>
              <c:numCache>
                <c:formatCode>"$"#,##0</c:formatCode>
                <c:ptCount val="6"/>
                <c:pt idx="0">
                  <c:v>204.92999999999995</c:v>
                </c:pt>
                <c:pt idx="1">
                  <c:v>204.92999999999995</c:v>
                </c:pt>
                <c:pt idx="2">
                  <c:v>204.92999999999995</c:v>
                </c:pt>
                <c:pt idx="3">
                  <c:v>204.92999999999995</c:v>
                </c:pt>
                <c:pt idx="4">
                  <c:v>204.92999999999995</c:v>
                </c:pt>
                <c:pt idx="5">
                  <c:v>218.73</c:v>
                </c:pt>
              </c:numCache>
            </c:numRef>
          </c:val>
          <c:extLst>
            <c:ext xmlns:c16="http://schemas.microsoft.com/office/drawing/2014/chart" uri="{C3380CC4-5D6E-409C-BE32-E72D297353CC}">
              <c16:uniqueId val="{00000000-C422-4B50-8B14-0C4D0B0856CC}"/>
            </c:ext>
          </c:extLst>
        </c:ser>
        <c:dLbls>
          <c:dLblPos val="outEnd"/>
          <c:showLegendKey val="0"/>
          <c:showVal val="1"/>
          <c:showCatName val="0"/>
          <c:showSerName val="0"/>
          <c:showPercent val="0"/>
          <c:showBubbleSize val="0"/>
        </c:dLbls>
        <c:gapWidth val="182"/>
        <c:axId val="217285936"/>
        <c:axId val="397750816"/>
      </c:barChart>
      <c:catAx>
        <c:axId val="21728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crossAx val="397750816"/>
        <c:crosses val="autoZero"/>
        <c:auto val="1"/>
        <c:lblAlgn val="ctr"/>
        <c:lblOffset val="100"/>
        <c:noMultiLvlLbl val="0"/>
      </c:catAx>
      <c:valAx>
        <c:axId val="397750816"/>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6">
                    <a:lumMod val="50000"/>
                  </a:schemeClr>
                </a:solidFill>
                <a:latin typeface="+mn-lt"/>
                <a:ea typeface="+mn-ea"/>
                <a:cs typeface="+mn-cs"/>
              </a:defRPr>
            </a:pPr>
            <a:endParaRPr lang="en-US"/>
          </a:p>
        </c:txPr>
        <c:crossAx val="217285936"/>
        <c:crosses val="autoZero"/>
        <c:crossBetween val="between"/>
      </c:valAx>
      <c:spPr>
        <a:solidFill>
          <a:schemeClr val="accent2">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26"/>
  </c:pivotSource>
  <c:chart>
    <c:title>
      <c:tx>
        <c:rich>
          <a:bodyPr rot="0" spcFirstLastPara="1" vertOverflow="ellipsis" vert="horz" wrap="square" anchor="ctr" anchorCtr="1"/>
          <a:lstStyle/>
          <a:p>
            <a:pPr>
              <a:defRPr sz="1400" b="0" i="0" u="none" strike="noStrike" kern="1200" spc="0" baseline="0">
                <a:solidFill>
                  <a:srgbClr val="040602"/>
                </a:solidFill>
                <a:latin typeface="+mn-lt"/>
                <a:ea typeface="+mn-ea"/>
                <a:cs typeface="+mn-cs"/>
              </a:defRPr>
            </a:pPr>
            <a:r>
              <a:rPr lang="en-US" sz="2000"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4060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C5A5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C5A5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C5A5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227540864322"/>
          <c:y val="0.12542310522442973"/>
          <c:w val="0.70139252395430773"/>
          <c:h val="0.6980074510553731"/>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21C-476D-8AE4-412D8F235027}"/>
            </c:ext>
          </c:extLst>
        </c:ser>
        <c:ser>
          <c:idx val="1"/>
          <c:order val="1"/>
          <c:tx>
            <c:strRef>
              <c:f>TotalSales!$D$3:$D$4</c:f>
              <c:strCache>
                <c:ptCount val="1"/>
                <c:pt idx="0">
                  <c:v>Excelsa</c:v>
                </c:pt>
              </c:strCache>
            </c:strRef>
          </c:tx>
          <c:spPr>
            <a:ln w="28575" cap="rnd">
              <a:solidFill>
                <a:schemeClr val="accent6">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21C-476D-8AE4-412D8F235027}"/>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21C-476D-8AE4-412D8F235027}"/>
            </c:ext>
          </c:extLst>
        </c:ser>
        <c:ser>
          <c:idx val="3"/>
          <c:order val="3"/>
          <c:tx>
            <c:strRef>
              <c:f>TotalSales!$F$3:$F$4</c:f>
              <c:strCache>
                <c:ptCount val="1"/>
                <c:pt idx="0">
                  <c:v>Robusta</c:v>
                </c:pt>
              </c:strCache>
            </c:strRef>
          </c:tx>
          <c:spPr>
            <a:ln w="28575" cap="rnd">
              <a:solidFill>
                <a:srgbClr val="FC5A5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21C-476D-8AE4-412D8F235027}"/>
            </c:ext>
          </c:extLst>
        </c:ser>
        <c:dLbls>
          <c:showLegendKey val="0"/>
          <c:showVal val="0"/>
          <c:showCatName val="0"/>
          <c:showSerName val="0"/>
          <c:showPercent val="0"/>
          <c:showBubbleSize val="0"/>
        </c:dLbls>
        <c:smooth val="0"/>
        <c:axId val="359055712"/>
        <c:axId val="1809144080"/>
      </c:lineChart>
      <c:catAx>
        <c:axId val="35905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40602"/>
                </a:solidFill>
                <a:latin typeface="+mn-lt"/>
                <a:ea typeface="+mn-ea"/>
                <a:cs typeface="+mn-cs"/>
              </a:defRPr>
            </a:pPr>
            <a:endParaRPr lang="en-US"/>
          </a:p>
        </c:txPr>
        <c:crossAx val="1809144080"/>
        <c:crosses val="autoZero"/>
        <c:auto val="1"/>
        <c:lblAlgn val="ctr"/>
        <c:lblOffset val="100"/>
        <c:noMultiLvlLbl val="0"/>
      </c:catAx>
      <c:valAx>
        <c:axId val="18091440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rgbClr val="040602"/>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4060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40602"/>
                </a:solidFill>
                <a:latin typeface="+mn-lt"/>
                <a:ea typeface="+mn-ea"/>
                <a:cs typeface="+mn-cs"/>
              </a:defRPr>
            </a:pPr>
            <a:endParaRPr lang="en-US"/>
          </a:p>
        </c:txPr>
        <c:crossAx val="359055712"/>
        <c:crosses val="autoZero"/>
        <c:crossBetween val="between"/>
      </c:valAx>
      <c:spPr>
        <a:solidFill>
          <a:schemeClr val="accent2">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rgbClr val="04060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rgbClr val="040602"/>
          </a:solidFill>
        </a:defRPr>
      </a:pPr>
      <a:endParaRPr lang="en-US"/>
    </a:p>
  </c:txPr>
  <c:printSettings>
    <c:headerFooter/>
    <c:pageMargins b="0.75" l="0.7" r="0.7" t="0.75" header="0.3" footer="0.3"/>
    <c:pageSetup paperSize="9" orientation="portrait" useFirstPageNumber="1"/>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3"/>
  </c:pivotSource>
  <c:chart>
    <c:title>
      <c:tx>
        <c:rich>
          <a:bodyPr rot="0" spcFirstLastPara="1" vertOverflow="ellipsis" vert="horz" wrap="square" anchor="ctr" anchorCtr="1"/>
          <a:lstStyle/>
          <a:p>
            <a:pPr>
              <a:defRPr sz="1400" b="0" i="0" u="none" strike="noStrike" kern="1200" spc="0" baseline="0">
                <a:solidFill>
                  <a:srgbClr val="040602"/>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40602"/>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C5A5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227540864322"/>
          <c:y val="0.12542310522442973"/>
          <c:w val="0.70139252395430773"/>
          <c:h val="0.6980074510553731"/>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0AE-49E8-A351-3CC092265CC4}"/>
            </c:ext>
          </c:extLst>
        </c:ser>
        <c:ser>
          <c:idx val="1"/>
          <c:order val="1"/>
          <c:tx>
            <c:strRef>
              <c:f>TotalSales!$D$3:$D$4</c:f>
              <c:strCache>
                <c:ptCount val="1"/>
                <c:pt idx="0">
                  <c:v>Excelsa</c:v>
                </c:pt>
              </c:strCache>
            </c:strRef>
          </c:tx>
          <c:spPr>
            <a:ln w="28575" cap="rnd">
              <a:solidFill>
                <a:schemeClr val="accent6">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0AE-49E8-A351-3CC092265CC4}"/>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0AE-49E8-A351-3CC092265CC4}"/>
            </c:ext>
          </c:extLst>
        </c:ser>
        <c:ser>
          <c:idx val="3"/>
          <c:order val="3"/>
          <c:tx>
            <c:strRef>
              <c:f>TotalSales!$F$3:$F$4</c:f>
              <c:strCache>
                <c:ptCount val="1"/>
                <c:pt idx="0">
                  <c:v>Robusta</c:v>
                </c:pt>
              </c:strCache>
            </c:strRef>
          </c:tx>
          <c:spPr>
            <a:ln w="28575" cap="rnd">
              <a:solidFill>
                <a:srgbClr val="FC5A5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0AE-49E8-A351-3CC092265CC4}"/>
            </c:ext>
          </c:extLst>
        </c:ser>
        <c:dLbls>
          <c:showLegendKey val="0"/>
          <c:showVal val="0"/>
          <c:showCatName val="0"/>
          <c:showSerName val="0"/>
          <c:showPercent val="0"/>
          <c:showBubbleSize val="0"/>
        </c:dLbls>
        <c:smooth val="0"/>
        <c:axId val="359055712"/>
        <c:axId val="1809144080"/>
      </c:lineChart>
      <c:catAx>
        <c:axId val="35905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40602"/>
                </a:solidFill>
                <a:latin typeface="+mn-lt"/>
                <a:ea typeface="+mn-ea"/>
                <a:cs typeface="+mn-cs"/>
              </a:defRPr>
            </a:pPr>
            <a:endParaRPr lang="en-US"/>
          </a:p>
        </c:txPr>
        <c:crossAx val="1809144080"/>
        <c:crosses val="autoZero"/>
        <c:auto val="1"/>
        <c:lblAlgn val="ctr"/>
        <c:lblOffset val="100"/>
        <c:noMultiLvlLbl val="0"/>
      </c:catAx>
      <c:valAx>
        <c:axId val="18091440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rgbClr val="040602"/>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4060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40602"/>
                </a:solidFill>
                <a:latin typeface="+mn-lt"/>
                <a:ea typeface="+mn-ea"/>
                <a:cs typeface="+mn-cs"/>
              </a:defRPr>
            </a:pPr>
            <a:endParaRPr lang="en-US"/>
          </a:p>
        </c:txPr>
        <c:crossAx val="359055712"/>
        <c:crosses val="autoZero"/>
        <c:crossBetween val="between"/>
      </c:valAx>
      <c:spPr>
        <a:solidFill>
          <a:schemeClr val="accent2">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4060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rgbClr val="04060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[coffeeOrdersData.xlsx]Countrychart!PivotTable1</c:name>
    <c:fmtId val="25"/>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5875">
            <a:solidFill>
              <a:schemeClr val="bg1"/>
            </a:solidFill>
          </a:ln>
          <a:effectLst/>
        </c:spPr>
      </c:pivotFmt>
      <c:pivotFmt>
        <c:idx val="2"/>
        <c:spPr>
          <a:solidFill>
            <a:schemeClr val="accent6">
              <a:lumMod val="50000"/>
            </a:schemeClr>
          </a:solidFill>
          <a:ln w="15875">
            <a:solidFill>
              <a:schemeClr val="bg1"/>
            </a:solidFill>
          </a:ln>
          <a:effectLst/>
        </c:spPr>
      </c:pivotFmt>
    </c:pivotFmts>
    <c:plotArea>
      <c:layout>
        <c:manualLayout>
          <c:layoutTarget val="inner"/>
          <c:xMode val="edge"/>
          <c:yMode val="edge"/>
          <c:x val="0.19479853018372706"/>
          <c:y val="0.16322930800542743"/>
          <c:w val="0.73372808398950129"/>
          <c:h val="0.72732579051770496"/>
        </c:manualLayout>
      </c:layout>
      <c:barChart>
        <c:barDir val="bar"/>
        <c:grouping val="clustered"/>
        <c:varyColors val="0"/>
        <c:ser>
          <c:idx val="0"/>
          <c:order val="0"/>
          <c:tx>
            <c:strRef>
              <c:f>Countrychart!$B$3</c:f>
              <c:strCache>
                <c:ptCount val="1"/>
                <c:pt idx="0">
                  <c:v>Total</c:v>
                </c:pt>
              </c:strCache>
            </c:strRef>
          </c:tx>
          <c:spPr>
            <a:solidFill>
              <a:schemeClr val="accent6">
                <a:lumMod val="50000"/>
              </a:schemeClr>
            </a:solidFill>
            <a:ln w="15875">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Countrychart!$A$4:$A$6</c:f>
              <c:strCache>
                <c:ptCount val="3"/>
                <c:pt idx="0">
                  <c:v>United Kingdom</c:v>
                </c:pt>
                <c:pt idx="1">
                  <c:v>Ireland</c:v>
                </c:pt>
                <c:pt idx="2">
                  <c:v>United States</c:v>
                </c:pt>
              </c:strCache>
            </c:strRef>
          </c:cat>
          <c:val>
            <c:numRef>
              <c:f>Countrychart!$B$4:$B$6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FFD-4645-89A7-9E3D3ACD470F}"/>
            </c:ext>
          </c:extLst>
        </c:ser>
        <c:dLbls>
          <c:dLblPos val="outEnd"/>
          <c:showLegendKey val="0"/>
          <c:showVal val="1"/>
          <c:showCatName val="0"/>
          <c:showSerName val="0"/>
          <c:showPercent val="0"/>
          <c:showBubbleSize val="0"/>
        </c:dLbls>
        <c:gapWidth val="182"/>
        <c:axId val="217285936"/>
        <c:axId val="397750816"/>
      </c:barChart>
      <c:catAx>
        <c:axId val="21728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397750816"/>
        <c:crosses val="autoZero"/>
        <c:auto val="1"/>
        <c:lblAlgn val="ctr"/>
        <c:lblOffset val="100"/>
        <c:noMultiLvlLbl val="0"/>
      </c:catAx>
      <c:valAx>
        <c:axId val="397750816"/>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217285936"/>
        <c:crosses val="autoZero"/>
        <c:crossBetween val="between"/>
      </c:valAx>
      <c:spPr>
        <a:solidFill>
          <a:schemeClr val="accent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29"/>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5875">
            <a:solidFill>
              <a:schemeClr val="bg1"/>
            </a:solidFill>
          </a:ln>
          <a:effectLst/>
        </c:spPr>
      </c:pivotFmt>
      <c:pivotFmt>
        <c:idx val="2"/>
        <c:spPr>
          <a:solidFill>
            <a:schemeClr val="accent6">
              <a:lumMod val="50000"/>
            </a:schemeClr>
          </a:solidFill>
          <a:ln w="15875">
            <a:solidFill>
              <a:schemeClr val="bg1"/>
            </a:solidFill>
          </a:ln>
          <a:effectLst/>
        </c:spPr>
      </c:pivotFmt>
      <c:pivotFmt>
        <c:idx val="3"/>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79853018372706"/>
          <c:y val="0.16322930800542743"/>
          <c:w val="0.73372808398950129"/>
          <c:h val="0.72732579051770496"/>
        </c:manualLayout>
      </c:layout>
      <c:barChart>
        <c:barDir val="bar"/>
        <c:grouping val="clustered"/>
        <c:varyColors val="0"/>
        <c:ser>
          <c:idx val="0"/>
          <c:order val="0"/>
          <c:tx>
            <c:strRef>
              <c:f>'Top 5 customers'!$B$3</c:f>
              <c:strCache>
                <c:ptCount val="1"/>
                <c:pt idx="0">
                  <c:v>Total</c:v>
                </c:pt>
              </c:strCache>
            </c:strRef>
          </c:tx>
          <c:spPr>
            <a:solidFill>
              <a:schemeClr val="accent6">
                <a:lumMod val="50000"/>
              </a:schemeClr>
            </a:solidFill>
            <a:ln w="15875">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6"/>
                <c:pt idx="0">
                  <c:v>Johna Bluck</c:v>
                </c:pt>
                <c:pt idx="1">
                  <c:v>Krissie Hammett</c:v>
                </c:pt>
                <c:pt idx="2">
                  <c:v>Marjorie Yoxen</c:v>
                </c:pt>
                <c:pt idx="3">
                  <c:v>Nick Brakespear</c:v>
                </c:pt>
                <c:pt idx="4">
                  <c:v>Shelli Keynd</c:v>
                </c:pt>
                <c:pt idx="5">
                  <c:v>Tess Bennison</c:v>
                </c:pt>
              </c:strCache>
            </c:strRef>
          </c:cat>
          <c:val>
            <c:numRef>
              <c:f>'Top 5 customers'!$B$4:$B$9</c:f>
              <c:numCache>
                <c:formatCode>"$"#,##0</c:formatCode>
                <c:ptCount val="6"/>
                <c:pt idx="0">
                  <c:v>204.92999999999995</c:v>
                </c:pt>
                <c:pt idx="1">
                  <c:v>204.92999999999995</c:v>
                </c:pt>
                <c:pt idx="2">
                  <c:v>204.92999999999995</c:v>
                </c:pt>
                <c:pt idx="3">
                  <c:v>204.92999999999995</c:v>
                </c:pt>
                <c:pt idx="4">
                  <c:v>204.92999999999995</c:v>
                </c:pt>
                <c:pt idx="5">
                  <c:v>218.73</c:v>
                </c:pt>
              </c:numCache>
            </c:numRef>
          </c:val>
          <c:extLst>
            <c:ext xmlns:c16="http://schemas.microsoft.com/office/drawing/2014/chart" uri="{C3380CC4-5D6E-409C-BE32-E72D297353CC}">
              <c16:uniqueId val="{00000000-A793-49BC-A896-E44DB9C0C9FA}"/>
            </c:ext>
          </c:extLst>
        </c:ser>
        <c:dLbls>
          <c:dLblPos val="outEnd"/>
          <c:showLegendKey val="0"/>
          <c:showVal val="1"/>
          <c:showCatName val="0"/>
          <c:showSerName val="0"/>
          <c:showPercent val="0"/>
          <c:showBubbleSize val="0"/>
        </c:dLbls>
        <c:gapWidth val="182"/>
        <c:axId val="217285936"/>
        <c:axId val="397750816"/>
      </c:barChart>
      <c:catAx>
        <c:axId val="21728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397750816"/>
        <c:crosses val="autoZero"/>
        <c:auto val="1"/>
        <c:lblAlgn val="ctr"/>
        <c:lblOffset val="100"/>
        <c:noMultiLvlLbl val="0"/>
      </c:catAx>
      <c:valAx>
        <c:axId val="397750816"/>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217285936"/>
        <c:crosses val="autoZero"/>
        <c:crossBetween val="between"/>
      </c:valAx>
      <c:spPr>
        <a:solidFill>
          <a:schemeClr val="accent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490602</xdr:colOff>
      <xdr:row>5</xdr:row>
      <xdr:rowOff>83507</xdr:rowOff>
    </xdr:to>
    <xdr:sp macro="" textlink="">
      <xdr:nvSpPr>
        <xdr:cNvPr id="2" name="Rectangle 1">
          <a:extLst>
            <a:ext uri="{FF2B5EF4-FFF2-40B4-BE49-F238E27FC236}">
              <a16:creationId xmlns:a16="http://schemas.microsoft.com/office/drawing/2014/main" id="{E7A8881A-71C3-B85C-809F-834370D9C802}"/>
            </a:ext>
          </a:extLst>
        </xdr:cNvPr>
        <xdr:cNvSpPr/>
      </xdr:nvSpPr>
      <xdr:spPr>
        <a:xfrm>
          <a:off x="125260" y="62630"/>
          <a:ext cx="13809945" cy="835069"/>
        </a:xfrm>
        <a:prstGeom prst="rect">
          <a:avLst/>
        </a:prstGeom>
        <a:solidFill>
          <a:srgbClr val="EA6B1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solidFill>
                <a:sysClr val="windowText" lastClr="000000"/>
              </a:solidFill>
            </a:rPr>
            <a:t>Coffee Sales Dashboard </a:t>
          </a:r>
        </a:p>
      </xdr:txBody>
    </xdr:sp>
    <xdr:clientData/>
  </xdr:twoCellAnchor>
  <xdr:twoCellAnchor editAs="oneCell">
    <xdr:from>
      <xdr:col>1</xdr:col>
      <xdr:colOff>13646</xdr:colOff>
      <xdr:row>5</xdr:row>
      <xdr:rowOff>154547</xdr:rowOff>
    </xdr:from>
    <xdr:to>
      <xdr:col>17</xdr:col>
      <xdr:colOff>208767</xdr:colOff>
      <xdr:row>14</xdr:row>
      <xdr:rowOff>167014</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8CF18ADC-0311-4E8C-9119-4F45EEEDD2E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3389" y="960090"/>
              <a:ext cx="9948721" cy="167798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148745</xdr:colOff>
      <xdr:row>9</xdr:row>
      <xdr:rowOff>175783</xdr:rowOff>
    </xdr:from>
    <xdr:to>
      <xdr:col>23</xdr:col>
      <xdr:colOff>478971</xdr:colOff>
      <xdr:row>15</xdr:row>
      <xdr:rowOff>10438</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ADCEB826-97F8-420A-91DF-77A50E52082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850888" y="1721554"/>
              <a:ext cx="2159026" cy="944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334026</xdr:colOff>
      <xdr:row>5</xdr:row>
      <xdr:rowOff>148435</xdr:rowOff>
    </xdr:from>
    <xdr:to>
      <xdr:col>23</xdr:col>
      <xdr:colOff>480163</xdr:colOff>
      <xdr:row>9</xdr:row>
      <xdr:rowOff>135699</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7E1844D7-25EE-47E0-8AF7-5FE6C4C5736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207369" y="953978"/>
              <a:ext cx="3803737" cy="7274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326571</xdr:colOff>
      <xdr:row>10</xdr:row>
      <xdr:rowOff>0</xdr:rowOff>
    </xdr:from>
    <xdr:to>
      <xdr:col>20</xdr:col>
      <xdr:colOff>108857</xdr:colOff>
      <xdr:row>14</xdr:row>
      <xdr:rowOff>177453</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AC3C7538-137E-414B-AC9A-90B68E43F3F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199914" y="1730829"/>
              <a:ext cx="1611086" cy="917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227462</xdr:colOff>
      <xdr:row>15</xdr:row>
      <xdr:rowOff>68240</xdr:rowOff>
    </xdr:from>
    <xdr:to>
      <xdr:col>23</xdr:col>
      <xdr:colOff>442453</xdr:colOff>
      <xdr:row>27</xdr:row>
      <xdr:rowOff>122904</xdr:rowOff>
    </xdr:to>
    <xdr:graphicFrame macro="">
      <xdr:nvGraphicFramePr>
        <xdr:cNvPr id="7" name="Chart 6">
          <a:extLst>
            <a:ext uri="{FF2B5EF4-FFF2-40B4-BE49-F238E27FC236}">
              <a16:creationId xmlns:a16="http://schemas.microsoft.com/office/drawing/2014/main" id="{DB0EED31-CC41-4E79-AF6D-EF3E0E769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227462</xdr:colOff>
      <xdr:row>27</xdr:row>
      <xdr:rowOff>170597</xdr:rowOff>
    </xdr:from>
    <xdr:to>
      <xdr:col>23</xdr:col>
      <xdr:colOff>450645</xdr:colOff>
      <xdr:row>42</xdr:row>
      <xdr:rowOff>90714</xdr:rowOff>
    </xdr:to>
    <xdr:graphicFrame macro="">
      <xdr:nvGraphicFramePr>
        <xdr:cNvPr id="8" name="Chart 7">
          <a:extLst>
            <a:ext uri="{FF2B5EF4-FFF2-40B4-BE49-F238E27FC236}">
              <a16:creationId xmlns:a16="http://schemas.microsoft.com/office/drawing/2014/main" id="{472C396F-62BC-4D71-9220-D83CA8EA9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29383</xdr:colOff>
      <xdr:row>15</xdr:row>
      <xdr:rowOff>58889</xdr:rowOff>
    </xdr:from>
    <xdr:to>
      <xdr:col>13</xdr:col>
      <xdr:colOff>147484</xdr:colOff>
      <xdr:row>42</xdr:row>
      <xdr:rowOff>98323</xdr:rowOff>
    </xdr:to>
    <xdr:graphicFrame macro="">
      <xdr:nvGraphicFramePr>
        <xdr:cNvPr id="9" name="Chart 8">
          <a:extLst>
            <a:ext uri="{FF2B5EF4-FFF2-40B4-BE49-F238E27FC236}">
              <a16:creationId xmlns:a16="http://schemas.microsoft.com/office/drawing/2014/main" id="{E1BC7DB1-374A-48F5-8809-C6F5FDB94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60960</xdr:colOff>
      <xdr:row>9</xdr:row>
      <xdr:rowOff>160020</xdr:rowOff>
    </xdr:from>
    <xdr:to>
      <xdr:col>15</xdr:col>
      <xdr:colOff>571500</xdr:colOff>
      <xdr:row>28</xdr:row>
      <xdr:rowOff>137160</xdr:rowOff>
    </xdr:to>
    <xdr:graphicFrame macro="">
      <xdr:nvGraphicFramePr>
        <xdr:cNvPr id="2" name="Chart 1">
          <a:extLst>
            <a:ext uri="{FF2B5EF4-FFF2-40B4-BE49-F238E27FC236}">
              <a16:creationId xmlns:a16="http://schemas.microsoft.com/office/drawing/2014/main" id="{C17EDCD8-951F-3942-B6CE-B42FB51DD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175260</xdr:colOff>
      <xdr:row>1</xdr:row>
      <xdr:rowOff>38100</xdr:rowOff>
    </xdr:from>
    <xdr:to>
      <xdr:col>17</xdr:col>
      <xdr:colOff>83820</xdr:colOff>
      <xdr:row>8</xdr:row>
      <xdr:rowOff>129540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A579C3E5-2871-9574-E66D-72C4B203895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189220" y="220980"/>
              <a:ext cx="654558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297180</xdr:colOff>
      <xdr:row>5</xdr:row>
      <xdr:rowOff>175261</xdr:rowOff>
    </xdr:from>
    <xdr:to>
      <xdr:col>20</xdr:col>
      <xdr:colOff>297180</xdr:colOff>
      <xdr:row>11</xdr:row>
      <xdr:rowOff>38100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EC877B6A-82E4-85BB-FAE4-D971170EF04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948160" y="1089661"/>
              <a:ext cx="1828800" cy="960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579120</xdr:colOff>
      <xdr:row>1</xdr:row>
      <xdr:rowOff>53341</xdr:rowOff>
    </xdr:from>
    <xdr:to>
      <xdr:col>20</xdr:col>
      <xdr:colOff>601980</xdr:colOff>
      <xdr:row>4</xdr:row>
      <xdr:rowOff>144780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64F2BA45-D9A0-5BF6-E7A7-C54D57B2D03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620500" y="236221"/>
              <a:ext cx="2461260" cy="640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175260</xdr:colOff>
      <xdr:row>12</xdr:row>
      <xdr:rowOff>76201</xdr:rowOff>
    </xdr:from>
    <xdr:to>
      <xdr:col>20</xdr:col>
      <xdr:colOff>175260</xdr:colOff>
      <xdr:row>17</xdr:row>
      <xdr:rowOff>121921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BB853DF1-873B-6942-A1BB-B305C59814E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826240" y="2270761"/>
              <a:ext cx="1828800" cy="96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91440</xdr:colOff>
      <xdr:row>6</xdr:row>
      <xdr:rowOff>41910</xdr:rowOff>
    </xdr:from>
    <xdr:to>
      <xdr:col>12</xdr:col>
      <xdr:colOff>213360</xdr:colOff>
      <xdr:row>21</xdr:row>
      <xdr:rowOff>106680</xdr:rowOff>
    </xdr:to>
    <xdr:graphicFrame macro="">
      <xdr:nvGraphicFramePr>
        <xdr:cNvPr id="7" name="Chart 6">
          <a:extLst>
            <a:ext uri="{FF2B5EF4-FFF2-40B4-BE49-F238E27FC236}">
              <a16:creationId xmlns:a16="http://schemas.microsoft.com/office/drawing/2014/main" id="{103E9F4B-D17A-BBB7-F42B-E82937CCD4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53340</xdr:colOff>
      <xdr:row>4</xdr:row>
      <xdr:rowOff>80010</xdr:rowOff>
    </xdr:from>
    <xdr:to>
      <xdr:col>11</xdr:col>
      <xdr:colOff>304800</xdr:colOff>
      <xdr:row>19</xdr:row>
      <xdr:rowOff>144780</xdr:rowOff>
    </xdr:to>
    <xdr:graphicFrame macro="">
      <xdr:nvGraphicFramePr>
        <xdr:cNvPr id="2" name="Chart 1">
          <a:extLst>
            <a:ext uri="{FF2B5EF4-FFF2-40B4-BE49-F238E27FC236}">
              <a16:creationId xmlns:a16="http://schemas.microsoft.com/office/drawing/2014/main" id="{732A104B-5844-4A38-9671-0D71BD1F1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shah" refreshedDate="45340.862066319445" createdVersion="8" refreshedVersion="8" minRefreshableVersion="3" recordCount="1000" xr:uid="{542868E5-A51E-4C60-A829-BDB68BB358AC}">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495">
        <s v="Aloisia Allner"/>
        <s v="Piotr Bote"/>
        <s v="Christoffer O' Shea"/>
        <s v="Melvin Wharfe"/>
        <s v="Guthrey Petracci"/>
        <s v="Ferrell Ferber"/>
        <s v="Rosaleen Scholar"/>
        <s v="Patrice Trobe"/>
        <s v="Minni Alabaster"/>
        <s v="Pall Redford"/>
        <s v="Kendal Scardefield"/>
        <s v="Annabel Antuk"/>
        <s v="Chrisy Blofeld"/>
        <s v="Selene Shales"/>
        <s v="Theresita Newbury"/>
        <s v="Adrian Swaine"/>
        <s v="Nelly Basezzi"/>
        <s v="Una Welberry"/>
        <s v="Zorina Ponting"/>
        <s v="Dorie de la Tremoille"/>
        <s v="Hy Zanetto"/>
        <s v="Abigail Tolworthy"/>
        <s v="Olag Baudassi"/>
        <s v="Donna Baskeyfied"/>
        <s v="Raynor McGilvary"/>
        <s v="Inger Bouldon"/>
        <s v="Hartley Mattioli"/>
        <s v="Archambault Gillard"/>
        <s v="Theda Grizard"/>
        <s v="Willa Rolling"/>
        <s v="Correy Cottingham"/>
        <s v="Pammi Endacott"/>
        <s v="Nona Linklater"/>
        <s v="Belvia Umpleby"/>
        <s v="Hayward Goulter"/>
        <s v="Shannon List"/>
        <s v="Aurlie McCarl"/>
        <s v="Jennifer Rangall"/>
        <s v="Melania Beadle"/>
        <s v="Lothaire Mizzi"/>
        <s v="Ami Arnow"/>
        <s v="Bunny Naulls"/>
        <s v="Zaccaria Sherewood"/>
        <s v="Blancha McAmish"/>
        <s v="Elna Grise"/>
        <s v="Loydie Langlais"/>
        <s v="Hamish MacSherry"/>
        <s v="Rudy Farquharson"/>
        <s v="Vicki Kirdsch"/>
        <s v="Ruy Cancellieri"/>
        <s v="Rudiger Di Bartolomeo"/>
        <s v="Dyanna Aizikovitz"/>
        <s v="Emiline Priddis"/>
        <s v="Queenie Veel"/>
        <s v="Isahella Hagland"/>
        <s v="Marie-jeanne Redgrave"/>
        <s v="Shawnee Critchlow"/>
        <s v="Carmina Hubbuck"/>
        <s v="Geneva Standley"/>
        <s v="Muffin Yallop"/>
        <s v="Ezri Hows"/>
        <s v="Mahala Ludwell"/>
        <s v="Stanford Rodliff"/>
        <s v="Hewet Synnot"/>
        <s v="Timofei Woofinden"/>
        <s v="Bidget Tremellier"/>
        <s v="Osbert Robins"/>
        <s v="Ewell Hanby"/>
        <s v="Lowell Keenleyside"/>
        <s v="Abraham Coleman"/>
        <s v="Vallie Kundt"/>
        <s v="Julio Armytage"/>
        <s v="Winn Keyse"/>
        <s v="Leonore Francisco"/>
        <s v="Giacobo Skingle"/>
        <s v="Jacinthe Balsillie"/>
        <s v="Bettina Leffek"/>
        <s v="Jocko Pray"/>
        <s v="Fielding Keinrat"/>
        <s v="Say Risborough"/>
        <s v="Kari Swede"/>
        <s v="Dottie Tift"/>
        <s v="Claiborne Feye"/>
        <s v="Sherman Mewrcik"/>
        <s v="Stanislaus Valsler"/>
        <s v="Serena Earley"/>
        <s v="Minny Chamberlayne"/>
        <s v="Elysee Sketch"/>
        <s v="Odille Thynne"/>
        <s v="Katerina Melloi"/>
        <s v="Abrahan Mussen"/>
        <s v="Anny Mundford"/>
        <s v="Isa Blazewicz"/>
        <s v="Mord Meriet"/>
        <s v="Astrix Kitchingham"/>
        <s v="Madelene Prinn"/>
        <s v="Philipa Petrushanko"/>
        <s v="Emlynne Laird"/>
        <s v="Nealson Cuttler"/>
        <s v="Jenn Munnings"/>
        <s v="Ingaborg Dunwoody"/>
        <s v="Tallie felip"/>
        <s v="Sarette Ducarel"/>
        <s v="Nertie Poolman"/>
        <s v="Constance Halfhide"/>
        <s v="Anselma Attwater"/>
        <s v="Dael Camilletti"/>
        <s v="Murdock Hame"/>
        <s v="Alfy Snowding"/>
        <s v="Rem Furman"/>
        <s v="Monte Percifull"/>
        <s v="Waneta Edinborough"/>
        <s v="Ketty Bromehead"/>
        <s v="Anabelle Hutchens"/>
        <s v="Beltran Mathon"/>
        <s v="Portie Cutchie"/>
        <s v="Conny Gheraldi"/>
        <s v="Tomas Sutty"/>
        <s v="Carlie Harce"/>
        <s v="Friederike Drysdale"/>
        <s v="Devon Magowan"/>
        <s v="Codi Littrell"/>
        <s v="Effie Yurkov"/>
        <s v="Georgena Bentjens"/>
        <s v="Lyn Entwistle"/>
        <s v="Mercedes Acott"/>
        <s v="Devy Bulbrook"/>
        <s v="Rosaline McLae"/>
        <s v="Zacharias Kiffe"/>
        <s v="Cobby Cromwell"/>
        <s v="Tani Taffarello"/>
        <s v="Javier Kopke"/>
        <s v="Arabella Fransewich"/>
        <s v="Myles Seawright"/>
        <s v="Annecorinne Leehane"/>
        <s v="Lenka Rushmer"/>
        <s v="Zachariah Carlson"/>
        <s v="Donnie Hedlestone"/>
        <s v="Dorelia Bury"/>
        <s v="Emlynne Palfrey"/>
        <s v="Christopher Grieveson"/>
        <s v="Flory Crumpe"/>
        <s v="Nanine McCarthy"/>
        <s v="Byram Mergue"/>
        <s v="Mathew Goulter"/>
        <s v="Domeniga Duke"/>
        <s v="Isidore Hussey"/>
        <s v="Cassie Pinkerton"/>
        <s v="Dorian Vizor"/>
        <s v="Ken Lestrange"/>
        <s v="Arel De Lasci"/>
        <s v="Perkin Stonner"/>
        <s v="Rhodie Whife"/>
        <s v="Janifer Bagot"/>
        <s v="Cos Fluin"/>
        <s v="Paola Brydell"/>
        <s v="Natka Leethem"/>
        <s v="Stacy Pickworth"/>
        <s v="Nanny Lush"/>
        <s v="Tess Bennison"/>
        <s v="Freddie Cusick"/>
        <s v="Skylar Jeyness"/>
        <s v="Diena Peetermann"/>
        <s v="Flynn Antony"/>
        <s v="Homer Dulany"/>
        <s v="Fiorenze Drogan"/>
        <s v="Quinn Parsons"/>
        <s v="Elonore Goodings"/>
        <s v="Terencio O'Moylan"/>
        <s v="Wyatan Fetherston"/>
        <s v="Wesley Giorgioni"/>
        <s v="Christy Franseco"/>
        <s v="Catarina Donn"/>
        <s v="Rebeka Worg"/>
        <s v="Shelli Keynd"/>
        <s v="Joshuah Awdry"/>
        <s v="Selie Baulcombe"/>
        <s v="Jodee Caldicott"/>
        <s v="Willey Romao"/>
        <s v="Tomasina Cotmore"/>
        <s v="Nicko Corps"/>
        <s v="Christabel Rubury"/>
        <s v="Parker Tofful"/>
        <s v="Saree Ellesworth"/>
        <s v="Leesa Flaonier"/>
        <s v="Corinna Catcheside"/>
        <s v="Terri Farra"/>
        <s v="Gothart Bamfield"/>
        <s v="Judd De Leek"/>
        <s v="Jany Rudeforth"/>
        <s v="Fanni Marti"/>
        <s v="Elka Windress"/>
        <s v="Nickey Dimbleby"/>
        <s v="Lenore Messenbird"/>
        <s v="Maisie Sarvar"/>
        <s v="Sloan Diviny"/>
        <s v="Anson Iddison"/>
        <s v="Dov Sprosson"/>
        <s v="Randal Longfield"/>
        <s v="Gregorius Kislingbury"/>
        <s v="Xenos Gibbons"/>
        <s v="Gale Croysdale"/>
        <s v="Tania Craggs"/>
        <s v="Auguste Rizon"/>
        <s v="Felice Miell"/>
        <s v="Giordano Lorenzin"/>
        <s v="Freeland Missenden"/>
        <s v="Kiri Avramow"/>
        <s v="Reggis Pracy"/>
        <s v="Broderick McGilvra"/>
        <s v="Anthia McKeller"/>
        <s v="Nevins Glowacz"/>
        <s v="Yulma Dombrell"/>
        <s v="Manuel Darrigoe"/>
        <s v="Minetta Ackrill"/>
        <s v="Melosa Kippen"/>
        <s v="Rod Gowdie"/>
        <s v="Nevsa Fields"/>
        <s v="Orly Ryland"/>
        <s v="Brandy Lottrington"/>
        <s v="Chickie Ragless"/>
        <s v="Koralle Heads"/>
        <s v="Rasia Jacquemard"/>
        <s v="Wain Cholomin"/>
        <s v="Pru Durban"/>
        <s v="Sim Pamphilon"/>
        <s v="Morgen Seson"/>
        <s v="Reube Cawley"/>
        <s v="Agnes Adamides"/>
        <s v="Rodolfo Willoway"/>
        <s v="Araldo Bilbrook"/>
        <s v="Borg Daile"/>
        <s v="Annetta Brentnall"/>
        <s v="Dagny Kornel"/>
        <s v="Julius Mccaull"/>
        <s v="Alberto Hutchinson"/>
        <s v="Roxine Drivers"/>
        <s v="Granger Smallcombe"/>
        <s v="Gardy Dimitriou"/>
        <s v="Ailey Brash"/>
        <s v="Wendeline McInerney"/>
        <s v="Stanly Keets"/>
        <s v="Keefer Cake"/>
        <s v="Franny Kienlein"/>
        <s v="Becky Semkins"/>
        <s v="Bob Giannazzi"/>
        <s v="Uriah Lethbrig"/>
        <s v="Felicia Jecock"/>
        <s v="Hamlen Pallister"/>
        <s v="Wain Stearley"/>
        <s v="Alf Housaman"/>
        <s v="Emelita Shearsby"/>
        <s v="Nadia Erswell"/>
        <s v="Diane-marie Wincer"/>
        <s v="Heall Perris"/>
        <s v="Camellia Kid"/>
        <s v="Celia Bakeup"/>
        <s v="Pippo Witherington"/>
        <s v="Cindra Burling"/>
        <s v="Karl Imorts"/>
        <s v="Mag Armistead"/>
        <s v="Vasili Upstone"/>
        <s v="Erny Stenyng"/>
        <s v="Webb Speechly"/>
        <s v="Lem Pennacci"/>
        <s v="Donny Fries"/>
        <s v="Nannie Naseby"/>
        <s v="Kris O'Cullen"/>
        <s v="Amii Gallyon"/>
        <s v="Killian Osler"/>
        <s v="Zack Pellett"/>
        <s v="Heda Fromant"/>
        <s v="Dom Milella"/>
        <s v="Bette-ann Munden"/>
        <s v="Nick Brakespear"/>
        <s v="Granville Alberts"/>
        <s v="Madelaine Sharples"/>
        <s v="Cissiee Raisbeck"/>
        <s v="Kenton Wetherick"/>
        <s v="Hatty Dovydenas"/>
        <s v="Brendan Grece"/>
        <s v="Abbe Thys"/>
        <s v="Audra Kelston"/>
        <s v="Claiborne Mottram"/>
        <s v="Donalt Sangwin"/>
        <s v="Herbie Peppard"/>
        <s v="Maggy Harby"/>
        <s v="Phyllys Ormerod"/>
        <s v="Tymon Zanetti"/>
        <s v="Reinaldos Kirtley"/>
        <s v="Russell Donet"/>
        <s v="Rickey Readie"/>
        <s v="Zilvia Claisse"/>
        <s v="Valenka Stansbury"/>
        <s v="Jewelle Shenton"/>
        <s v="Kylie Mowat"/>
        <s v="Gabriel Starcks"/>
        <s v="Kienan Scholard"/>
        <s v="Krissie Hammett"/>
        <s v="Peyter Lauritzen"/>
        <s v="Emalee Rolin"/>
        <s v="Jorge Bettison"/>
        <s v="Brendin Peattie"/>
        <s v="Shay Couronne"/>
        <s v="Angelia Cleyburn"/>
        <s v="Betti Lacasa"/>
        <s v="Vita Pummery"/>
        <s v="Linus Flippelli"/>
        <s v="Innis Renhard"/>
        <s v="Josy Bus"/>
        <s v="Bertine Byrd"/>
        <s v="Dianne Chardin"/>
        <s v="Wallis Bernth"/>
        <s v="Faunie Brigham"/>
        <s v="Cami Meir"/>
        <s v="Marjorie Yoxen"/>
        <s v="Lindy Uttermare"/>
        <s v="Carolee Winchcombe"/>
        <s v="Neville Piatto"/>
        <s v="Jeno Capey"/>
        <s v="Maggy Baistow"/>
        <s v="Marne Mingey"/>
        <s v="Dottie Rallin"/>
        <s v="Tuckie Mathonnet"/>
        <s v="Cecily Stebbings"/>
        <s v="Rhetta Zywicki"/>
        <s v="Marvin Malloy"/>
        <s v="Sylas Jennaroy"/>
        <s v="Hewitt Jarret"/>
        <s v="Ardith Chill"/>
        <s v="Shermy Moseby"/>
        <s v="Ira Sjostrom"/>
        <s v="Jermaine Branchett"/>
        <s v="Janella Millett"/>
        <s v="Cecil Weatherall"/>
        <s v="Layne Imason"/>
        <s v="Corrie Wass"/>
        <s v="Gabey Cogan"/>
        <s v="Milty Middis"/>
        <s v="Anjanette Goldie"/>
        <s v="Laryssa Benediktovich"/>
        <s v="Theo Jacobovitz"/>
        <s v="Deonne Shortall"/>
        <s v="Kevan Grinsted"/>
        <s v="Francesco Dressel"/>
        <s v="Ambrosio Weinmann"/>
        <s v="Roxie Deaconson"/>
        <s v="Johna Bluck"/>
        <s v="Jimmy Dymoke"/>
        <s v="Barrett Gudde"/>
        <s v="Vivyan Dunning"/>
        <s v="Barrie Fallowes"/>
        <s v="Shelli De Banke"/>
        <s v="Stearne Count"/>
        <s v="Silas Deehan"/>
        <s v="Alon Pllu"/>
        <s v="Selestina Greedyer"/>
        <s v="Darice Heaford"/>
        <s v="Reynolds Crookshanks"/>
        <s v="Niels Leake"/>
        <s v="Nico Hubert"/>
        <s v="Derrek Allpress"/>
        <s v="Rochette Huscroft"/>
        <s v="Andie Rudram"/>
        <s v="Jacquelyn Maha"/>
        <s v="Alica Kift"/>
        <s v="Jarret Toye"/>
        <s v="Natal Vigrass"/>
        <s v="Kandace Cragell"/>
        <s v="Reese Lidgey"/>
        <s v="Samuele Klaaassen"/>
        <s v="Hussein Olliff"/>
        <s v="Felita Eshmade"/>
        <s v="Hazel Iacopini"/>
        <s v="Bran Sterke"/>
        <s v="Philomena Traite"/>
        <s v="Fernando Sulman"/>
        <s v="Lorelei Nardoni"/>
        <s v="Sharona Danilchik"/>
        <s v="Bobby Folomkin"/>
        <s v="Riva De Micoli"/>
        <s v="Krishnah Incogna"/>
        <s v="Martie Brimilcombe"/>
        <s v="Mellisa Mebes"/>
        <s v="Dorette Hinemoor"/>
        <s v="Jule Deehan"/>
        <s v="Devora Maton"/>
        <s v="Verne Dunkerley"/>
        <s v="Adorne Gregoratti"/>
        <s v="Graeme Whitehead"/>
        <s v="Haslett Jodrelle"/>
        <s v="Kaela Nottram"/>
        <s v="Silvan McShea"/>
        <s v="Jereme Gippes"/>
        <s v="Gregorius Trengrove"/>
        <s v="Merell Zanazzi"/>
        <s v="Guenevere Ruggen"/>
        <s v="Man Fright"/>
        <s v="Caddric Krzysztofiak"/>
        <s v="Jammie Cloke"/>
        <s v="Kathleen Diable"/>
        <s v="Agretha Melland"/>
        <s v="Alberta Balsdone"/>
        <s v="Micky Glover"/>
        <s v="Silvanus Enefer"/>
        <s v="Marvin Gundry"/>
        <s v="Allis Wilmore"/>
        <s v="Eustace Stenton"/>
        <s v="Lyndsey MacManus"/>
        <s v="Correy Bourner"/>
        <s v="Kandy Heddan"/>
        <s v="Adora Roubert"/>
        <s v="Helaina Rainforth"/>
        <s v="Isac Jesper"/>
        <s v="Nadeen Broomer"/>
        <s v="Frans Habbergham"/>
        <s v="Romain Avrashin"/>
        <s v="Lukas Whittlesee"/>
        <s v="Adelheid Gladhill"/>
        <s v="Edin Mathe"/>
        <s v="Spencer Wastell"/>
        <s v="Bobbe Jevon"/>
        <s v="Bear Gaish"/>
        <s v="Skipton Morrall"/>
        <s v="Kriste Wessel"/>
        <s v="Boyce Tarte"/>
        <s v="Cece Inker"/>
        <s v="Grazia Oats"/>
        <s v="Ronda Pyson"/>
        <s v="Rafaela Treacher"/>
        <s v="Margie Palleske"/>
        <s v="Filip Antcliffe"/>
        <s v="Claudie Weond"/>
        <s v="Jaquenette Skentelbery"/>
        <s v="Kippie Marrison"/>
        <s v="Izaak Primak"/>
        <s v="Constanta Hatfull"/>
        <s v="Chastity Swatman"/>
        <s v="Delainey Kiddy"/>
        <s v="Marty Scholl"/>
        <s v="Blake Kelloway"/>
        <s v="Patsy Vasilenko"/>
        <s v="Sharity Wickens"/>
        <s v="Baxy Cargen"/>
        <s v="Daryn Cassius"/>
        <s v="Skelly Dolohunty"/>
        <s v="Hall Ranner"/>
        <s v="Dorey Sopper"/>
        <s v="Lauritz Ledgley"/>
        <s v="Gustaf Ciccotti"/>
        <s v="Wilton Jallin"/>
        <s v="Paulie Fonzone"/>
        <s v="Antonius Lewry"/>
        <s v="Harland Trematick"/>
        <s v="Odette Tocque"/>
        <s v="Hadley Reuven"/>
        <s v="Charin Maplethorp"/>
        <s v="Celie MacCourt"/>
        <s v="Evy Wilsone"/>
        <s v="Mathilda Matiasek"/>
        <s v="Kameko Philbrick"/>
        <s v="Barnett Sillis"/>
        <s v="Read Cutts"/>
        <s v="Devland Gritton"/>
        <s v="Rickie Faltin"/>
        <s v="Geoffrey Siuda"/>
        <s v="Vernor Pawsey"/>
        <s v="Fanchon Haughian"/>
        <s v="Edeline Edney"/>
        <s v="Gnni Cheeke"/>
        <s v="Johnath Fairebrother"/>
        <s v="Jilly Dreng"/>
        <s v="Correy Lampel"/>
        <s v="Eward Dearman"/>
        <s v="Dominique Lenard"/>
        <s v="Lloyd Toffano"/>
        <s v="Morly Rocks"/>
        <s v="Cleopatra Goodrum"/>
        <s v="Bearnard Wardell"/>
        <s v="Wiley Leopold"/>
        <s v="Sharl Southerill"/>
        <s v="Dinah Crutcher"/>
        <s v="Sada Roseborough"/>
        <s v="Kacy Canto"/>
        <s v="Dedie Gooderridge"/>
        <s v="Demetris Micheli"/>
        <s v="Kim Kemery"/>
        <s v="Ramon Cheak"/>
        <s v="Claudell Ayre"/>
        <s v="Adele McFayden"/>
        <s v="Dierdre Scrigmour"/>
        <s v="Desdemona Eye"/>
        <s v="Catharine Scoines"/>
        <n v="0"/>
        <s v="Nicolina Jenny"/>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244053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1"/>
    <s v="pbote1@yelp.com"/>
    <x v="0"/>
    <s v="Exc"/>
    <s v="M"/>
    <x v="1"/>
    <n v="8.25"/>
    <n v="41.25"/>
    <x v="1"/>
    <x v="0"/>
    <x v="0"/>
  </r>
  <r>
    <s v="FAA-43335-268"/>
    <x v="1"/>
    <s v="21125-22134-PX"/>
    <s v="A-L-1"/>
    <n v="1"/>
    <x v="2"/>
    <s v=""/>
    <x v="0"/>
    <s v="Ara"/>
    <s v="L"/>
    <x v="0"/>
    <n v="12.95"/>
    <n v="12.95"/>
    <x v="2"/>
    <x v="1"/>
    <x v="0"/>
  </r>
  <r>
    <s v="KAC-83089-793"/>
    <x v="2"/>
    <s v="23806-46781-OU"/>
    <s v="E-M-1"/>
    <n v="2"/>
    <x v="3"/>
    <s v=""/>
    <x v="1"/>
    <s v="Exc"/>
    <s v="M"/>
    <x v="0"/>
    <n v="13.75"/>
    <n v="27.5"/>
    <x v="1"/>
    <x v="0"/>
    <x v="1"/>
  </r>
  <r>
    <s v="KAC-83089-793"/>
    <x v="2"/>
    <s v="23806-46781-OU"/>
    <s v="R-L-2.5"/>
    <n v="2"/>
    <x v="4"/>
    <s v="gpetracci8@livejournal.com"/>
    <x v="1"/>
    <s v="Rob"/>
    <s v="L"/>
    <x v="2"/>
    <n v="27.484999999999996"/>
    <n v="54.969999999999992"/>
    <x v="0"/>
    <x v="1"/>
    <x v="1"/>
  </r>
  <r>
    <s v="CVP-18956-553"/>
    <x v="3"/>
    <s v="86561-91660-RB"/>
    <s v="L-D-1"/>
    <n v="3"/>
    <x v="5"/>
    <s v="fferbera@businesswire.com"/>
    <x v="0"/>
    <s v="Lib"/>
    <s v="D"/>
    <x v="0"/>
    <n v="12.95"/>
    <n v="38.849999999999994"/>
    <x v="3"/>
    <x v="2"/>
    <x v="1"/>
  </r>
  <r>
    <s v="IPP-31994-879"/>
    <x v="4"/>
    <s v="65223-29612-CB"/>
    <s v="E-D-0.5"/>
    <n v="3"/>
    <x v="6"/>
    <s v="rscholarc@nyu.edu"/>
    <x v="0"/>
    <s v="Exc"/>
    <s v="D"/>
    <x v="1"/>
    <n v="7.29"/>
    <n v="21.87"/>
    <x v="1"/>
    <x v="2"/>
    <x v="0"/>
  </r>
  <r>
    <s v="SNZ-65340-705"/>
    <x v="5"/>
    <s v="21134-81676-FR"/>
    <s v="L-L-0.2"/>
    <n v="1"/>
    <x v="7"/>
    <s v="ptrobee@wunderground.com"/>
    <x v="1"/>
    <s v="Lib"/>
    <s v="L"/>
    <x v="3"/>
    <n v="4.7549999999999999"/>
    <n v="4.7549999999999999"/>
    <x v="3"/>
    <x v="1"/>
    <x v="0"/>
  </r>
  <r>
    <s v="EZT-46571-659"/>
    <x v="6"/>
    <s v="03396-68805-ZC"/>
    <s v="R-M-0.5"/>
    <n v="3"/>
    <x v="8"/>
    <s v="malabasterg@hexun.com"/>
    <x v="0"/>
    <s v="Rob"/>
    <s v="M"/>
    <x v="1"/>
    <n v="5.97"/>
    <n v="17.91"/>
    <x v="0"/>
    <x v="0"/>
    <x v="1"/>
  </r>
  <r>
    <s v="NWQ-70061-912"/>
    <x v="0"/>
    <s v="61021-27840-ZN"/>
    <s v="R-M-0.5"/>
    <n v="1"/>
    <x v="9"/>
    <s v="predfordi@ow.ly"/>
    <x v="0"/>
    <s v="Rob"/>
    <s v="M"/>
    <x v="1"/>
    <n v="5.97"/>
    <n v="5.97"/>
    <x v="0"/>
    <x v="0"/>
    <x v="1"/>
  </r>
  <r>
    <s v="BKK-47233-845"/>
    <x v="7"/>
    <s v="76239-90137-UQ"/>
    <s v="A-D-1"/>
    <n v="4"/>
    <x v="10"/>
    <s v=""/>
    <x v="0"/>
    <s v="Ara"/>
    <s v="D"/>
    <x v="0"/>
    <n v="9.9499999999999993"/>
    <n v="39.799999999999997"/>
    <x v="2"/>
    <x v="2"/>
    <x v="1"/>
  </r>
  <r>
    <s v="VQR-01002-970"/>
    <x v="8"/>
    <s v="49315-21985-BB"/>
    <s v="E-L-2.5"/>
    <n v="5"/>
    <x v="11"/>
    <s v="aantukm@kickstarter.com"/>
    <x v="0"/>
    <s v="Exc"/>
    <s v="L"/>
    <x v="2"/>
    <n v="34.154999999999994"/>
    <n v="170.77499999999998"/>
    <x v="1"/>
    <x v="1"/>
    <x v="0"/>
  </r>
  <r>
    <s v="SZW-48378-399"/>
    <x v="9"/>
    <s v="34136-36674-OM"/>
    <s v="R-M-1"/>
    <n v="5"/>
    <x v="12"/>
    <s v="cblofeldo@amazon.co.uk"/>
    <x v="0"/>
    <s v="Rob"/>
    <s v="M"/>
    <x v="0"/>
    <n v="9.9499999999999993"/>
    <n v="49.75"/>
    <x v="0"/>
    <x v="0"/>
    <x v="1"/>
  </r>
  <r>
    <s v="ITA-87418-783"/>
    <x v="10"/>
    <s v="39396-12890-PE"/>
    <s v="R-D-2.5"/>
    <n v="2"/>
    <x v="13"/>
    <s v="sshalesq@umich.edu"/>
    <x v="0"/>
    <s v="Rob"/>
    <s v="D"/>
    <x v="2"/>
    <n v="20.584999999999997"/>
    <n v="41.169999999999995"/>
    <x v="0"/>
    <x v="2"/>
    <x v="1"/>
  </r>
  <r>
    <s v="GNZ-46006-527"/>
    <x v="11"/>
    <s v="95875-73336-RG"/>
    <s v="L-D-0.2"/>
    <n v="3"/>
    <x v="14"/>
    <s v="tnewburys@usda.gov"/>
    <x v="0"/>
    <s v="Lib"/>
    <s v="D"/>
    <x v="3"/>
    <n v="3.8849999999999998"/>
    <n v="11.654999999999999"/>
    <x v="3"/>
    <x v="2"/>
    <x v="0"/>
  </r>
  <r>
    <s v="FYQ-78248-319"/>
    <x v="12"/>
    <s v="25473-43727-BY"/>
    <s v="R-M-2.5"/>
    <n v="5"/>
    <x v="15"/>
    <s v=""/>
    <x v="0"/>
    <s v="Rob"/>
    <s v="M"/>
    <x v="2"/>
    <n v="22.884999999999998"/>
    <n v="114.42499999999998"/>
    <x v="0"/>
    <x v="0"/>
    <x v="1"/>
  </r>
  <r>
    <s v="VAU-44387-624"/>
    <x v="13"/>
    <s v="99643-51048-IQ"/>
    <s v="A-M-0.2"/>
    <n v="6"/>
    <x v="16"/>
    <s v="nbasezziw@webeden.co.uk"/>
    <x v="0"/>
    <s v="Ara"/>
    <s v="M"/>
    <x v="3"/>
    <n v="3.375"/>
    <n v="20.25"/>
    <x v="2"/>
    <x v="0"/>
    <x v="1"/>
  </r>
  <r>
    <s v="RDW-33155-159"/>
    <x v="14"/>
    <s v="62173-15287-CU"/>
    <s v="A-L-1"/>
    <n v="6"/>
    <x v="17"/>
    <s v="uwelberryy@ebay.co.uk"/>
    <x v="0"/>
    <s v="Ara"/>
    <s v="L"/>
    <x v="0"/>
    <n v="12.95"/>
    <n v="77.699999999999989"/>
    <x v="2"/>
    <x v="1"/>
    <x v="1"/>
  </r>
  <r>
    <s v="TDZ-59011-211"/>
    <x v="15"/>
    <s v="57611-05522-ST"/>
    <s v="R-D-2.5"/>
    <n v="4"/>
    <x v="18"/>
    <s v="zponting10@altervista.org"/>
    <x v="1"/>
    <s v="Rob"/>
    <s v="D"/>
    <x v="2"/>
    <n v="20.584999999999997"/>
    <n v="82.339999999999989"/>
    <x v="0"/>
    <x v="2"/>
    <x v="0"/>
  </r>
  <r>
    <s v="IDU-25793-399"/>
    <x v="16"/>
    <s v="76664-37050-DT"/>
    <s v="A-M-0.2"/>
    <n v="5"/>
    <x v="19"/>
    <s v="dde12@unesco.org"/>
    <x v="0"/>
    <s v="Ara"/>
    <s v="M"/>
    <x v="3"/>
    <n v="3.375"/>
    <n v="16.875"/>
    <x v="2"/>
    <x v="0"/>
    <x v="0"/>
  </r>
  <r>
    <s v="IDU-25793-399"/>
    <x v="16"/>
    <s v="76664-37050-DT"/>
    <s v="E-D-0.2"/>
    <n v="4"/>
    <x v="20"/>
    <s v=""/>
    <x v="0"/>
    <s v="Exc"/>
    <s v="D"/>
    <x v="3"/>
    <n v="3.645"/>
    <n v="14.58"/>
    <x v="1"/>
    <x v="2"/>
    <x v="0"/>
  </r>
  <r>
    <s v="NUO-20013-488"/>
    <x v="16"/>
    <s v="03090-88267-BQ"/>
    <s v="A-D-0.2"/>
    <n v="6"/>
    <x v="21"/>
    <s v="atolworthy16@toplist.cz"/>
    <x v="0"/>
    <s v="Ara"/>
    <s v="D"/>
    <x v="3"/>
    <n v="2.9849999999999999"/>
    <n v="17.91"/>
    <x v="2"/>
    <x v="2"/>
    <x v="1"/>
  </r>
  <r>
    <s v="UQU-65630-479"/>
    <x v="17"/>
    <s v="37651-47492-NC"/>
    <s v="R-M-2.5"/>
    <n v="4"/>
    <x v="22"/>
    <s v="obaudassi18@seesaa.net"/>
    <x v="0"/>
    <s v="Rob"/>
    <s v="M"/>
    <x v="2"/>
    <n v="22.884999999999998"/>
    <n v="91.539999999999992"/>
    <x v="0"/>
    <x v="0"/>
    <x v="0"/>
  </r>
  <r>
    <s v="FEO-11834-332"/>
    <x v="18"/>
    <s v="95399-57205-HI"/>
    <s v="A-D-0.2"/>
    <n v="4"/>
    <x v="23"/>
    <s v=""/>
    <x v="0"/>
    <s v="Ara"/>
    <s v="D"/>
    <x v="3"/>
    <n v="2.9849999999999999"/>
    <n v="11.94"/>
    <x v="2"/>
    <x v="2"/>
    <x v="0"/>
  </r>
  <r>
    <s v="TKY-71558-096"/>
    <x v="19"/>
    <s v="24010-66714-HW"/>
    <s v="A-M-1"/>
    <n v="1"/>
    <x v="24"/>
    <s v="rmcgilvary1c@tamu.edu"/>
    <x v="0"/>
    <s v="Ara"/>
    <s v="M"/>
    <x v="0"/>
    <n v="11.25"/>
    <n v="11.25"/>
    <x v="2"/>
    <x v="0"/>
    <x v="1"/>
  </r>
  <r>
    <s v="OXY-65322-253"/>
    <x v="20"/>
    <s v="07591-92789-UA"/>
    <s v="E-M-0.2"/>
    <n v="3"/>
    <x v="25"/>
    <s v="ibouldon1e@gizmodo.com"/>
    <x v="0"/>
    <s v="Exc"/>
    <s v="M"/>
    <x v="3"/>
    <n v="4.125"/>
    <n v="12.375"/>
    <x v="1"/>
    <x v="0"/>
    <x v="0"/>
  </r>
  <r>
    <s v="EVP-43500-491"/>
    <x v="21"/>
    <s v="49231-44455-IC"/>
    <s v="A-M-0.5"/>
    <n v="4"/>
    <x v="26"/>
    <s v="hmattioli1g@webmd.com"/>
    <x v="0"/>
    <s v="Ara"/>
    <s v="M"/>
    <x v="1"/>
    <n v="6.75"/>
    <n v="27"/>
    <x v="2"/>
    <x v="0"/>
    <x v="0"/>
  </r>
  <r>
    <s v="WAG-26945-689"/>
    <x v="22"/>
    <s v="50124-88608-EO"/>
    <s v="A-M-0.2"/>
    <n v="5"/>
    <x v="27"/>
    <s v="agillard1i@issuu.com"/>
    <x v="1"/>
    <s v="Ara"/>
    <s v="M"/>
    <x v="3"/>
    <n v="3.375"/>
    <n v="16.875"/>
    <x v="2"/>
    <x v="0"/>
    <x v="1"/>
  </r>
  <r>
    <s v="CHE-78995-767"/>
    <x v="23"/>
    <s v="00888-74814-UZ"/>
    <s v="A-D-0.5"/>
    <n v="3"/>
    <x v="28"/>
    <s v="tgrizard1k@odnoklassniki.ru"/>
    <x v="1"/>
    <s v="Ara"/>
    <s v="D"/>
    <x v="1"/>
    <n v="5.97"/>
    <n v="17.91"/>
    <x v="2"/>
    <x v="2"/>
    <x v="1"/>
  </r>
  <r>
    <s v="RYZ-14633-602"/>
    <x v="21"/>
    <s v="14158-30713-OB"/>
    <s v="A-D-1"/>
    <n v="4"/>
    <x v="29"/>
    <s v=""/>
    <x v="1"/>
    <s v="Ara"/>
    <s v="D"/>
    <x v="0"/>
    <n v="9.9499999999999993"/>
    <n v="39.799999999999997"/>
    <x v="2"/>
    <x v="2"/>
    <x v="0"/>
  </r>
  <r>
    <s v="WOQ-36015-429"/>
    <x v="24"/>
    <s v="51427-89175-QJ"/>
    <s v="L-M-0.2"/>
    <n v="5"/>
    <x v="30"/>
    <s v="ccottingham1o@wikipedia.org"/>
    <x v="0"/>
    <s v="Lib"/>
    <s v="M"/>
    <x v="3"/>
    <n v="4.3650000000000002"/>
    <n v="21.825000000000003"/>
    <x v="3"/>
    <x v="0"/>
    <x v="1"/>
  </r>
  <r>
    <s v="WOQ-36015-429"/>
    <x v="24"/>
    <s v="51427-89175-QJ"/>
    <s v="A-D-0.5"/>
    <n v="6"/>
    <x v="31"/>
    <s v=""/>
    <x v="0"/>
    <s v="Ara"/>
    <s v="D"/>
    <x v="1"/>
    <n v="5.97"/>
    <n v="35.82"/>
    <x v="2"/>
    <x v="2"/>
    <x v="1"/>
  </r>
  <r>
    <s v="WOQ-36015-429"/>
    <x v="24"/>
    <s v="51427-89175-QJ"/>
    <s v="L-M-0.5"/>
    <n v="6"/>
    <x v="32"/>
    <s v=""/>
    <x v="0"/>
    <s v="Lib"/>
    <s v="M"/>
    <x v="1"/>
    <n v="8.73"/>
    <n v="52.38"/>
    <x v="3"/>
    <x v="0"/>
    <x v="1"/>
  </r>
  <r>
    <s v="SCT-60553-454"/>
    <x v="25"/>
    <s v="39123-12846-YJ"/>
    <s v="L-L-0.2"/>
    <n v="5"/>
    <x v="33"/>
    <s v="bumpleby1u@soundcloud.com"/>
    <x v="0"/>
    <s v="Lib"/>
    <s v="L"/>
    <x v="3"/>
    <n v="4.7549999999999999"/>
    <n v="23.774999999999999"/>
    <x v="3"/>
    <x v="1"/>
    <x v="1"/>
  </r>
  <r>
    <s v="GFK-52063-244"/>
    <x v="26"/>
    <s v="44981-99666-XB"/>
    <s v="L-L-0.5"/>
    <n v="6"/>
    <x v="34"/>
    <s v="hgoulter1w@abc.net.au"/>
    <x v="2"/>
    <s v="Lib"/>
    <s v="L"/>
    <x v="1"/>
    <n v="9.51"/>
    <n v="57.06"/>
    <x v="3"/>
    <x v="1"/>
    <x v="0"/>
  </r>
  <r>
    <s v="AMM-79521-378"/>
    <x v="27"/>
    <s v="24825-51803-CQ"/>
    <s v="A-D-0.5"/>
    <n v="6"/>
    <x v="35"/>
    <s v="slist1y@mapquest.com"/>
    <x v="0"/>
    <s v="Ara"/>
    <s v="D"/>
    <x v="1"/>
    <n v="5.97"/>
    <n v="35.82"/>
    <x v="2"/>
    <x v="2"/>
    <x v="1"/>
  </r>
  <r>
    <s v="QUQ-90580-772"/>
    <x v="28"/>
    <s v="77634-13918-GJ"/>
    <s v="L-M-0.2"/>
    <n v="2"/>
    <x v="36"/>
    <s v=""/>
    <x v="0"/>
    <s v="Lib"/>
    <s v="M"/>
    <x v="3"/>
    <n v="4.3650000000000002"/>
    <n v="8.73"/>
    <x v="3"/>
    <x v="0"/>
    <x v="1"/>
  </r>
  <r>
    <s v="LGD-24408-274"/>
    <x v="29"/>
    <s v="13694-25001-LX"/>
    <s v="L-L-0.5"/>
    <n v="3"/>
    <x v="37"/>
    <s v="jrangall22@newsvine.com"/>
    <x v="0"/>
    <s v="Lib"/>
    <s v="L"/>
    <x v="1"/>
    <n v="9.51"/>
    <n v="28.53"/>
    <x v="3"/>
    <x v="1"/>
    <x v="1"/>
  </r>
  <r>
    <s v="HCT-95608-959"/>
    <x v="30"/>
    <s v="08523-01791-TI"/>
    <s v="R-M-2.5"/>
    <n v="5"/>
    <x v="38"/>
    <s v=""/>
    <x v="0"/>
    <s v="Rob"/>
    <s v="M"/>
    <x v="2"/>
    <n v="22.884999999999998"/>
    <n v="114.42499999999998"/>
    <x v="0"/>
    <x v="0"/>
    <x v="1"/>
  </r>
  <r>
    <s v="OFX-99147-470"/>
    <x v="31"/>
    <s v="49860-68865-AB"/>
    <s v="R-M-1"/>
    <n v="6"/>
    <x v="39"/>
    <s v="lmizzi26@rakuten.co.jp"/>
    <x v="0"/>
    <s v="Rob"/>
    <s v="M"/>
    <x v="0"/>
    <n v="9.9499999999999993"/>
    <n v="59.699999999999996"/>
    <x v="0"/>
    <x v="0"/>
    <x v="0"/>
  </r>
  <r>
    <s v="LUO-37559-016"/>
    <x v="32"/>
    <s v="21240-83132-SP"/>
    <s v="L-M-1"/>
    <n v="3"/>
    <x v="40"/>
    <s v="aarnow28@arizona.edu"/>
    <x v="0"/>
    <s v="Lib"/>
    <s v="M"/>
    <x v="0"/>
    <n v="14.55"/>
    <n v="43.650000000000006"/>
    <x v="3"/>
    <x v="0"/>
    <x v="1"/>
  </r>
  <r>
    <s v="XWC-20610-167"/>
    <x v="33"/>
    <s v="08350-81623-TF"/>
    <s v="E-D-0.2"/>
    <n v="2"/>
    <x v="41"/>
    <s v="bnaulls2a@tiny.cc"/>
    <x v="0"/>
    <s v="Exc"/>
    <s v="D"/>
    <x v="3"/>
    <n v="3.645"/>
    <n v="7.29"/>
    <x v="1"/>
    <x v="2"/>
    <x v="0"/>
  </r>
  <r>
    <s v="GPU-79113-136"/>
    <x v="34"/>
    <s v="73284-01385-SJ"/>
    <s v="R-D-0.2"/>
    <n v="3"/>
    <x v="42"/>
    <s v="zsherewood2c@apache.org"/>
    <x v="0"/>
    <s v="Rob"/>
    <s v="D"/>
    <x v="3"/>
    <n v="2.6849999999999996"/>
    <n v="8.0549999999999997"/>
    <x v="0"/>
    <x v="2"/>
    <x v="0"/>
  </r>
  <r>
    <s v="ULR-52653-960"/>
    <x v="35"/>
    <s v="04152-34436-IE"/>
    <s v="L-L-2.5"/>
    <n v="2"/>
    <x v="43"/>
    <s v="bmcamish2e@tripadvisor.com"/>
    <x v="0"/>
    <s v="Lib"/>
    <s v="L"/>
    <x v="2"/>
    <n v="36.454999999999998"/>
    <n v="72.91"/>
    <x v="3"/>
    <x v="1"/>
    <x v="1"/>
  </r>
  <r>
    <s v="HPI-42308-142"/>
    <x v="36"/>
    <s v="06631-86965-XP"/>
    <s v="E-M-0.5"/>
    <n v="2"/>
    <x v="44"/>
    <s v="egrise2g@cargocollective.com"/>
    <x v="0"/>
    <s v="Exc"/>
    <s v="M"/>
    <x v="1"/>
    <n v="8.25"/>
    <n v="16.5"/>
    <x v="1"/>
    <x v="0"/>
    <x v="0"/>
  </r>
  <r>
    <s v="XHI-30227-581"/>
    <x v="37"/>
    <s v="54619-08558-ZU"/>
    <s v="L-D-2.5"/>
    <n v="6"/>
    <x v="45"/>
    <s v=""/>
    <x v="0"/>
    <s v="Lib"/>
    <s v="D"/>
    <x v="2"/>
    <n v="29.784999999999997"/>
    <n v="178.70999999999998"/>
    <x v="3"/>
    <x v="2"/>
    <x v="1"/>
  </r>
  <r>
    <s v="DJH-05202-380"/>
    <x v="38"/>
    <s v="85589-17020-CX"/>
    <s v="E-M-2.5"/>
    <n v="2"/>
    <x v="46"/>
    <s v=""/>
    <x v="0"/>
    <s v="Exc"/>
    <s v="M"/>
    <x v="2"/>
    <n v="31.624999999999996"/>
    <n v="63.249999999999993"/>
    <x v="1"/>
    <x v="0"/>
    <x v="0"/>
  </r>
  <r>
    <s v="VMW-26889-781"/>
    <x v="39"/>
    <s v="36078-91009-WU"/>
    <s v="A-L-0.2"/>
    <n v="2"/>
    <x v="47"/>
    <s v=""/>
    <x v="0"/>
    <s v="Ara"/>
    <s v="L"/>
    <x v="3"/>
    <n v="3.8849999999999998"/>
    <n v="7.77"/>
    <x v="2"/>
    <x v="1"/>
    <x v="0"/>
  </r>
  <r>
    <s v="DBU-81099-586"/>
    <x v="40"/>
    <s v="15770-27099-GX"/>
    <s v="A-D-2.5"/>
    <n v="4"/>
    <x v="48"/>
    <s v="vkirdsch2o@google.fr"/>
    <x v="0"/>
    <s v="Ara"/>
    <s v="D"/>
    <x v="2"/>
    <n v="22.884999999999998"/>
    <n v="91.539999999999992"/>
    <x v="2"/>
    <x v="2"/>
    <x v="1"/>
  </r>
  <r>
    <s v="PQA-54820-810"/>
    <x v="41"/>
    <s v="91460-04823-BX"/>
    <s v="A-L-1"/>
    <n v="3"/>
    <x v="49"/>
    <s v=""/>
    <x v="0"/>
    <s v="Ara"/>
    <s v="L"/>
    <x v="0"/>
    <n v="12.95"/>
    <n v="38.849999999999994"/>
    <x v="2"/>
    <x v="1"/>
    <x v="1"/>
  </r>
  <r>
    <s v="XKB-41924-202"/>
    <x v="42"/>
    <s v="45089-52817-WN"/>
    <s v="L-D-0.5"/>
    <n v="2"/>
    <x v="50"/>
    <s v=""/>
    <x v="0"/>
    <s v="Lib"/>
    <s v="D"/>
    <x v="1"/>
    <n v="7.77"/>
    <n v="15.54"/>
    <x v="3"/>
    <x v="2"/>
    <x v="1"/>
  </r>
  <r>
    <s v="DWZ-69106-473"/>
    <x v="43"/>
    <s v="76447-50326-IC"/>
    <s v="L-L-2.5"/>
    <n v="4"/>
    <x v="51"/>
    <s v="daizikovitz2u@answers.com"/>
    <x v="1"/>
    <s v="Lib"/>
    <s v="L"/>
    <x v="2"/>
    <n v="36.454999999999998"/>
    <n v="145.82"/>
    <x v="3"/>
    <x v="1"/>
    <x v="0"/>
  </r>
  <r>
    <s v="YHV-68700-050"/>
    <x v="44"/>
    <s v="26333-67911-OL"/>
    <s v="R-M-0.5"/>
    <n v="5"/>
    <x v="52"/>
    <s v="epriddis2w@nationalgeographic.com"/>
    <x v="2"/>
    <s v="Rob"/>
    <s v="M"/>
    <x v="1"/>
    <n v="5.97"/>
    <n v="29.849999999999998"/>
    <x v="0"/>
    <x v="0"/>
    <x v="1"/>
  </r>
  <r>
    <s v="YHV-68700-050"/>
    <x v="44"/>
    <s v="26333-67911-OL"/>
    <s v="L-L-2.5"/>
    <n v="2"/>
    <x v="53"/>
    <s v="qveel2x@jugem.jp"/>
    <x v="2"/>
    <s v="Lib"/>
    <s v="L"/>
    <x v="2"/>
    <n v="36.454999999999998"/>
    <n v="72.91"/>
    <x v="3"/>
    <x v="1"/>
    <x v="1"/>
  </r>
  <r>
    <s v="KRB-88066-642"/>
    <x v="45"/>
    <s v="22107-86640-SB"/>
    <s v="L-M-1"/>
    <n v="5"/>
    <x v="54"/>
    <s v=""/>
    <x v="0"/>
    <s v="Lib"/>
    <s v="M"/>
    <x v="0"/>
    <n v="14.55"/>
    <n v="72.75"/>
    <x v="3"/>
    <x v="0"/>
    <x v="1"/>
  </r>
  <r>
    <s v="LQU-08404-173"/>
    <x v="46"/>
    <s v="09960-34242-LZ"/>
    <s v="L-L-1"/>
    <n v="3"/>
    <x v="55"/>
    <s v="mredgrave32@cargocollective.com"/>
    <x v="0"/>
    <s v="Lib"/>
    <s v="L"/>
    <x v="0"/>
    <n v="15.85"/>
    <n v="47.55"/>
    <x v="3"/>
    <x v="1"/>
    <x v="1"/>
  </r>
  <r>
    <s v="CWK-60159-881"/>
    <x v="47"/>
    <s v="04671-85591-RT"/>
    <s v="E-D-0.2"/>
    <n v="3"/>
    <x v="56"/>
    <s v="scritchlow34@un.org"/>
    <x v="0"/>
    <s v="Exc"/>
    <s v="D"/>
    <x v="3"/>
    <n v="3.645"/>
    <n v="10.935"/>
    <x v="1"/>
    <x v="2"/>
    <x v="0"/>
  </r>
  <r>
    <s v="EEG-74197-843"/>
    <x v="48"/>
    <s v="25729-68859-UA"/>
    <s v="E-L-1"/>
    <n v="4"/>
    <x v="57"/>
    <s v=""/>
    <x v="0"/>
    <s v="Exc"/>
    <s v="L"/>
    <x v="0"/>
    <n v="14.85"/>
    <n v="59.4"/>
    <x v="1"/>
    <x v="1"/>
    <x v="1"/>
  </r>
  <r>
    <s v="UCZ-59708-525"/>
    <x v="49"/>
    <s v="05501-86351-NX"/>
    <s v="L-D-2.5"/>
    <n v="3"/>
    <x v="58"/>
    <s v="gstandley38@dion.ne.jp"/>
    <x v="0"/>
    <s v="Lib"/>
    <s v="D"/>
    <x v="2"/>
    <n v="29.784999999999997"/>
    <n v="89.35499999999999"/>
    <x v="3"/>
    <x v="2"/>
    <x v="0"/>
  </r>
  <r>
    <s v="HUB-47311-849"/>
    <x v="50"/>
    <s v="04521-04300-OK"/>
    <s v="L-M-0.5"/>
    <n v="3"/>
    <x v="59"/>
    <s v="myallop3a@fema.gov"/>
    <x v="0"/>
    <s v="Lib"/>
    <s v="M"/>
    <x v="1"/>
    <n v="8.73"/>
    <n v="26.19"/>
    <x v="3"/>
    <x v="0"/>
    <x v="0"/>
  </r>
  <r>
    <s v="WYM-17686-694"/>
    <x v="51"/>
    <s v="58689-55264-VK"/>
    <s v="A-D-2.5"/>
    <n v="5"/>
    <x v="60"/>
    <s v="ehows3c@devhub.com"/>
    <x v="0"/>
    <s v="Ara"/>
    <s v="D"/>
    <x v="2"/>
    <n v="22.884999999999998"/>
    <n v="114.42499999999998"/>
    <x v="2"/>
    <x v="2"/>
    <x v="1"/>
  </r>
  <r>
    <s v="ZYQ-15797-695"/>
    <x v="52"/>
    <s v="79436-73011-MM"/>
    <s v="R-D-0.5"/>
    <n v="5"/>
    <x v="61"/>
    <s v="mludwell3e@blogger.com"/>
    <x v="2"/>
    <s v="Rob"/>
    <s v="D"/>
    <x v="1"/>
    <n v="5.3699999999999992"/>
    <n v="26.849999999999994"/>
    <x v="0"/>
    <x v="2"/>
    <x v="0"/>
  </r>
  <r>
    <s v="EEJ-16185-108"/>
    <x v="53"/>
    <s v="65552-60476-KY"/>
    <s v="L-L-0.2"/>
    <n v="5"/>
    <x v="62"/>
    <s v="srodliff3g@ted.com"/>
    <x v="0"/>
    <s v="Lib"/>
    <s v="L"/>
    <x v="3"/>
    <n v="4.7549999999999999"/>
    <n v="23.774999999999999"/>
    <x v="3"/>
    <x v="1"/>
    <x v="0"/>
  </r>
  <r>
    <s v="RWR-77888-800"/>
    <x v="54"/>
    <s v="69904-02729-YS"/>
    <s v="A-M-0.5"/>
    <n v="1"/>
    <x v="63"/>
    <s v="hsynnot3i@about.com"/>
    <x v="0"/>
    <s v="Ara"/>
    <s v="M"/>
    <x v="1"/>
    <n v="6.75"/>
    <n v="6.75"/>
    <x v="2"/>
    <x v="0"/>
    <x v="1"/>
  </r>
  <r>
    <s v="LHN-75209-742"/>
    <x v="55"/>
    <s v="01433-04270-AX"/>
    <s v="R-M-0.5"/>
    <n v="6"/>
    <x v="64"/>
    <s v="twoofinden3k@businesswire.com"/>
    <x v="0"/>
    <s v="Rob"/>
    <s v="M"/>
    <x v="1"/>
    <n v="5.97"/>
    <n v="35.82"/>
    <x v="0"/>
    <x v="0"/>
    <x v="0"/>
  </r>
  <r>
    <s v="TIR-71396-998"/>
    <x v="56"/>
    <s v="14204-14186-LA"/>
    <s v="R-D-2.5"/>
    <n v="4"/>
    <x v="65"/>
    <s v=""/>
    <x v="0"/>
    <s v="Rob"/>
    <s v="D"/>
    <x v="2"/>
    <n v="20.584999999999997"/>
    <n v="82.339999999999989"/>
    <x v="0"/>
    <x v="2"/>
    <x v="0"/>
  </r>
  <r>
    <s v="RXF-37618-213"/>
    <x v="57"/>
    <s v="32948-34398-HC"/>
    <s v="R-L-0.5"/>
    <n v="1"/>
    <x v="66"/>
    <s v="orobins3o@salon.com"/>
    <x v="0"/>
    <s v="Rob"/>
    <s v="L"/>
    <x v="1"/>
    <n v="7.169999999999999"/>
    <n v="7.169999999999999"/>
    <x v="0"/>
    <x v="1"/>
    <x v="0"/>
  </r>
  <r>
    <s v="ANM-16388-634"/>
    <x v="58"/>
    <s v="77343-52608-FF"/>
    <s v="L-L-0.2"/>
    <n v="2"/>
    <x v="67"/>
    <s v=""/>
    <x v="0"/>
    <s v="Lib"/>
    <s v="L"/>
    <x v="3"/>
    <n v="4.7549999999999999"/>
    <n v="9.51"/>
    <x v="3"/>
    <x v="1"/>
    <x v="1"/>
  </r>
  <r>
    <s v="WYL-29300-070"/>
    <x v="59"/>
    <s v="42770-36274-QA"/>
    <s v="R-M-0.2"/>
    <n v="1"/>
    <x v="68"/>
    <s v="lkeenleyside3s@topsy.com"/>
    <x v="0"/>
    <s v="Rob"/>
    <s v="M"/>
    <x v="3"/>
    <n v="2.9849999999999999"/>
    <n v="2.9849999999999999"/>
    <x v="0"/>
    <x v="0"/>
    <x v="1"/>
  </r>
  <r>
    <s v="JHW-74554-805"/>
    <x v="60"/>
    <s v="14103-58987-ZU"/>
    <s v="R-M-1"/>
    <n v="6"/>
    <x v="69"/>
    <s v=""/>
    <x v="2"/>
    <s v="Rob"/>
    <s v="M"/>
    <x v="0"/>
    <n v="9.9499999999999993"/>
    <n v="59.699999999999996"/>
    <x v="0"/>
    <x v="0"/>
    <x v="0"/>
  </r>
  <r>
    <s v="KYS-27063-603"/>
    <x v="61"/>
    <s v="69958-32065-SW"/>
    <s v="E-L-2.5"/>
    <n v="4"/>
    <x v="70"/>
    <s v="vkundt3w@bigcartel.com"/>
    <x v="0"/>
    <s v="Exc"/>
    <s v="L"/>
    <x v="2"/>
    <n v="34.154999999999994"/>
    <n v="136.61999999999998"/>
    <x v="1"/>
    <x v="1"/>
    <x v="1"/>
  </r>
  <r>
    <s v="GAZ-58626-277"/>
    <x v="62"/>
    <s v="69533-84907-FA"/>
    <s v="L-L-0.2"/>
    <n v="2"/>
    <x v="71"/>
    <s v=""/>
    <x v="1"/>
    <s v="Lib"/>
    <s v="L"/>
    <x v="3"/>
    <n v="4.7549999999999999"/>
    <n v="9.51"/>
    <x v="3"/>
    <x v="1"/>
    <x v="1"/>
  </r>
  <r>
    <s v="RPJ-37787-335"/>
    <x v="63"/>
    <s v="76005-95461-CI"/>
    <s v="A-M-2.5"/>
    <n v="3"/>
    <x v="72"/>
    <s v="wkeyse40@apple.com"/>
    <x v="0"/>
    <s v="Ara"/>
    <s v="M"/>
    <x v="2"/>
    <n v="25.874999999999996"/>
    <n v="77.624999999999986"/>
    <x v="2"/>
    <x v="0"/>
    <x v="1"/>
  </r>
  <r>
    <s v="LEF-83057-763"/>
    <x v="64"/>
    <s v="15395-90855-VB"/>
    <s v="L-M-0.2"/>
    <n v="5"/>
    <x v="73"/>
    <s v="lfrancisco42@fema.gov"/>
    <x v="0"/>
    <s v="Lib"/>
    <s v="M"/>
    <x v="3"/>
    <n v="4.3650000000000002"/>
    <n v="21.825000000000003"/>
    <x v="3"/>
    <x v="0"/>
    <x v="0"/>
  </r>
  <r>
    <s v="RPW-36123-215"/>
    <x v="65"/>
    <s v="80640-45811-LB"/>
    <s v="E-L-0.5"/>
    <n v="2"/>
    <x v="74"/>
    <s v="gskingle44@clickbank.net"/>
    <x v="0"/>
    <s v="Exc"/>
    <s v="L"/>
    <x v="1"/>
    <n v="8.91"/>
    <n v="17.82"/>
    <x v="1"/>
    <x v="1"/>
    <x v="0"/>
  </r>
  <r>
    <s v="WLL-59044-117"/>
    <x v="66"/>
    <s v="28476-04082-GR"/>
    <s v="R-D-1"/>
    <n v="6"/>
    <x v="75"/>
    <s v="jbalsillie46@princeton.edu"/>
    <x v="1"/>
    <s v="Rob"/>
    <s v="D"/>
    <x v="0"/>
    <n v="8.9499999999999993"/>
    <n v="53.699999999999996"/>
    <x v="0"/>
    <x v="2"/>
    <x v="0"/>
  </r>
  <r>
    <s v="AWT-22827-563"/>
    <x v="67"/>
    <s v="12018-75670-EU"/>
    <s v="R-L-0.2"/>
    <n v="1"/>
    <x v="76"/>
    <s v="bleffek48@ning.com"/>
    <x v="1"/>
    <s v="Rob"/>
    <s v="L"/>
    <x v="3"/>
    <n v="3.5849999999999995"/>
    <n v="3.5849999999999995"/>
    <x v="0"/>
    <x v="1"/>
    <x v="0"/>
  </r>
  <r>
    <s v="QLM-07145-668"/>
    <x v="68"/>
    <s v="86437-17399-FK"/>
    <s v="E-D-0.2"/>
    <n v="2"/>
    <x v="77"/>
    <s v="jpray4a@youtube.com"/>
    <x v="0"/>
    <s v="Exc"/>
    <s v="D"/>
    <x v="3"/>
    <n v="3.645"/>
    <n v="7.29"/>
    <x v="1"/>
    <x v="2"/>
    <x v="1"/>
  </r>
  <r>
    <s v="HVQ-64398-930"/>
    <x v="69"/>
    <s v="62979-53167-ML"/>
    <s v="A-M-0.5"/>
    <n v="6"/>
    <x v="78"/>
    <s v="fkeinrat4c@dailymail.co.uk"/>
    <x v="0"/>
    <s v="Ara"/>
    <s v="M"/>
    <x v="1"/>
    <n v="6.75"/>
    <n v="40.5"/>
    <x v="2"/>
    <x v="0"/>
    <x v="0"/>
  </r>
  <r>
    <s v="WRT-40778-247"/>
    <x v="70"/>
    <s v="54810-81899-HL"/>
    <s v="R-L-1"/>
    <n v="4"/>
    <x v="79"/>
    <s v=""/>
    <x v="0"/>
    <s v="Rob"/>
    <s v="L"/>
    <x v="0"/>
    <n v="11.95"/>
    <n v="47.8"/>
    <x v="0"/>
    <x v="1"/>
    <x v="1"/>
  </r>
  <r>
    <s v="SUB-13006-125"/>
    <x v="71"/>
    <s v="26103-41504-IB"/>
    <s v="A-L-0.5"/>
    <n v="5"/>
    <x v="80"/>
    <s v="kswede4g@addthis.com"/>
    <x v="0"/>
    <s v="Ara"/>
    <s v="L"/>
    <x v="1"/>
    <n v="7.77"/>
    <n v="38.849999999999994"/>
    <x v="2"/>
    <x v="1"/>
    <x v="0"/>
  </r>
  <r>
    <s v="CQM-49696-263"/>
    <x v="72"/>
    <s v="76534-45229-SG"/>
    <s v="L-L-2.5"/>
    <n v="3"/>
    <x v="81"/>
    <s v="dtift4i@netvibes.com"/>
    <x v="0"/>
    <s v="Lib"/>
    <s v="L"/>
    <x v="2"/>
    <n v="36.454999999999998"/>
    <n v="109.36499999999999"/>
    <x v="3"/>
    <x v="1"/>
    <x v="0"/>
  </r>
  <r>
    <s v="KXN-85094-246"/>
    <x v="73"/>
    <s v="81744-27332-RR"/>
    <s v="L-M-2.5"/>
    <n v="3"/>
    <x v="82"/>
    <s v="cfeye4k@google.co.jp"/>
    <x v="1"/>
    <s v="Lib"/>
    <s v="M"/>
    <x v="2"/>
    <n v="33.464999999999996"/>
    <n v="100.39499999999998"/>
    <x v="3"/>
    <x v="0"/>
    <x v="0"/>
  </r>
  <r>
    <s v="XOQ-12405-419"/>
    <x v="74"/>
    <s v="91513-75657-PH"/>
    <s v="R-D-2.5"/>
    <n v="4"/>
    <x v="83"/>
    <s v=""/>
    <x v="0"/>
    <s v="Rob"/>
    <s v="D"/>
    <x v="2"/>
    <n v="20.584999999999997"/>
    <n v="82.339999999999989"/>
    <x v="0"/>
    <x v="2"/>
    <x v="0"/>
  </r>
  <r>
    <s v="HYF-10254-369"/>
    <x v="75"/>
    <s v="30373-66619-CB"/>
    <s v="L-L-0.5"/>
    <n v="1"/>
    <x v="84"/>
    <s v=""/>
    <x v="0"/>
    <s v="Lib"/>
    <s v="L"/>
    <x v="1"/>
    <n v="9.51"/>
    <n v="9.51"/>
    <x v="3"/>
    <x v="1"/>
    <x v="1"/>
  </r>
  <r>
    <s v="XXJ-47000-307"/>
    <x v="76"/>
    <s v="31582-23562-FM"/>
    <s v="A-L-2.5"/>
    <n v="3"/>
    <x v="85"/>
    <s v="searley4q@youku.com"/>
    <x v="0"/>
    <s v="Ara"/>
    <s v="L"/>
    <x v="2"/>
    <n v="29.784999999999997"/>
    <n v="89.35499999999999"/>
    <x v="2"/>
    <x v="1"/>
    <x v="1"/>
  </r>
  <r>
    <s v="XXJ-47000-307"/>
    <x v="76"/>
    <s v="31582-23562-FM"/>
    <s v="A-D-0.2"/>
    <n v="4"/>
    <x v="86"/>
    <s v="mchamberlayne4r@bigcartel.com"/>
    <x v="0"/>
    <s v="Ara"/>
    <s v="D"/>
    <x v="3"/>
    <n v="2.9849999999999999"/>
    <n v="11.94"/>
    <x v="2"/>
    <x v="2"/>
    <x v="1"/>
  </r>
  <r>
    <s v="ZDK-82166-357"/>
    <x v="77"/>
    <s v="81431-12577-VD"/>
    <s v="A-M-1"/>
    <n v="3"/>
    <x v="87"/>
    <s v=""/>
    <x v="0"/>
    <s v="Ara"/>
    <s v="M"/>
    <x v="0"/>
    <n v="11.25"/>
    <n v="33.75"/>
    <x v="2"/>
    <x v="0"/>
    <x v="1"/>
  </r>
  <r>
    <s v="IHN-19982-362"/>
    <x v="78"/>
    <s v="68894-91205-MP"/>
    <s v="R-L-1"/>
    <n v="3"/>
    <x v="88"/>
    <s v="othynne4w@auda.org.au"/>
    <x v="0"/>
    <s v="Rob"/>
    <s v="L"/>
    <x v="0"/>
    <n v="11.95"/>
    <n v="35.849999999999994"/>
    <x v="0"/>
    <x v="1"/>
    <x v="1"/>
  </r>
  <r>
    <s v="VMT-10030-889"/>
    <x v="79"/>
    <s v="87602-55754-VN"/>
    <s v="A-L-1"/>
    <n v="6"/>
    <x v="89"/>
    <s v="kmelloi4y@imdb.com"/>
    <x v="0"/>
    <s v="Ara"/>
    <s v="L"/>
    <x v="0"/>
    <n v="12.95"/>
    <n v="77.699999999999989"/>
    <x v="2"/>
    <x v="1"/>
    <x v="1"/>
  </r>
  <r>
    <s v="NHL-11063-100"/>
    <x v="80"/>
    <s v="39181-35745-WH"/>
    <s v="A-L-1"/>
    <n v="4"/>
    <x v="90"/>
    <s v="amussen50@51.la"/>
    <x v="1"/>
    <s v="Ara"/>
    <s v="L"/>
    <x v="0"/>
    <n v="12.95"/>
    <n v="51.8"/>
    <x v="2"/>
    <x v="1"/>
    <x v="0"/>
  </r>
  <r>
    <s v="ROV-87448-086"/>
    <x v="81"/>
    <s v="30381-64762-NG"/>
    <s v="A-M-2.5"/>
    <n v="4"/>
    <x v="91"/>
    <s v="amundford52@nbcnews.com"/>
    <x v="0"/>
    <s v="Ara"/>
    <s v="M"/>
    <x v="2"/>
    <n v="25.874999999999996"/>
    <n v="103.49999999999999"/>
    <x v="2"/>
    <x v="0"/>
    <x v="1"/>
  </r>
  <r>
    <s v="DGY-35773-612"/>
    <x v="82"/>
    <s v="17503-27693-ZH"/>
    <s v="E-L-1"/>
    <n v="3"/>
    <x v="92"/>
    <s v="iblazewicz54@thetimes.co.uk"/>
    <x v="0"/>
    <s v="Exc"/>
    <s v="L"/>
    <x v="0"/>
    <n v="14.85"/>
    <n v="44.55"/>
    <x v="1"/>
    <x v="1"/>
    <x v="0"/>
  </r>
  <r>
    <s v="YWH-50638-556"/>
    <x v="83"/>
    <s v="89442-35633-HJ"/>
    <s v="E-L-0.5"/>
    <n v="4"/>
    <x v="93"/>
    <s v="mmeriet56@noaa.gov"/>
    <x v="2"/>
    <s v="Exc"/>
    <s v="L"/>
    <x v="1"/>
    <n v="8.91"/>
    <n v="35.64"/>
    <x v="1"/>
    <x v="1"/>
    <x v="0"/>
  </r>
  <r>
    <s v="ISL-11200-600"/>
    <x v="84"/>
    <s v="13654-85265-IL"/>
    <s v="A-D-0.2"/>
    <n v="6"/>
    <x v="94"/>
    <s v="akitchingham58@com.com"/>
    <x v="1"/>
    <s v="Ara"/>
    <s v="D"/>
    <x v="3"/>
    <n v="2.9849999999999999"/>
    <n v="17.91"/>
    <x v="2"/>
    <x v="2"/>
    <x v="0"/>
  </r>
  <r>
    <s v="LBZ-75997-047"/>
    <x v="85"/>
    <s v="40946-22090-FP"/>
    <s v="A-M-2.5"/>
    <n v="6"/>
    <x v="95"/>
    <s v="mprinn5a@usa.gov"/>
    <x v="0"/>
    <s v="Ara"/>
    <s v="M"/>
    <x v="2"/>
    <n v="25.874999999999996"/>
    <n v="155.24999999999997"/>
    <x v="2"/>
    <x v="0"/>
    <x v="1"/>
  </r>
  <r>
    <s v="EUH-08089-954"/>
    <x v="86"/>
    <s v="29050-93691-TS"/>
    <s v="A-D-0.2"/>
    <n v="2"/>
    <x v="96"/>
    <s v="ppetrushanko5c@blinklist.com"/>
    <x v="0"/>
    <s v="Ara"/>
    <s v="D"/>
    <x v="3"/>
    <n v="2.9849999999999999"/>
    <n v="5.97"/>
    <x v="2"/>
    <x v="2"/>
    <x v="1"/>
  </r>
  <r>
    <s v="BLD-12227-251"/>
    <x v="87"/>
    <s v="64395-74865-WF"/>
    <s v="A-M-0.5"/>
    <n v="2"/>
    <x v="97"/>
    <s v="elaird5e@bing.com"/>
    <x v="0"/>
    <s v="Ara"/>
    <s v="M"/>
    <x v="1"/>
    <n v="6.75"/>
    <n v="13.5"/>
    <x v="2"/>
    <x v="0"/>
    <x v="1"/>
  </r>
  <r>
    <s v="OPY-30711-853"/>
    <x v="25"/>
    <s v="81861-66046-SU"/>
    <s v="A-D-0.2"/>
    <n v="1"/>
    <x v="98"/>
    <s v="ncuttler5g@parallels.com"/>
    <x v="1"/>
    <s v="Ara"/>
    <s v="D"/>
    <x v="3"/>
    <n v="2.9849999999999999"/>
    <n v="2.9849999999999999"/>
    <x v="2"/>
    <x v="2"/>
    <x v="1"/>
  </r>
  <r>
    <s v="DBC-44122-300"/>
    <x v="88"/>
    <s v="13366-78506-KP"/>
    <s v="L-M-0.2"/>
    <n v="3"/>
    <x v="99"/>
    <s v="jmunnings5i@springer.com"/>
    <x v="0"/>
    <s v="Lib"/>
    <s v="M"/>
    <x v="3"/>
    <n v="4.3650000000000002"/>
    <n v="13.095000000000001"/>
    <x v="3"/>
    <x v="0"/>
    <x v="0"/>
  </r>
  <r>
    <s v="FJQ-60035-234"/>
    <x v="89"/>
    <s v="08847-29858-HN"/>
    <s v="A-L-0.2"/>
    <n v="2"/>
    <x v="100"/>
    <s v="idunwoody5k@sourceforge.net"/>
    <x v="0"/>
    <s v="Ara"/>
    <s v="L"/>
    <x v="3"/>
    <n v="3.8849999999999998"/>
    <n v="7.77"/>
    <x v="2"/>
    <x v="1"/>
    <x v="0"/>
  </r>
  <r>
    <s v="HSF-66926-425"/>
    <x v="90"/>
    <s v="00539-42510-RY"/>
    <s v="L-D-2.5"/>
    <n v="5"/>
    <x v="101"/>
    <s v="tfelip5m@typepad.com"/>
    <x v="1"/>
    <s v="Lib"/>
    <s v="D"/>
    <x v="2"/>
    <n v="29.784999999999997"/>
    <n v="148.92499999999998"/>
    <x v="3"/>
    <x v="2"/>
    <x v="0"/>
  </r>
  <r>
    <s v="LQG-41416-375"/>
    <x v="91"/>
    <s v="45190-08727-NV"/>
    <s v="L-D-1"/>
    <n v="3"/>
    <x v="102"/>
    <s v=""/>
    <x v="1"/>
    <s v="Lib"/>
    <s v="D"/>
    <x v="0"/>
    <n v="12.95"/>
    <n v="38.849999999999994"/>
    <x v="3"/>
    <x v="2"/>
    <x v="0"/>
  </r>
  <r>
    <s v="VZO-97265-841"/>
    <x v="92"/>
    <s v="87049-37901-FU"/>
    <s v="R-M-0.2"/>
    <n v="4"/>
    <x v="103"/>
    <s v="npoolman5q@howstuffworks.com"/>
    <x v="0"/>
    <s v="Rob"/>
    <s v="M"/>
    <x v="3"/>
    <n v="2.9849999999999999"/>
    <n v="11.94"/>
    <x v="0"/>
    <x v="0"/>
    <x v="1"/>
  </r>
  <r>
    <s v="MOR-12987-399"/>
    <x v="93"/>
    <s v="34015-31593-JC"/>
    <s v="L-M-1"/>
    <n v="6"/>
    <x v="104"/>
    <s v="chalfhide5s@google.ru"/>
    <x v="0"/>
    <s v="Lib"/>
    <s v="M"/>
    <x v="0"/>
    <n v="14.55"/>
    <n v="87.300000000000011"/>
    <x v="3"/>
    <x v="0"/>
    <x v="1"/>
  </r>
  <r>
    <s v="UOA-23786-489"/>
    <x v="94"/>
    <s v="90305-50099-SV"/>
    <s v="A-M-0.5"/>
    <n v="6"/>
    <x v="105"/>
    <s v="aattwater5u@wikia.com"/>
    <x v="0"/>
    <s v="Ara"/>
    <s v="M"/>
    <x v="1"/>
    <n v="6.75"/>
    <n v="40.5"/>
    <x v="2"/>
    <x v="0"/>
    <x v="0"/>
  </r>
  <r>
    <s v="AJL-52941-018"/>
    <x v="95"/>
    <s v="55871-61935-MF"/>
    <s v="E-D-1"/>
    <n v="2"/>
    <x v="106"/>
    <s v="dcamilletti5w@businesswire.com"/>
    <x v="0"/>
    <s v="Exc"/>
    <s v="D"/>
    <x v="0"/>
    <n v="12.15"/>
    <n v="24.3"/>
    <x v="1"/>
    <x v="2"/>
    <x v="1"/>
  </r>
  <r>
    <s v="XSZ-84273-421"/>
    <x v="96"/>
    <s v="15405-60469-TM"/>
    <s v="R-M-0.5"/>
    <n v="3"/>
    <x v="107"/>
    <s v="mhame5y@newsvine.com"/>
    <x v="0"/>
    <s v="Rob"/>
    <s v="M"/>
    <x v="1"/>
    <n v="5.97"/>
    <n v="17.91"/>
    <x v="0"/>
    <x v="0"/>
    <x v="0"/>
  </r>
  <r>
    <s v="NUN-48214-216"/>
    <x v="97"/>
    <s v="06953-94794-FB"/>
    <s v="A-M-0.5"/>
    <n v="4"/>
    <x v="108"/>
    <s v="asnowding60@comsenz.com"/>
    <x v="0"/>
    <s v="Ara"/>
    <s v="M"/>
    <x v="1"/>
    <n v="6.75"/>
    <n v="27"/>
    <x v="2"/>
    <x v="0"/>
    <x v="1"/>
  </r>
  <r>
    <s v="AKV-93064-769"/>
    <x v="98"/>
    <s v="22305-40299-CY"/>
    <s v="L-D-0.5"/>
    <n v="1"/>
    <x v="109"/>
    <s v="rfurman62@t.co"/>
    <x v="0"/>
    <s v="Lib"/>
    <s v="D"/>
    <x v="1"/>
    <n v="7.77"/>
    <n v="7.77"/>
    <x v="3"/>
    <x v="2"/>
    <x v="0"/>
  </r>
  <r>
    <s v="BRB-40903-533"/>
    <x v="99"/>
    <s v="09020-56774-GU"/>
    <s v="E-L-0.2"/>
    <n v="3"/>
    <x v="110"/>
    <s v="mpercifull64@netlog.com"/>
    <x v="0"/>
    <s v="Exc"/>
    <s v="L"/>
    <x v="3"/>
    <n v="4.4550000000000001"/>
    <n v="13.365"/>
    <x v="1"/>
    <x v="1"/>
    <x v="0"/>
  </r>
  <r>
    <s v="GPR-19973-483"/>
    <x v="100"/>
    <s v="92926-08470-YS"/>
    <s v="R-D-0.5"/>
    <n v="5"/>
    <x v="111"/>
    <s v="wedinborough66@github.io"/>
    <x v="0"/>
    <s v="Rob"/>
    <s v="D"/>
    <x v="1"/>
    <n v="5.3699999999999992"/>
    <n v="26.849999999999994"/>
    <x v="0"/>
    <x v="2"/>
    <x v="1"/>
  </r>
  <r>
    <s v="XIY-43041-882"/>
    <x v="101"/>
    <s v="07250-63194-JO"/>
    <s v="A-M-1"/>
    <n v="1"/>
    <x v="112"/>
    <s v="kbromehead68@un.org"/>
    <x v="0"/>
    <s v="Ara"/>
    <s v="M"/>
    <x v="0"/>
    <n v="11.25"/>
    <n v="11.25"/>
    <x v="2"/>
    <x v="0"/>
    <x v="1"/>
  </r>
  <r>
    <s v="YGY-98425-969"/>
    <x v="102"/>
    <s v="63787-96257-TQ"/>
    <s v="L-M-1"/>
    <n v="1"/>
    <x v="113"/>
    <s v="ahutchens6a@amazonaws.com"/>
    <x v="1"/>
    <s v="Lib"/>
    <s v="M"/>
    <x v="0"/>
    <n v="14.55"/>
    <n v="14.55"/>
    <x v="3"/>
    <x v="0"/>
    <x v="1"/>
  </r>
  <r>
    <s v="MSB-08397-648"/>
    <x v="103"/>
    <s v="49530-25460-RW"/>
    <s v="R-L-0.2"/>
    <n v="4"/>
    <x v="114"/>
    <s v="bmathon6c@barnesandnoble.com"/>
    <x v="0"/>
    <s v="Rob"/>
    <s v="L"/>
    <x v="3"/>
    <n v="3.5849999999999995"/>
    <n v="14.339999999999998"/>
    <x v="0"/>
    <x v="1"/>
    <x v="1"/>
  </r>
  <r>
    <s v="WDR-06028-345"/>
    <x v="104"/>
    <s v="66508-21373-OQ"/>
    <s v="L-L-1"/>
    <n v="1"/>
    <x v="115"/>
    <s v="pcutchie6e@globo.com"/>
    <x v="2"/>
    <s v="Lib"/>
    <s v="L"/>
    <x v="0"/>
    <n v="15.85"/>
    <n v="15.85"/>
    <x v="3"/>
    <x v="1"/>
    <x v="1"/>
  </r>
  <r>
    <s v="MXM-42948-061"/>
    <x v="105"/>
    <s v="20203-03950-FY"/>
    <s v="L-L-0.2"/>
    <n v="4"/>
    <x v="116"/>
    <s v="cgheraldi6g@opera.com"/>
    <x v="1"/>
    <s v="Lib"/>
    <s v="L"/>
    <x v="3"/>
    <n v="4.7549999999999999"/>
    <n v="19.02"/>
    <x v="3"/>
    <x v="1"/>
    <x v="0"/>
  </r>
  <r>
    <s v="MGQ-98961-173"/>
    <x v="11"/>
    <s v="83895-90735-XH"/>
    <s v="L-L-0.5"/>
    <n v="4"/>
    <x v="117"/>
    <s v="tsutty6i@google.es"/>
    <x v="0"/>
    <s v="Lib"/>
    <s v="L"/>
    <x v="1"/>
    <n v="9.51"/>
    <n v="38.04"/>
    <x v="3"/>
    <x v="1"/>
    <x v="1"/>
  </r>
  <r>
    <s v="RFH-64349-897"/>
    <x v="106"/>
    <s v="61954-61462-RJ"/>
    <s v="E-D-0.5"/>
    <n v="3"/>
    <x v="118"/>
    <s v="charce6k@cafepress.com"/>
    <x v="0"/>
    <s v="Exc"/>
    <s v="D"/>
    <x v="1"/>
    <n v="7.29"/>
    <n v="21.87"/>
    <x v="1"/>
    <x v="2"/>
    <x v="0"/>
  </r>
  <r>
    <s v="TKL-20738-660"/>
    <x v="107"/>
    <s v="47939-53158-LS"/>
    <s v="E-M-0.2"/>
    <n v="1"/>
    <x v="119"/>
    <s v="fdrysdale6m@symantec.com"/>
    <x v="0"/>
    <s v="Exc"/>
    <s v="M"/>
    <x v="3"/>
    <n v="4.125"/>
    <n v="4.125"/>
    <x v="1"/>
    <x v="0"/>
    <x v="1"/>
  </r>
  <r>
    <s v="TKL-20738-660"/>
    <x v="107"/>
    <s v="47939-53158-LS"/>
    <s v="A-L-0.2"/>
    <n v="1"/>
    <x v="120"/>
    <s v="dmagowan6n@fc2.com"/>
    <x v="0"/>
    <s v="Ara"/>
    <s v="L"/>
    <x v="3"/>
    <n v="3.8849999999999998"/>
    <n v="3.8849999999999998"/>
    <x v="2"/>
    <x v="1"/>
    <x v="1"/>
  </r>
  <r>
    <s v="TKL-20738-660"/>
    <x v="107"/>
    <s v="47939-53158-LS"/>
    <s v="E-M-1"/>
    <n v="5"/>
    <x v="121"/>
    <s v=""/>
    <x v="0"/>
    <s v="Exc"/>
    <s v="M"/>
    <x v="0"/>
    <n v="13.75"/>
    <n v="68.75"/>
    <x v="1"/>
    <x v="0"/>
    <x v="1"/>
  </r>
  <r>
    <s v="GOW-03198-575"/>
    <x v="108"/>
    <s v="61513-27752-FA"/>
    <s v="A-D-0.5"/>
    <n v="4"/>
    <x v="122"/>
    <s v="eyurkov6s@hud.gov"/>
    <x v="0"/>
    <s v="Ara"/>
    <s v="D"/>
    <x v="1"/>
    <n v="5.97"/>
    <n v="23.88"/>
    <x v="2"/>
    <x v="2"/>
    <x v="0"/>
  </r>
  <r>
    <s v="QJB-90477-635"/>
    <x v="109"/>
    <s v="89714-19856-WX"/>
    <s v="L-L-2.5"/>
    <n v="4"/>
    <x v="123"/>
    <s v="gbentjens6u@netlog.com"/>
    <x v="0"/>
    <s v="Lib"/>
    <s v="L"/>
    <x v="2"/>
    <n v="36.454999999999998"/>
    <n v="145.82"/>
    <x v="3"/>
    <x v="1"/>
    <x v="1"/>
  </r>
  <r>
    <s v="MWP-46239-785"/>
    <x v="110"/>
    <s v="87979-56781-YV"/>
    <s v="L-M-0.2"/>
    <n v="5"/>
    <x v="124"/>
    <s v="lentwistle6w@omniture.com"/>
    <x v="0"/>
    <s v="Lib"/>
    <s v="M"/>
    <x v="3"/>
    <n v="4.3650000000000002"/>
    <n v="21.825000000000003"/>
    <x v="3"/>
    <x v="0"/>
    <x v="0"/>
  </r>
  <r>
    <s v="QDV-03406-248"/>
    <x v="111"/>
    <s v="74126-88836-KA"/>
    <s v="L-M-0.5"/>
    <n v="3"/>
    <x v="125"/>
    <s v="macott6y@pagesperso-orange.fr"/>
    <x v="1"/>
    <s v="Lib"/>
    <s v="M"/>
    <x v="1"/>
    <n v="8.73"/>
    <n v="26.19"/>
    <x v="3"/>
    <x v="0"/>
    <x v="0"/>
  </r>
  <r>
    <s v="GPH-40635-105"/>
    <x v="112"/>
    <s v="37397-05992-VO"/>
    <s v="A-M-1"/>
    <n v="1"/>
    <x v="126"/>
    <s v=""/>
    <x v="0"/>
    <s v="Ara"/>
    <s v="M"/>
    <x v="0"/>
    <n v="11.25"/>
    <n v="11.25"/>
    <x v="2"/>
    <x v="0"/>
    <x v="1"/>
  </r>
  <r>
    <s v="JOM-80930-071"/>
    <x v="113"/>
    <s v="54904-18397-UD"/>
    <s v="L-D-1"/>
    <n v="6"/>
    <x v="127"/>
    <s v="rmclae72@dailymotion.com"/>
    <x v="1"/>
    <s v="Lib"/>
    <s v="D"/>
    <x v="0"/>
    <n v="12.95"/>
    <n v="77.699999999999989"/>
    <x v="3"/>
    <x v="2"/>
    <x v="1"/>
  </r>
  <r>
    <s v="OIL-26493-755"/>
    <x v="114"/>
    <s v="19017-95853-EK"/>
    <s v="A-M-0.5"/>
    <n v="1"/>
    <x v="128"/>
    <s v="zkiffe74@cyberchimps.com"/>
    <x v="0"/>
    <s v="Ara"/>
    <s v="M"/>
    <x v="1"/>
    <n v="6.75"/>
    <n v="6.75"/>
    <x v="2"/>
    <x v="0"/>
    <x v="1"/>
  </r>
  <r>
    <s v="CYV-13426-645"/>
    <x v="115"/>
    <s v="88593-59934-VU"/>
    <s v="E-D-1"/>
    <n v="1"/>
    <x v="129"/>
    <s v="ccromwell76@desdev.cn"/>
    <x v="0"/>
    <s v="Exc"/>
    <s v="D"/>
    <x v="0"/>
    <n v="12.15"/>
    <n v="12.15"/>
    <x v="1"/>
    <x v="2"/>
    <x v="0"/>
  </r>
  <r>
    <s v="WRP-39846-614"/>
    <x v="49"/>
    <s v="47493-68564-YM"/>
    <s v="A-L-2.5"/>
    <n v="5"/>
    <x v="130"/>
    <s v="ttaffarello78@sciencedaily.com"/>
    <x v="1"/>
    <s v="Ara"/>
    <s v="L"/>
    <x v="2"/>
    <n v="29.784999999999997"/>
    <n v="148.92499999999998"/>
    <x v="2"/>
    <x v="1"/>
    <x v="0"/>
  </r>
  <r>
    <s v="VDZ-76673-968"/>
    <x v="116"/>
    <s v="82246-82543-DW"/>
    <s v="E-D-0.5"/>
    <n v="2"/>
    <x v="131"/>
    <s v="jkopke7a@auda.org.au"/>
    <x v="0"/>
    <s v="Exc"/>
    <s v="D"/>
    <x v="1"/>
    <n v="7.29"/>
    <n v="14.58"/>
    <x v="1"/>
    <x v="2"/>
    <x v="0"/>
  </r>
  <r>
    <s v="VTV-03546-175"/>
    <x v="117"/>
    <s v="03384-62101-IY"/>
    <s v="A-L-2.5"/>
    <n v="5"/>
    <x v="132"/>
    <s v=""/>
    <x v="0"/>
    <s v="Ara"/>
    <s v="L"/>
    <x v="2"/>
    <n v="29.784999999999997"/>
    <n v="148.92499999999998"/>
    <x v="2"/>
    <x v="1"/>
    <x v="0"/>
  </r>
  <r>
    <s v="GHR-72274-715"/>
    <x v="118"/>
    <s v="86881-41559-OR"/>
    <s v="L-D-1"/>
    <n v="1"/>
    <x v="133"/>
    <s v="mseawright7e@nbcnews.com"/>
    <x v="0"/>
    <s v="Lib"/>
    <s v="D"/>
    <x v="0"/>
    <n v="12.95"/>
    <n v="12.95"/>
    <x v="3"/>
    <x v="2"/>
    <x v="1"/>
  </r>
  <r>
    <s v="ZGK-97262-313"/>
    <x v="119"/>
    <s v="02536-18494-AQ"/>
    <s v="E-M-2.5"/>
    <n v="3"/>
    <x v="134"/>
    <s v=""/>
    <x v="0"/>
    <s v="Exc"/>
    <s v="M"/>
    <x v="2"/>
    <n v="31.624999999999996"/>
    <n v="94.874999999999986"/>
    <x v="1"/>
    <x v="0"/>
    <x v="0"/>
  </r>
  <r>
    <s v="ZFS-30776-804"/>
    <x v="120"/>
    <s v="58638-01029-CB"/>
    <s v="A-L-0.5"/>
    <n v="5"/>
    <x v="135"/>
    <s v="lrushmer65@europa.eu"/>
    <x v="0"/>
    <s v="Ara"/>
    <s v="L"/>
    <x v="1"/>
    <n v="7.77"/>
    <n v="38.849999999999994"/>
    <x v="2"/>
    <x v="1"/>
    <x v="0"/>
  </r>
  <r>
    <s v="QUU-91729-492"/>
    <x v="121"/>
    <s v="90312-11148-LA"/>
    <s v="A-D-0.2"/>
    <n v="4"/>
    <x v="136"/>
    <s v="zcarlson7k@bigcartel.com"/>
    <x v="0"/>
    <s v="Ara"/>
    <s v="D"/>
    <x v="3"/>
    <n v="2.9849999999999999"/>
    <n v="11.94"/>
    <x v="2"/>
    <x v="2"/>
    <x v="1"/>
  </r>
  <r>
    <s v="PVI-72795-960"/>
    <x v="122"/>
    <s v="68239-74809-TF"/>
    <s v="E-L-2.5"/>
    <n v="3"/>
    <x v="137"/>
    <s v="dhedlestone7m@craigslist.org"/>
    <x v="1"/>
    <s v="Exc"/>
    <s v="L"/>
    <x v="2"/>
    <n v="34.154999999999994"/>
    <n v="102.46499999999997"/>
    <x v="1"/>
    <x v="1"/>
    <x v="1"/>
  </r>
  <r>
    <s v="PPP-78935-365"/>
    <x v="123"/>
    <s v="91074-60023-IP"/>
    <s v="E-D-1"/>
    <n v="4"/>
    <x v="138"/>
    <s v="dbury7o@tinyurl.com"/>
    <x v="0"/>
    <s v="Exc"/>
    <s v="D"/>
    <x v="0"/>
    <n v="12.15"/>
    <n v="48.6"/>
    <x v="1"/>
    <x v="2"/>
    <x v="1"/>
  </r>
  <r>
    <s v="JUO-34131-517"/>
    <x v="124"/>
    <s v="07972-83748-JI"/>
    <s v="L-D-1"/>
    <n v="6"/>
    <x v="139"/>
    <s v="epalfrey7q@devhub.com"/>
    <x v="0"/>
    <s v="Lib"/>
    <s v="D"/>
    <x v="0"/>
    <n v="12.95"/>
    <n v="77.699999999999989"/>
    <x v="3"/>
    <x v="2"/>
    <x v="0"/>
  </r>
  <r>
    <s v="ZJE-89333-489"/>
    <x v="125"/>
    <s v="08694-57330-XR"/>
    <s v="L-D-2.5"/>
    <n v="1"/>
    <x v="140"/>
    <s v=""/>
    <x v="1"/>
    <s v="Lib"/>
    <s v="D"/>
    <x v="2"/>
    <n v="29.784999999999997"/>
    <n v="29.784999999999997"/>
    <x v="3"/>
    <x v="2"/>
    <x v="0"/>
  </r>
  <r>
    <s v="LOO-35324-159"/>
    <x v="126"/>
    <s v="68412-11126-YJ"/>
    <s v="A-L-0.2"/>
    <n v="4"/>
    <x v="141"/>
    <s v="fcrumpe7u@ftc.gov"/>
    <x v="0"/>
    <s v="Ara"/>
    <s v="L"/>
    <x v="3"/>
    <n v="3.8849999999999998"/>
    <n v="15.54"/>
    <x v="2"/>
    <x v="1"/>
    <x v="0"/>
  </r>
  <r>
    <s v="JBQ-93412-846"/>
    <x v="127"/>
    <s v="69037-66822-DW"/>
    <s v="E-L-2.5"/>
    <n v="4"/>
    <x v="142"/>
    <s v=""/>
    <x v="1"/>
    <s v="Exc"/>
    <s v="L"/>
    <x v="2"/>
    <n v="34.154999999999994"/>
    <n v="136.61999999999998"/>
    <x v="1"/>
    <x v="1"/>
    <x v="0"/>
  </r>
  <r>
    <s v="EHX-66333-637"/>
    <x v="128"/>
    <s v="01297-94364-XH"/>
    <s v="L-M-0.5"/>
    <n v="2"/>
    <x v="143"/>
    <s v="bmergue7y@umn.edu"/>
    <x v="0"/>
    <s v="Lib"/>
    <s v="M"/>
    <x v="1"/>
    <n v="8.73"/>
    <n v="17.46"/>
    <x v="3"/>
    <x v="0"/>
    <x v="1"/>
  </r>
  <r>
    <s v="WXG-25759-236"/>
    <x v="103"/>
    <s v="39919-06540-ZI"/>
    <s v="E-L-2.5"/>
    <n v="2"/>
    <x v="144"/>
    <s v=""/>
    <x v="0"/>
    <s v="Exc"/>
    <s v="L"/>
    <x v="2"/>
    <n v="34.154999999999994"/>
    <n v="68.309999999999988"/>
    <x v="1"/>
    <x v="1"/>
    <x v="0"/>
  </r>
  <r>
    <s v="QNA-31113-984"/>
    <x v="129"/>
    <s v="60512-78550-WS"/>
    <s v="L-M-0.2"/>
    <n v="4"/>
    <x v="145"/>
    <s v="dduke82@vkontakte.ru"/>
    <x v="0"/>
    <s v="Lib"/>
    <s v="M"/>
    <x v="3"/>
    <n v="4.3650000000000002"/>
    <n v="17.46"/>
    <x v="3"/>
    <x v="0"/>
    <x v="1"/>
  </r>
  <r>
    <s v="ZWI-52029-159"/>
    <x v="130"/>
    <s v="40172-12000-AU"/>
    <s v="L-M-1"/>
    <n v="3"/>
    <x v="146"/>
    <s v="ihussey84@mapy.cz"/>
    <x v="0"/>
    <s v="Lib"/>
    <s v="M"/>
    <x v="0"/>
    <n v="14.55"/>
    <n v="43.650000000000006"/>
    <x v="3"/>
    <x v="0"/>
    <x v="1"/>
  </r>
  <r>
    <s v="ZWI-52029-159"/>
    <x v="130"/>
    <s v="40172-12000-AU"/>
    <s v="E-M-1"/>
    <n v="2"/>
    <x v="147"/>
    <s v="cpinkerton85@upenn.edu"/>
    <x v="0"/>
    <s v="Exc"/>
    <s v="M"/>
    <x v="0"/>
    <n v="13.75"/>
    <n v="27.5"/>
    <x v="1"/>
    <x v="0"/>
    <x v="1"/>
  </r>
  <r>
    <s v="DFS-49954-707"/>
    <x v="131"/>
    <s v="39019-13649-CL"/>
    <s v="E-D-0.2"/>
    <n v="5"/>
    <x v="148"/>
    <s v="dvizor88@furl.net"/>
    <x v="0"/>
    <s v="Exc"/>
    <s v="D"/>
    <x v="3"/>
    <n v="3.645"/>
    <n v="18.225000000000001"/>
    <x v="1"/>
    <x v="2"/>
    <x v="0"/>
  </r>
  <r>
    <s v="VYP-89830-878"/>
    <x v="132"/>
    <s v="12715-05198-QU"/>
    <s v="A-M-2.5"/>
    <n v="2"/>
    <x v="149"/>
    <s v="klestrange8a@lulu.com"/>
    <x v="0"/>
    <s v="Ara"/>
    <s v="M"/>
    <x v="2"/>
    <n v="25.874999999999996"/>
    <n v="51.749999999999993"/>
    <x v="2"/>
    <x v="0"/>
    <x v="0"/>
  </r>
  <r>
    <s v="AMT-40418-362"/>
    <x v="133"/>
    <s v="04513-76520-QO"/>
    <s v="L-D-1"/>
    <n v="1"/>
    <x v="150"/>
    <s v="ade8c@1und1.de"/>
    <x v="0"/>
    <s v="Lib"/>
    <s v="D"/>
    <x v="0"/>
    <n v="12.95"/>
    <n v="12.95"/>
    <x v="3"/>
    <x v="2"/>
    <x v="0"/>
  </r>
  <r>
    <s v="NFQ-23241-793"/>
    <x v="134"/>
    <s v="88446-59251-SQ"/>
    <s v="A-M-1"/>
    <n v="3"/>
    <x v="151"/>
    <s v="pstonner8e@moonfruit.com"/>
    <x v="0"/>
    <s v="Ara"/>
    <s v="M"/>
    <x v="0"/>
    <n v="11.25"/>
    <n v="33.75"/>
    <x v="2"/>
    <x v="0"/>
    <x v="0"/>
  </r>
  <r>
    <s v="JQK-64922-985"/>
    <x v="113"/>
    <s v="23779-10274-KN"/>
    <s v="R-M-2.5"/>
    <n v="3"/>
    <x v="152"/>
    <s v="rwhife8g@360.cn"/>
    <x v="0"/>
    <s v="Rob"/>
    <s v="M"/>
    <x v="2"/>
    <n v="22.884999999999998"/>
    <n v="68.655000000000001"/>
    <x v="0"/>
    <x v="0"/>
    <x v="0"/>
  </r>
  <r>
    <s v="YET-17732-678"/>
    <x v="135"/>
    <s v="57235-92842-DK"/>
    <s v="R-D-0.2"/>
    <n v="1"/>
    <x v="153"/>
    <s v="jbagot8i@mac.com"/>
    <x v="0"/>
    <s v="Rob"/>
    <s v="D"/>
    <x v="3"/>
    <n v="2.6849999999999996"/>
    <n v="2.6849999999999996"/>
    <x v="0"/>
    <x v="2"/>
    <x v="1"/>
  </r>
  <r>
    <s v="NKW-24945-846"/>
    <x v="35"/>
    <s v="75977-30364-AY"/>
    <s v="A-D-2.5"/>
    <n v="5"/>
    <x v="154"/>
    <s v="cfluin8k@flickr.com"/>
    <x v="0"/>
    <s v="Ara"/>
    <s v="D"/>
    <x v="2"/>
    <n v="22.884999999999998"/>
    <n v="114.42499999999998"/>
    <x v="2"/>
    <x v="2"/>
    <x v="1"/>
  </r>
  <r>
    <s v="VKA-82720-513"/>
    <x v="136"/>
    <s v="12299-30914-NG"/>
    <s v="A-M-2.5"/>
    <n v="6"/>
    <x v="155"/>
    <s v="pbrydell8m@bloglovin.com"/>
    <x v="0"/>
    <s v="Ara"/>
    <s v="M"/>
    <x v="2"/>
    <n v="25.874999999999996"/>
    <n v="155.24999999999997"/>
    <x v="2"/>
    <x v="0"/>
    <x v="0"/>
  </r>
  <r>
    <s v="THA-60599-417"/>
    <x v="137"/>
    <s v="59971-35626-YJ"/>
    <s v="A-M-2.5"/>
    <n v="3"/>
    <x v="156"/>
    <s v="nleethem8o@mac.com"/>
    <x v="0"/>
    <s v="Ara"/>
    <s v="M"/>
    <x v="2"/>
    <n v="25.874999999999996"/>
    <n v="77.624999999999986"/>
    <x v="2"/>
    <x v="0"/>
    <x v="0"/>
  </r>
  <r>
    <s v="MEK-39769-035"/>
    <x v="138"/>
    <s v="15380-76513-PS"/>
    <s v="R-D-2.5"/>
    <n v="3"/>
    <x v="157"/>
    <s v=""/>
    <x v="1"/>
    <s v="Rob"/>
    <s v="D"/>
    <x v="2"/>
    <n v="20.584999999999997"/>
    <n v="61.754999999999995"/>
    <x v="0"/>
    <x v="2"/>
    <x v="1"/>
  </r>
  <r>
    <s v="JAF-18294-750"/>
    <x v="139"/>
    <s v="73564-98204-EY"/>
    <s v="R-D-2.5"/>
    <n v="6"/>
    <x v="158"/>
    <s v="nlush8s@dedecms.com"/>
    <x v="0"/>
    <s v="Rob"/>
    <s v="D"/>
    <x v="2"/>
    <n v="20.584999999999997"/>
    <n v="123.50999999999999"/>
    <x v="0"/>
    <x v="2"/>
    <x v="0"/>
  </r>
  <r>
    <s v="TME-59627-221"/>
    <x v="140"/>
    <s v="72282-40594-RX"/>
    <s v="L-L-2.5"/>
    <n v="6"/>
    <x v="159"/>
    <s v="tbennison8u@google.cn"/>
    <x v="0"/>
    <s v="Lib"/>
    <s v="L"/>
    <x v="2"/>
    <n v="36.454999999999998"/>
    <n v="218.73"/>
    <x v="3"/>
    <x v="1"/>
    <x v="1"/>
  </r>
  <r>
    <s v="UDG-65353-824"/>
    <x v="141"/>
    <s v="17514-94165-RJ"/>
    <s v="E-M-0.5"/>
    <n v="4"/>
    <x v="160"/>
    <s v="fcusick8w@hatena.ne.jp"/>
    <x v="0"/>
    <s v="Exc"/>
    <s v="M"/>
    <x v="1"/>
    <n v="8.25"/>
    <n v="33"/>
    <x v="1"/>
    <x v="0"/>
    <x v="1"/>
  </r>
  <r>
    <s v="ENQ-42923-176"/>
    <x v="142"/>
    <s v="56248-75861-JX"/>
    <s v="A-L-0.5"/>
    <n v="3"/>
    <x v="161"/>
    <s v="sjeyness8y@biglobe.ne.jp"/>
    <x v="0"/>
    <s v="Ara"/>
    <s v="L"/>
    <x v="1"/>
    <n v="7.77"/>
    <n v="23.31"/>
    <x v="2"/>
    <x v="1"/>
    <x v="1"/>
  </r>
  <r>
    <s v="CBT-55781-720"/>
    <x v="143"/>
    <s v="97855-54761-IS"/>
    <s v="E-D-0.5"/>
    <n v="3"/>
    <x v="162"/>
    <s v=""/>
    <x v="0"/>
    <s v="Exc"/>
    <s v="D"/>
    <x v="1"/>
    <n v="7.29"/>
    <n v="21.87"/>
    <x v="1"/>
    <x v="2"/>
    <x v="0"/>
  </r>
  <r>
    <s v="NEU-86533-016"/>
    <x v="144"/>
    <s v="96544-91644-IT"/>
    <s v="R-D-0.2"/>
    <n v="6"/>
    <x v="163"/>
    <s v=""/>
    <x v="0"/>
    <s v="Rob"/>
    <s v="D"/>
    <x v="3"/>
    <n v="2.6849999999999996"/>
    <n v="16.11"/>
    <x v="0"/>
    <x v="2"/>
    <x v="1"/>
  </r>
  <r>
    <s v="BYU-58154-603"/>
    <x v="145"/>
    <s v="51971-70393-QM"/>
    <s v="E-D-0.5"/>
    <n v="4"/>
    <x v="164"/>
    <s v=""/>
    <x v="1"/>
    <s v="Exc"/>
    <s v="D"/>
    <x v="1"/>
    <n v="7.29"/>
    <n v="29.16"/>
    <x v="1"/>
    <x v="2"/>
    <x v="1"/>
  </r>
  <r>
    <s v="EHJ-05910-257"/>
    <x v="146"/>
    <s v="06812-11924-IK"/>
    <s v="R-D-1"/>
    <n v="6"/>
    <x v="165"/>
    <s v="fdrogan96@gnu.org"/>
    <x v="0"/>
    <s v="Rob"/>
    <s v="D"/>
    <x v="0"/>
    <n v="8.9499999999999993"/>
    <n v="53.699999999999996"/>
    <x v="0"/>
    <x v="2"/>
    <x v="0"/>
  </r>
  <r>
    <s v="EIL-44855-309"/>
    <x v="147"/>
    <s v="59741-90220-OW"/>
    <s v="R-D-0.5"/>
    <n v="5"/>
    <x v="166"/>
    <s v="qparsons98@blogtalkradio.com"/>
    <x v="0"/>
    <s v="Rob"/>
    <s v="D"/>
    <x v="1"/>
    <n v="5.3699999999999992"/>
    <n v="26.849999999999994"/>
    <x v="0"/>
    <x v="2"/>
    <x v="0"/>
  </r>
  <r>
    <s v="HCA-87224-420"/>
    <x v="148"/>
    <s v="62682-27930-PD"/>
    <s v="E-M-0.5"/>
    <n v="5"/>
    <x v="167"/>
    <s v=""/>
    <x v="0"/>
    <s v="Exc"/>
    <s v="M"/>
    <x v="1"/>
    <n v="8.25"/>
    <n v="41.25"/>
    <x v="1"/>
    <x v="0"/>
    <x v="0"/>
  </r>
  <r>
    <s v="ABO-29054-365"/>
    <x v="149"/>
    <s v="00256-19905-YG"/>
    <s v="A-M-0.5"/>
    <n v="6"/>
    <x v="168"/>
    <s v="tomoylan9c@liveinternet.ru"/>
    <x v="1"/>
    <s v="Ara"/>
    <s v="M"/>
    <x v="1"/>
    <n v="6.75"/>
    <n v="40.5"/>
    <x v="2"/>
    <x v="0"/>
    <x v="1"/>
  </r>
  <r>
    <s v="TKN-58485-031"/>
    <x v="150"/>
    <s v="38890-22576-UI"/>
    <s v="R-D-1"/>
    <n v="2"/>
    <x v="169"/>
    <s v="wfetherston9e@constantcontact.com"/>
    <x v="1"/>
    <s v="Rob"/>
    <s v="D"/>
    <x v="0"/>
    <n v="8.9499999999999993"/>
    <n v="17.899999999999999"/>
    <x v="0"/>
    <x v="2"/>
    <x v="1"/>
  </r>
  <r>
    <s v="RCK-04069-371"/>
    <x v="151"/>
    <s v="94573-61802-PH"/>
    <s v="E-L-2.5"/>
    <n v="2"/>
    <x v="170"/>
    <s v="wgiorgioni9g@wikipedia.org"/>
    <x v="2"/>
    <s v="Exc"/>
    <s v="L"/>
    <x v="2"/>
    <n v="34.154999999999994"/>
    <n v="68.309999999999988"/>
    <x v="1"/>
    <x v="1"/>
    <x v="1"/>
  </r>
  <r>
    <s v="IRJ-67095-738"/>
    <x v="13"/>
    <s v="86447-02699-UT"/>
    <s v="E-M-2.5"/>
    <n v="2"/>
    <x v="171"/>
    <s v="cfranseco9i@phoca.cz"/>
    <x v="0"/>
    <s v="Exc"/>
    <s v="M"/>
    <x v="2"/>
    <n v="31.624999999999996"/>
    <n v="63.249999999999993"/>
    <x v="1"/>
    <x v="0"/>
    <x v="0"/>
  </r>
  <r>
    <s v="VEA-31961-977"/>
    <x v="79"/>
    <s v="51432-27169-KN"/>
    <s v="E-D-0.5"/>
    <n v="3"/>
    <x v="172"/>
    <s v=""/>
    <x v="1"/>
    <s v="Exc"/>
    <s v="D"/>
    <x v="1"/>
    <n v="7.29"/>
    <n v="21.87"/>
    <x v="1"/>
    <x v="2"/>
    <x v="1"/>
  </r>
  <r>
    <s v="BAF-42286-205"/>
    <x v="152"/>
    <s v="43074-00987-PB"/>
    <s v="R-M-2.5"/>
    <n v="4"/>
    <x v="173"/>
    <s v="rworg9m@arstechnica.com"/>
    <x v="0"/>
    <s v="Rob"/>
    <s v="M"/>
    <x v="2"/>
    <n v="22.884999999999998"/>
    <n v="91.539999999999992"/>
    <x v="0"/>
    <x v="0"/>
    <x v="1"/>
  </r>
  <r>
    <s v="WOR-52762-511"/>
    <x v="153"/>
    <s v="04739-85772-QT"/>
    <s v="E-L-2.5"/>
    <n v="6"/>
    <x v="174"/>
    <s v="skeynd9o@narod.ru"/>
    <x v="0"/>
    <s v="Exc"/>
    <s v="L"/>
    <x v="2"/>
    <n v="34.154999999999994"/>
    <n v="204.92999999999995"/>
    <x v="1"/>
    <x v="1"/>
    <x v="0"/>
  </r>
  <r>
    <s v="ZWK-03995-815"/>
    <x v="154"/>
    <s v="28279-78469-YW"/>
    <s v="E-M-2.5"/>
    <n v="2"/>
    <x v="175"/>
    <s v="jawdry9q@utexas.edu"/>
    <x v="0"/>
    <s v="Exc"/>
    <s v="M"/>
    <x v="2"/>
    <n v="31.624999999999996"/>
    <n v="63.249999999999993"/>
    <x v="1"/>
    <x v="0"/>
    <x v="0"/>
  </r>
  <r>
    <s v="CKF-43291-846"/>
    <x v="155"/>
    <s v="91829-99544-DS"/>
    <s v="E-L-2.5"/>
    <n v="1"/>
    <x v="176"/>
    <s v="sbaulcombe9s@dropbox.com"/>
    <x v="0"/>
    <s v="Exc"/>
    <s v="L"/>
    <x v="2"/>
    <n v="34.154999999999994"/>
    <n v="34.154999999999994"/>
    <x v="1"/>
    <x v="1"/>
    <x v="0"/>
  </r>
  <r>
    <s v="RMW-74160-339"/>
    <x v="156"/>
    <s v="38978-59582-JP"/>
    <s v="R-L-2.5"/>
    <n v="4"/>
    <x v="177"/>
    <s v="jcaldicott9u@usda.gov"/>
    <x v="0"/>
    <s v="Rob"/>
    <s v="L"/>
    <x v="2"/>
    <n v="27.484999999999996"/>
    <n v="109.93999999999998"/>
    <x v="0"/>
    <x v="1"/>
    <x v="0"/>
  </r>
  <r>
    <s v="FMT-94584-786"/>
    <x v="22"/>
    <s v="86504-96610-BH"/>
    <s v="A-L-1"/>
    <n v="2"/>
    <x v="178"/>
    <s v="wromao9w@chronoengine.com"/>
    <x v="0"/>
    <s v="Ara"/>
    <s v="L"/>
    <x v="0"/>
    <n v="12.95"/>
    <n v="25.9"/>
    <x v="2"/>
    <x v="1"/>
    <x v="1"/>
  </r>
  <r>
    <s v="NWT-78222-575"/>
    <x v="157"/>
    <s v="75986-98864-EZ"/>
    <s v="A-D-0.2"/>
    <n v="1"/>
    <x v="179"/>
    <s v="tcotmore9y@amazonaws.com"/>
    <x v="1"/>
    <s v="Ara"/>
    <s v="D"/>
    <x v="3"/>
    <n v="2.9849999999999999"/>
    <n v="2.9849999999999999"/>
    <x v="2"/>
    <x v="2"/>
    <x v="1"/>
  </r>
  <r>
    <s v="EOI-02511-919"/>
    <x v="158"/>
    <s v="66776-88682-RG"/>
    <s v="E-L-0.2"/>
    <n v="5"/>
    <x v="180"/>
    <s v="ncorpsa0@gmpg.org"/>
    <x v="0"/>
    <s v="Exc"/>
    <s v="L"/>
    <x v="3"/>
    <n v="4.4550000000000001"/>
    <n v="22.274999999999999"/>
    <x v="1"/>
    <x v="1"/>
    <x v="1"/>
  </r>
  <r>
    <s v="EOI-02511-919"/>
    <x v="158"/>
    <s v="66776-88682-RG"/>
    <s v="A-D-0.5"/>
    <n v="5"/>
    <x v="181"/>
    <s v="cruburya1@geocities.jp"/>
    <x v="0"/>
    <s v="Ara"/>
    <s v="D"/>
    <x v="1"/>
    <n v="5.97"/>
    <n v="29.849999999999998"/>
    <x v="2"/>
    <x v="2"/>
    <x v="1"/>
  </r>
  <r>
    <s v="UCT-03935-589"/>
    <x v="78"/>
    <s v="85851-78384-DM"/>
    <s v="R-D-0.5"/>
    <n v="6"/>
    <x v="182"/>
    <s v="ptoffula4@posterous.com"/>
    <x v="0"/>
    <s v="Rob"/>
    <s v="D"/>
    <x v="1"/>
    <n v="5.3699999999999992"/>
    <n v="32.22"/>
    <x v="0"/>
    <x v="2"/>
    <x v="1"/>
  </r>
  <r>
    <s v="SBI-60013-494"/>
    <x v="159"/>
    <s v="55232-81621-BX"/>
    <s v="E-M-0.2"/>
    <n v="2"/>
    <x v="183"/>
    <s v=""/>
    <x v="0"/>
    <s v="Exc"/>
    <s v="M"/>
    <x v="3"/>
    <n v="4.125"/>
    <n v="8.25"/>
    <x v="1"/>
    <x v="0"/>
    <x v="1"/>
  </r>
  <r>
    <s v="QRA-73277-814"/>
    <x v="160"/>
    <s v="80310-92912-JA"/>
    <s v="A-L-0.5"/>
    <n v="4"/>
    <x v="184"/>
    <s v="lflaoniera8@wordpress.org"/>
    <x v="0"/>
    <s v="Ara"/>
    <s v="L"/>
    <x v="1"/>
    <n v="7.77"/>
    <n v="31.08"/>
    <x v="2"/>
    <x v="1"/>
    <x v="1"/>
  </r>
  <r>
    <s v="EQE-31648-909"/>
    <x v="161"/>
    <s v="19821-05175-WZ"/>
    <s v="E-D-0.5"/>
    <n v="5"/>
    <x v="185"/>
    <s v="ccatchesideaa@macromedia.com"/>
    <x v="0"/>
    <s v="Exc"/>
    <s v="D"/>
    <x v="1"/>
    <n v="7.29"/>
    <n v="36.450000000000003"/>
    <x v="1"/>
    <x v="2"/>
    <x v="0"/>
  </r>
  <r>
    <s v="QOO-24615-950"/>
    <x v="162"/>
    <s v="01338-83217-GV"/>
    <s v="R-M-2.5"/>
    <n v="3"/>
    <x v="186"/>
    <s v="tfarraac@behance.net"/>
    <x v="0"/>
    <s v="Rob"/>
    <s v="M"/>
    <x v="2"/>
    <n v="22.884999999999998"/>
    <n v="68.655000000000001"/>
    <x v="0"/>
    <x v="0"/>
    <x v="1"/>
  </r>
  <r>
    <s v="WDV-73864-037"/>
    <x v="70"/>
    <s v="66044-25298-TA"/>
    <s v="L-M-0.5"/>
    <n v="5"/>
    <x v="187"/>
    <s v="gbamfieldae@yellowpages.com"/>
    <x v="0"/>
    <s v="Lib"/>
    <s v="M"/>
    <x v="1"/>
    <n v="8.73"/>
    <n v="43.650000000000006"/>
    <x v="3"/>
    <x v="0"/>
    <x v="0"/>
  </r>
  <r>
    <s v="PKR-88575-066"/>
    <x v="163"/>
    <s v="28728-47861-TZ"/>
    <s v="E-L-0.2"/>
    <n v="1"/>
    <x v="188"/>
    <s v="jdeag@xrea.com"/>
    <x v="0"/>
    <s v="Exc"/>
    <s v="L"/>
    <x v="3"/>
    <n v="4.4550000000000001"/>
    <n v="4.4550000000000001"/>
    <x v="1"/>
    <x v="1"/>
    <x v="0"/>
  </r>
  <r>
    <s v="BWR-85735-955"/>
    <x v="153"/>
    <s v="32638-38620-AX"/>
    <s v="L-M-1"/>
    <n v="3"/>
    <x v="189"/>
    <s v="jrudeforthai@wunderground.com"/>
    <x v="0"/>
    <s v="Lib"/>
    <s v="M"/>
    <x v="0"/>
    <n v="14.55"/>
    <n v="43.650000000000006"/>
    <x v="3"/>
    <x v="0"/>
    <x v="0"/>
  </r>
  <r>
    <s v="YFX-64795-136"/>
    <x v="164"/>
    <s v="83163-65741-IH"/>
    <s v="L-M-2.5"/>
    <n v="1"/>
    <x v="190"/>
    <s v="fmartiak@stumbleupon.com"/>
    <x v="0"/>
    <s v="Lib"/>
    <s v="M"/>
    <x v="2"/>
    <n v="33.464999999999996"/>
    <n v="33.464999999999996"/>
    <x v="3"/>
    <x v="0"/>
    <x v="0"/>
  </r>
  <r>
    <s v="DDO-71442-967"/>
    <x v="165"/>
    <s v="89422-58281-FD"/>
    <s v="L-D-0.2"/>
    <n v="5"/>
    <x v="191"/>
    <s v="ewindressam@marketwatch.com"/>
    <x v="0"/>
    <s v="Lib"/>
    <s v="D"/>
    <x v="3"/>
    <n v="3.8849999999999998"/>
    <n v="19.424999999999997"/>
    <x v="3"/>
    <x v="2"/>
    <x v="0"/>
  </r>
  <r>
    <s v="ILQ-11027-588"/>
    <x v="166"/>
    <s v="76293-30918-DQ"/>
    <s v="E-D-1"/>
    <n v="6"/>
    <x v="192"/>
    <s v=""/>
    <x v="1"/>
    <s v="Exc"/>
    <s v="D"/>
    <x v="0"/>
    <n v="12.15"/>
    <n v="72.900000000000006"/>
    <x v="1"/>
    <x v="2"/>
    <x v="0"/>
  </r>
  <r>
    <s v="KRZ-13868-122"/>
    <x v="167"/>
    <s v="86779-84838-EJ"/>
    <s v="E-L-1"/>
    <n v="3"/>
    <x v="193"/>
    <s v=""/>
    <x v="0"/>
    <s v="Exc"/>
    <s v="L"/>
    <x v="0"/>
    <n v="14.85"/>
    <n v="44.55"/>
    <x v="1"/>
    <x v="1"/>
    <x v="1"/>
  </r>
  <r>
    <s v="VRM-93594-914"/>
    <x v="168"/>
    <s v="66806-41795-MX"/>
    <s v="E-D-0.5"/>
    <n v="5"/>
    <x v="194"/>
    <s v="msarvaras@artisteer.com"/>
    <x v="0"/>
    <s v="Exc"/>
    <s v="D"/>
    <x v="1"/>
    <n v="7.29"/>
    <n v="36.450000000000003"/>
    <x v="1"/>
    <x v="2"/>
    <x v="1"/>
  </r>
  <r>
    <s v="HXL-22497-359"/>
    <x v="169"/>
    <s v="64875-71224-UI"/>
    <s v="A-L-1"/>
    <n v="3"/>
    <x v="195"/>
    <s v="sdivinyau@ask.com"/>
    <x v="0"/>
    <s v="Ara"/>
    <s v="L"/>
    <x v="0"/>
    <n v="12.95"/>
    <n v="38.849999999999994"/>
    <x v="2"/>
    <x v="1"/>
    <x v="1"/>
  </r>
  <r>
    <s v="NOP-21394-646"/>
    <x v="170"/>
    <s v="16982-35708-BZ"/>
    <s v="E-L-0.5"/>
    <n v="6"/>
    <x v="196"/>
    <s v="aiddisonaw@usa.gov"/>
    <x v="0"/>
    <s v="Exc"/>
    <s v="L"/>
    <x v="1"/>
    <n v="8.91"/>
    <n v="53.46"/>
    <x v="1"/>
    <x v="1"/>
    <x v="1"/>
  </r>
  <r>
    <s v="NOP-21394-646"/>
    <x v="170"/>
    <s v="16982-35708-BZ"/>
    <s v="L-D-2.5"/>
    <n v="2"/>
    <x v="197"/>
    <s v="dsprossonax@wunderground.com"/>
    <x v="0"/>
    <s v="Lib"/>
    <s v="D"/>
    <x v="2"/>
    <n v="29.784999999999997"/>
    <n v="59.569999999999993"/>
    <x v="3"/>
    <x v="2"/>
    <x v="1"/>
  </r>
  <r>
    <s v="NOP-21394-646"/>
    <x v="170"/>
    <s v="16982-35708-BZ"/>
    <s v="L-D-2.5"/>
    <n v="3"/>
    <x v="198"/>
    <s v="rlongfielday@bluehost.com"/>
    <x v="0"/>
    <s v="Lib"/>
    <s v="D"/>
    <x v="2"/>
    <n v="29.784999999999997"/>
    <n v="89.35499999999999"/>
    <x v="3"/>
    <x v="2"/>
    <x v="1"/>
  </r>
  <r>
    <s v="NOP-21394-646"/>
    <x v="170"/>
    <s v="16982-35708-BZ"/>
    <s v="L-L-0.5"/>
    <n v="4"/>
    <x v="199"/>
    <s v="gkislingburyaz@samsung.com"/>
    <x v="0"/>
    <s v="Lib"/>
    <s v="L"/>
    <x v="1"/>
    <n v="9.51"/>
    <n v="38.04"/>
    <x v="3"/>
    <x v="1"/>
    <x v="1"/>
  </r>
  <r>
    <s v="NOP-21394-646"/>
    <x v="170"/>
    <s v="16982-35708-BZ"/>
    <s v="E-M-1"/>
    <n v="3"/>
    <x v="200"/>
    <s v="xgibbonsb0@artisteer.com"/>
    <x v="0"/>
    <s v="Exc"/>
    <s v="M"/>
    <x v="0"/>
    <n v="13.75"/>
    <n v="41.25"/>
    <x v="1"/>
    <x v="0"/>
    <x v="1"/>
  </r>
  <r>
    <s v="FTV-77095-168"/>
    <x v="171"/>
    <s v="66708-26678-QK"/>
    <s v="L-L-0.5"/>
    <n v="6"/>
    <x v="201"/>
    <s v="gcroysdaleb6@nih.gov"/>
    <x v="0"/>
    <s v="Lib"/>
    <s v="L"/>
    <x v="1"/>
    <n v="9.51"/>
    <n v="57.06"/>
    <x v="3"/>
    <x v="1"/>
    <x v="1"/>
  </r>
  <r>
    <s v="BOR-02906-411"/>
    <x v="172"/>
    <s v="08743-09057-OO"/>
    <s v="L-D-2.5"/>
    <n v="6"/>
    <x v="202"/>
    <s v="tcraggsb8@house.gov"/>
    <x v="0"/>
    <s v="Lib"/>
    <s v="D"/>
    <x v="2"/>
    <n v="29.784999999999997"/>
    <n v="178.70999999999998"/>
    <x v="3"/>
    <x v="2"/>
    <x v="0"/>
  </r>
  <r>
    <s v="WMP-68847-770"/>
    <x v="173"/>
    <s v="37490-01572-JW"/>
    <s v="L-L-0.2"/>
    <n v="1"/>
    <x v="203"/>
    <s v="arizonba@xing.com"/>
    <x v="0"/>
    <s v="Lib"/>
    <s v="L"/>
    <x v="3"/>
    <n v="4.7549999999999999"/>
    <n v="4.7549999999999999"/>
    <x v="3"/>
    <x v="1"/>
    <x v="1"/>
  </r>
  <r>
    <s v="TMO-22785-872"/>
    <x v="174"/>
    <s v="01811-60350-CU"/>
    <s v="E-M-1"/>
    <n v="6"/>
    <x v="204"/>
    <s v="fmiellbc@spiegel.de"/>
    <x v="0"/>
    <s v="Exc"/>
    <s v="M"/>
    <x v="0"/>
    <n v="13.75"/>
    <n v="82.5"/>
    <x v="1"/>
    <x v="0"/>
    <x v="1"/>
  </r>
  <r>
    <s v="TJG-73587-353"/>
    <x v="175"/>
    <s v="24766-58139-GT"/>
    <s v="R-D-0.2"/>
    <n v="3"/>
    <x v="205"/>
    <s v=""/>
    <x v="0"/>
    <s v="Rob"/>
    <s v="D"/>
    <x v="3"/>
    <n v="2.6849999999999996"/>
    <n v="8.0549999999999997"/>
    <x v="0"/>
    <x v="2"/>
    <x v="0"/>
  </r>
  <r>
    <s v="OOU-61343-455"/>
    <x v="176"/>
    <s v="90123-70970-NY"/>
    <s v="A-M-1"/>
    <n v="2"/>
    <x v="206"/>
    <s v=""/>
    <x v="0"/>
    <s v="Ara"/>
    <s v="M"/>
    <x v="0"/>
    <n v="11.25"/>
    <n v="22.5"/>
    <x v="2"/>
    <x v="0"/>
    <x v="1"/>
  </r>
  <r>
    <s v="RMA-08327-369"/>
    <x v="142"/>
    <s v="93809-05424-MG"/>
    <s v="A-M-0.5"/>
    <n v="6"/>
    <x v="207"/>
    <s v=""/>
    <x v="0"/>
    <s v="Ara"/>
    <s v="M"/>
    <x v="1"/>
    <n v="6.75"/>
    <n v="40.5"/>
    <x v="2"/>
    <x v="0"/>
    <x v="0"/>
  </r>
  <r>
    <s v="SFB-97929-779"/>
    <x v="177"/>
    <s v="85425-33494-HQ"/>
    <s v="E-D-0.5"/>
    <n v="4"/>
    <x v="208"/>
    <s v=""/>
    <x v="1"/>
    <s v="Exc"/>
    <s v="D"/>
    <x v="1"/>
    <n v="7.29"/>
    <n v="29.16"/>
    <x v="1"/>
    <x v="2"/>
    <x v="0"/>
  </r>
  <r>
    <s v="AUP-10128-606"/>
    <x v="178"/>
    <s v="54387-64897-XC"/>
    <s v="A-M-0.5"/>
    <n v="1"/>
    <x v="209"/>
    <s v="bmcgilvrabm@so-net.ne.jp"/>
    <x v="2"/>
    <s v="Ara"/>
    <s v="M"/>
    <x v="1"/>
    <n v="6.75"/>
    <n v="6.75"/>
    <x v="2"/>
    <x v="0"/>
    <x v="1"/>
  </r>
  <r>
    <s v="YTW-40242-005"/>
    <x v="179"/>
    <s v="01035-70465-UO"/>
    <s v="L-D-1"/>
    <n v="4"/>
    <x v="210"/>
    <s v="amckellerbo@ning.com"/>
    <x v="0"/>
    <s v="Lib"/>
    <s v="D"/>
    <x v="0"/>
    <n v="12.95"/>
    <n v="51.8"/>
    <x v="3"/>
    <x v="2"/>
    <x v="0"/>
  </r>
  <r>
    <s v="PRP-53390-819"/>
    <x v="180"/>
    <s v="84260-39432-ML"/>
    <s v="E-L-0.5"/>
    <n v="6"/>
    <x v="211"/>
    <s v=""/>
    <x v="0"/>
    <s v="Exc"/>
    <s v="L"/>
    <x v="1"/>
    <n v="8.91"/>
    <n v="53.46"/>
    <x v="1"/>
    <x v="1"/>
    <x v="1"/>
  </r>
  <r>
    <s v="GSJ-01065-125"/>
    <x v="181"/>
    <s v="69779-40609-RS"/>
    <s v="E-D-0.2"/>
    <n v="4"/>
    <x v="212"/>
    <s v="ydombrellbs@dedecms.com"/>
    <x v="0"/>
    <s v="Exc"/>
    <s v="D"/>
    <x v="3"/>
    <n v="3.645"/>
    <n v="14.58"/>
    <x v="1"/>
    <x v="2"/>
    <x v="0"/>
  </r>
  <r>
    <s v="YQU-65147-580"/>
    <x v="182"/>
    <s v="80247-70000-HT"/>
    <s v="R-D-2.5"/>
    <n v="1"/>
    <x v="213"/>
    <s v="mdarrigoebu@hud.gov"/>
    <x v="0"/>
    <s v="Rob"/>
    <s v="D"/>
    <x v="2"/>
    <n v="20.584999999999997"/>
    <n v="20.584999999999997"/>
    <x v="0"/>
    <x v="2"/>
    <x v="1"/>
  </r>
  <r>
    <s v="QPM-95832-683"/>
    <x v="183"/>
    <s v="35058-04550-VC"/>
    <s v="L-L-1"/>
    <n v="2"/>
    <x v="214"/>
    <s v="mackrillbw@bandcamp.com"/>
    <x v="1"/>
    <s v="Lib"/>
    <s v="L"/>
    <x v="0"/>
    <n v="15.85"/>
    <n v="31.7"/>
    <x v="3"/>
    <x v="1"/>
    <x v="1"/>
  </r>
  <r>
    <s v="BNQ-88920-567"/>
    <x v="184"/>
    <s v="27226-53717-SY"/>
    <s v="L-D-0.2"/>
    <n v="6"/>
    <x v="215"/>
    <s v="mkippenby@dion.ne.jp"/>
    <x v="0"/>
    <s v="Lib"/>
    <s v="D"/>
    <x v="3"/>
    <n v="3.8849999999999998"/>
    <n v="23.31"/>
    <x v="3"/>
    <x v="2"/>
    <x v="1"/>
  </r>
  <r>
    <s v="PUX-47906-110"/>
    <x v="185"/>
    <s v="02002-98725-CH"/>
    <s v="L-M-1"/>
    <n v="4"/>
    <x v="216"/>
    <s v=""/>
    <x v="0"/>
    <s v="Lib"/>
    <s v="M"/>
    <x v="0"/>
    <n v="14.55"/>
    <n v="58.2"/>
    <x v="3"/>
    <x v="0"/>
    <x v="0"/>
  </r>
  <r>
    <s v="COL-72079-610"/>
    <x v="186"/>
    <s v="38487-01549-MV"/>
    <s v="E-L-0.5"/>
    <n v="4"/>
    <x v="217"/>
    <s v=""/>
    <x v="0"/>
    <s v="Exc"/>
    <s v="L"/>
    <x v="1"/>
    <n v="8.91"/>
    <n v="35.64"/>
    <x v="1"/>
    <x v="1"/>
    <x v="1"/>
  </r>
  <r>
    <s v="LBC-45686-819"/>
    <x v="187"/>
    <s v="98573-41811-EQ"/>
    <s v="A-M-1"/>
    <n v="5"/>
    <x v="218"/>
    <s v="orylandc4@deviantart.com"/>
    <x v="1"/>
    <s v="Ara"/>
    <s v="M"/>
    <x v="0"/>
    <n v="11.25"/>
    <n v="56.25"/>
    <x v="2"/>
    <x v="0"/>
    <x v="0"/>
  </r>
  <r>
    <s v="BLQ-03709-265"/>
    <x v="148"/>
    <s v="72463-75685-MV"/>
    <s v="R-L-0.2"/>
    <n v="3"/>
    <x v="219"/>
    <s v="blottringtonc6@redcross.org"/>
    <x v="0"/>
    <s v="Rob"/>
    <s v="L"/>
    <x v="3"/>
    <n v="3.5849999999999995"/>
    <n v="10.754999999999999"/>
    <x v="0"/>
    <x v="1"/>
    <x v="1"/>
  </r>
  <r>
    <s v="BLQ-03709-265"/>
    <x v="148"/>
    <s v="72463-75685-MV"/>
    <s v="R-M-0.2"/>
    <n v="5"/>
    <x v="220"/>
    <s v="craglessc7@webmd.com"/>
    <x v="0"/>
    <s v="Rob"/>
    <s v="M"/>
    <x v="3"/>
    <n v="2.9849999999999999"/>
    <n v="14.924999999999999"/>
    <x v="0"/>
    <x v="0"/>
    <x v="1"/>
  </r>
  <r>
    <s v="VFZ-91673-181"/>
    <x v="188"/>
    <s v="10225-91535-AI"/>
    <s v="A-L-1"/>
    <n v="6"/>
    <x v="221"/>
    <s v="kheadsca@jalbum.net"/>
    <x v="0"/>
    <s v="Ara"/>
    <s v="L"/>
    <x v="0"/>
    <n v="12.95"/>
    <n v="77.699999999999989"/>
    <x v="2"/>
    <x v="1"/>
    <x v="0"/>
  </r>
  <r>
    <s v="WKD-81956-870"/>
    <x v="189"/>
    <s v="48090-06534-HI"/>
    <s v="L-D-0.5"/>
    <n v="3"/>
    <x v="222"/>
    <s v="rjacquemardcc@acquirethisname.com"/>
    <x v="0"/>
    <s v="Lib"/>
    <s v="D"/>
    <x v="1"/>
    <n v="7.77"/>
    <n v="23.31"/>
    <x v="3"/>
    <x v="2"/>
    <x v="1"/>
  </r>
  <r>
    <s v="TNI-91067-006"/>
    <x v="190"/>
    <s v="80444-58185-FX"/>
    <s v="E-L-1"/>
    <n v="4"/>
    <x v="223"/>
    <s v="wcholomince@about.com"/>
    <x v="0"/>
    <s v="Exc"/>
    <s v="L"/>
    <x v="0"/>
    <n v="14.85"/>
    <n v="59.4"/>
    <x v="1"/>
    <x v="1"/>
    <x v="0"/>
  </r>
  <r>
    <s v="IZA-61469-812"/>
    <x v="191"/>
    <s v="13561-92774-WP"/>
    <s v="L-D-2.5"/>
    <n v="4"/>
    <x v="224"/>
    <s v="pdurbancg@symantec.com"/>
    <x v="0"/>
    <s v="Lib"/>
    <s v="D"/>
    <x v="2"/>
    <n v="29.784999999999997"/>
    <n v="119.13999999999999"/>
    <x v="3"/>
    <x v="2"/>
    <x v="0"/>
  </r>
  <r>
    <s v="PSS-22466-862"/>
    <x v="192"/>
    <s v="11550-78378-GE"/>
    <s v="R-L-0.2"/>
    <n v="4"/>
    <x v="225"/>
    <s v="spamphilonci@mlb.com"/>
    <x v="1"/>
    <s v="Rob"/>
    <s v="L"/>
    <x v="3"/>
    <n v="3.5849999999999995"/>
    <n v="14.339999999999998"/>
    <x v="0"/>
    <x v="1"/>
    <x v="1"/>
  </r>
  <r>
    <s v="REH-56504-397"/>
    <x v="193"/>
    <s v="90961-35603-RP"/>
    <s v="A-M-2.5"/>
    <n v="5"/>
    <x v="226"/>
    <s v="msesonck@census.gov"/>
    <x v="0"/>
    <s v="Ara"/>
    <s v="M"/>
    <x v="2"/>
    <n v="25.874999999999996"/>
    <n v="129.37499999999997"/>
    <x v="2"/>
    <x v="0"/>
    <x v="1"/>
  </r>
  <r>
    <s v="ALA-62598-016"/>
    <x v="194"/>
    <s v="57145-03803-ZL"/>
    <s v="R-D-0.2"/>
    <n v="6"/>
    <x v="227"/>
    <s v="rcawleycm@yellowbook.com"/>
    <x v="2"/>
    <s v="Rob"/>
    <s v="D"/>
    <x v="3"/>
    <n v="2.6849999999999996"/>
    <n v="16.11"/>
    <x v="0"/>
    <x v="2"/>
    <x v="0"/>
  </r>
  <r>
    <s v="EYE-70374-835"/>
    <x v="195"/>
    <s v="89115-11966-VF"/>
    <s v="R-L-0.2"/>
    <n v="5"/>
    <x v="228"/>
    <s v="aadamidesco@bizjournals.com"/>
    <x v="0"/>
    <s v="Rob"/>
    <s v="L"/>
    <x v="3"/>
    <n v="3.5849999999999995"/>
    <n v="17.924999999999997"/>
    <x v="0"/>
    <x v="1"/>
    <x v="1"/>
  </r>
  <r>
    <s v="CCZ-19589-212"/>
    <x v="196"/>
    <s v="05754-41702-FG"/>
    <s v="L-M-0.2"/>
    <n v="2"/>
    <x v="229"/>
    <s v="rwillowaycq@admin.ch"/>
    <x v="0"/>
    <s v="Lib"/>
    <s v="M"/>
    <x v="3"/>
    <n v="4.3650000000000002"/>
    <n v="8.73"/>
    <x v="3"/>
    <x v="0"/>
    <x v="1"/>
  </r>
  <r>
    <s v="BPT-83989-157"/>
    <x v="197"/>
    <s v="84269-49816-ML"/>
    <s v="A-M-2.5"/>
    <n v="2"/>
    <x v="230"/>
    <s v="abilbrookcs@booking.com"/>
    <x v="0"/>
    <s v="Ara"/>
    <s v="M"/>
    <x v="2"/>
    <n v="25.874999999999996"/>
    <n v="51.749999999999993"/>
    <x v="2"/>
    <x v="0"/>
    <x v="1"/>
  </r>
  <r>
    <s v="YFH-87456-208"/>
    <x v="198"/>
    <s v="23600-98432-ME"/>
    <s v="L-M-0.2"/>
    <n v="2"/>
    <x v="231"/>
    <s v="bdailecu@vistaprint.com"/>
    <x v="0"/>
    <s v="Lib"/>
    <s v="M"/>
    <x v="3"/>
    <n v="4.3650000000000002"/>
    <n v="8.73"/>
    <x v="3"/>
    <x v="0"/>
    <x v="0"/>
  </r>
  <r>
    <s v="JLN-14700-924"/>
    <x v="199"/>
    <s v="79058-02767-CP"/>
    <s v="L-L-0.2"/>
    <n v="5"/>
    <x v="232"/>
    <s v="abrentnallcw@biglobe.ne.jp"/>
    <x v="2"/>
    <s v="Lib"/>
    <s v="L"/>
    <x v="3"/>
    <n v="4.7549999999999999"/>
    <n v="23.774999999999999"/>
    <x v="3"/>
    <x v="1"/>
    <x v="1"/>
  </r>
  <r>
    <s v="JVW-22582-137"/>
    <x v="200"/>
    <s v="89208-74646-UK"/>
    <s v="E-M-0.2"/>
    <n v="5"/>
    <x v="233"/>
    <s v="dkornelcy@cyberchimps.com"/>
    <x v="0"/>
    <s v="Exc"/>
    <s v="M"/>
    <x v="3"/>
    <n v="4.125"/>
    <n v="20.625"/>
    <x v="1"/>
    <x v="0"/>
    <x v="1"/>
  </r>
  <r>
    <s v="LAA-41879-001"/>
    <x v="201"/>
    <s v="11408-81032-UR"/>
    <s v="L-L-2.5"/>
    <n v="1"/>
    <x v="234"/>
    <s v="jmccaulld0@parallels.com"/>
    <x v="0"/>
    <s v="Lib"/>
    <s v="L"/>
    <x v="2"/>
    <n v="36.454999999999998"/>
    <n v="36.454999999999998"/>
    <x v="3"/>
    <x v="1"/>
    <x v="1"/>
  </r>
  <r>
    <s v="BRV-64870-915"/>
    <x v="202"/>
    <s v="32070-55528-UG"/>
    <s v="L-L-2.5"/>
    <n v="5"/>
    <x v="235"/>
    <s v="ahutchinsond2@imgur.com"/>
    <x v="1"/>
    <s v="Lib"/>
    <s v="L"/>
    <x v="2"/>
    <n v="36.454999999999998"/>
    <n v="182.27499999999998"/>
    <x v="3"/>
    <x v="1"/>
    <x v="1"/>
  </r>
  <r>
    <s v="RGJ-12544-083"/>
    <x v="203"/>
    <s v="48873-84433-PN"/>
    <s v="L-D-2.5"/>
    <n v="3"/>
    <x v="236"/>
    <s v="rdriversd4@hexun.com"/>
    <x v="1"/>
    <s v="Lib"/>
    <s v="D"/>
    <x v="2"/>
    <n v="29.784999999999997"/>
    <n v="89.35499999999999"/>
    <x v="3"/>
    <x v="2"/>
    <x v="1"/>
  </r>
  <r>
    <s v="JJX-83339-346"/>
    <x v="204"/>
    <s v="32928-18158-OW"/>
    <s v="R-L-0.2"/>
    <n v="1"/>
    <x v="237"/>
    <s v="gsmallcombed6@ucla.edu"/>
    <x v="0"/>
    <s v="Rob"/>
    <s v="L"/>
    <x v="3"/>
    <n v="3.5849999999999995"/>
    <n v="3.5849999999999995"/>
    <x v="0"/>
    <x v="1"/>
    <x v="0"/>
  </r>
  <r>
    <s v="BIU-21970-705"/>
    <x v="205"/>
    <s v="89711-56688-GG"/>
    <s v="R-M-2.5"/>
    <n v="2"/>
    <x v="238"/>
    <s v="gdimitrioud8@chronoengine.com"/>
    <x v="0"/>
    <s v="Rob"/>
    <s v="M"/>
    <x v="2"/>
    <n v="22.884999999999998"/>
    <n v="45.769999999999996"/>
    <x v="0"/>
    <x v="0"/>
    <x v="0"/>
  </r>
  <r>
    <s v="ELJ-87741-745"/>
    <x v="206"/>
    <s v="48389-71976-JB"/>
    <s v="E-L-1"/>
    <n v="4"/>
    <x v="239"/>
    <s v="abrashda@plala.or.jp"/>
    <x v="0"/>
    <s v="Exc"/>
    <s v="L"/>
    <x v="0"/>
    <n v="14.85"/>
    <n v="59.4"/>
    <x v="1"/>
    <x v="1"/>
    <x v="1"/>
  </r>
  <r>
    <s v="SGI-48226-857"/>
    <x v="207"/>
    <s v="84033-80762-EQ"/>
    <s v="A-M-2.5"/>
    <n v="6"/>
    <x v="240"/>
    <s v="wmcinerneydc@wordpress.com"/>
    <x v="0"/>
    <s v="Ara"/>
    <s v="M"/>
    <x v="2"/>
    <n v="25.874999999999996"/>
    <n v="155.24999999999997"/>
    <x v="2"/>
    <x v="0"/>
    <x v="0"/>
  </r>
  <r>
    <s v="AHV-66988-037"/>
    <x v="208"/>
    <s v="12743-00952-KO"/>
    <s v="R-M-2.5"/>
    <n v="2"/>
    <x v="241"/>
    <s v="skeetsde@answers.com"/>
    <x v="0"/>
    <s v="Rob"/>
    <s v="M"/>
    <x v="2"/>
    <n v="22.884999999999998"/>
    <n v="45.769999999999996"/>
    <x v="0"/>
    <x v="0"/>
    <x v="1"/>
  </r>
  <r>
    <s v="ISK-42066-094"/>
    <x v="209"/>
    <s v="41505-42181-EF"/>
    <s v="E-D-1"/>
    <n v="3"/>
    <x v="242"/>
    <s v="kcakedg@huffingtonpost.com"/>
    <x v="0"/>
    <s v="Exc"/>
    <s v="D"/>
    <x v="0"/>
    <n v="12.15"/>
    <n v="36.450000000000003"/>
    <x v="1"/>
    <x v="2"/>
    <x v="0"/>
  </r>
  <r>
    <s v="FTC-35822-530"/>
    <x v="210"/>
    <s v="14307-87663-KB"/>
    <s v="E-D-0.5"/>
    <n v="4"/>
    <x v="243"/>
    <s v="fkienleindi@trellian.com"/>
    <x v="0"/>
    <s v="Exc"/>
    <s v="D"/>
    <x v="1"/>
    <n v="7.29"/>
    <n v="29.16"/>
    <x v="1"/>
    <x v="2"/>
    <x v="0"/>
  </r>
  <r>
    <s v="VSS-56247-688"/>
    <x v="211"/>
    <s v="08360-19442-GB"/>
    <s v="L-M-2.5"/>
    <n v="4"/>
    <x v="244"/>
    <s v="bsemkinsdk@unc.edu"/>
    <x v="0"/>
    <s v="Lib"/>
    <s v="M"/>
    <x v="2"/>
    <n v="33.464999999999996"/>
    <n v="133.85999999999999"/>
    <x v="3"/>
    <x v="0"/>
    <x v="1"/>
  </r>
  <r>
    <s v="HVW-25584-144"/>
    <x v="212"/>
    <s v="93405-51204-UW"/>
    <s v="L-L-0.2"/>
    <n v="5"/>
    <x v="245"/>
    <s v="bgiannazzidm@apple.com"/>
    <x v="0"/>
    <s v="Lib"/>
    <s v="L"/>
    <x v="3"/>
    <n v="4.7549999999999999"/>
    <n v="23.774999999999999"/>
    <x v="3"/>
    <x v="1"/>
    <x v="0"/>
  </r>
  <r>
    <s v="MUY-15309-209"/>
    <x v="213"/>
    <s v="97152-03355-IW"/>
    <s v="L-D-1"/>
    <n v="3"/>
    <x v="246"/>
    <s v="ulethbrigdo@hc360.com"/>
    <x v="2"/>
    <s v="Lib"/>
    <s v="D"/>
    <x v="0"/>
    <n v="12.95"/>
    <n v="38.849999999999994"/>
    <x v="3"/>
    <x v="2"/>
    <x v="1"/>
  </r>
  <r>
    <s v="VAJ-44572-469"/>
    <x v="63"/>
    <s v="79216-73157-TE"/>
    <s v="R-L-0.2"/>
    <n v="6"/>
    <x v="247"/>
    <s v="fjecockdq@unicef.org"/>
    <x v="1"/>
    <s v="Rob"/>
    <s v="L"/>
    <x v="3"/>
    <n v="3.5849999999999995"/>
    <n v="21.509999999999998"/>
    <x v="0"/>
    <x v="1"/>
    <x v="0"/>
  </r>
  <r>
    <s v="YJU-84377-606"/>
    <x v="214"/>
    <s v="20259-47723-AC"/>
    <s v="A-D-1"/>
    <n v="1"/>
    <x v="248"/>
    <s v="hpallisterds@ning.com"/>
    <x v="0"/>
    <s v="Ara"/>
    <s v="D"/>
    <x v="0"/>
    <n v="9.9499999999999993"/>
    <n v="9.9499999999999993"/>
    <x v="2"/>
    <x v="2"/>
    <x v="0"/>
  </r>
  <r>
    <s v="VNC-93921-469"/>
    <x v="215"/>
    <s v="04666-71569-RI"/>
    <s v="L-L-1"/>
    <n v="1"/>
    <x v="249"/>
    <s v="wstearleye1@census.gov"/>
    <x v="0"/>
    <s v="Lib"/>
    <s v="L"/>
    <x v="0"/>
    <n v="15.85"/>
    <n v="15.85"/>
    <x v="3"/>
    <x v="1"/>
    <x v="0"/>
  </r>
  <r>
    <s v="OGB-91614-810"/>
    <x v="216"/>
    <s v="08909-77713-CG"/>
    <s v="R-M-0.2"/>
    <n v="1"/>
    <x v="250"/>
    <s v=""/>
    <x v="0"/>
    <s v="Rob"/>
    <s v="M"/>
    <x v="3"/>
    <n v="2.9849999999999999"/>
    <n v="2.9849999999999999"/>
    <x v="0"/>
    <x v="0"/>
    <x v="0"/>
  </r>
  <r>
    <s v="BQI-61647-496"/>
    <x v="217"/>
    <s v="84340-73931-VV"/>
    <s v="E-M-1"/>
    <n v="5"/>
    <x v="251"/>
    <s v="eshearsbydy@g.co"/>
    <x v="0"/>
    <s v="Exc"/>
    <s v="M"/>
    <x v="0"/>
    <n v="13.75"/>
    <n v="68.75"/>
    <x v="1"/>
    <x v="0"/>
    <x v="0"/>
  </r>
  <r>
    <s v="IOM-51636-823"/>
    <x v="218"/>
    <s v="04609-95151-XH"/>
    <s v="A-D-1"/>
    <n v="3"/>
    <x v="252"/>
    <s v="nerswelle0@mlb.com"/>
    <x v="0"/>
    <s v="Ara"/>
    <s v="D"/>
    <x v="0"/>
    <n v="9.9499999999999993"/>
    <n v="29.849999999999998"/>
    <x v="2"/>
    <x v="2"/>
    <x v="1"/>
  </r>
  <r>
    <s v="GGD-38107-641"/>
    <x v="219"/>
    <s v="99562-88650-YF"/>
    <s v="L-M-1"/>
    <n v="4"/>
    <x v="253"/>
    <s v="dwincere2@marriott.com"/>
    <x v="0"/>
    <s v="Lib"/>
    <s v="M"/>
    <x v="0"/>
    <n v="14.55"/>
    <n v="58.2"/>
    <x v="3"/>
    <x v="0"/>
    <x v="1"/>
  </r>
  <r>
    <s v="LTO-95975-728"/>
    <x v="220"/>
    <s v="46560-73885-PJ"/>
    <s v="R-L-0.5"/>
    <n v="4"/>
    <x v="254"/>
    <s v="hperrise4@studiopress.com"/>
    <x v="2"/>
    <s v="Rob"/>
    <s v="L"/>
    <x v="1"/>
    <n v="7.169999999999999"/>
    <n v="28.679999999999996"/>
    <x v="0"/>
    <x v="1"/>
    <x v="1"/>
  </r>
  <r>
    <s v="IGM-84664-265"/>
    <x v="114"/>
    <s v="80179-44620-WN"/>
    <s v="R-L-0.5"/>
    <n v="3"/>
    <x v="255"/>
    <s v="ckide6@narod.ru"/>
    <x v="0"/>
    <s v="Rob"/>
    <s v="L"/>
    <x v="1"/>
    <n v="7.169999999999999"/>
    <n v="21.509999999999998"/>
    <x v="0"/>
    <x v="1"/>
    <x v="1"/>
  </r>
  <r>
    <s v="SKO-45740-621"/>
    <x v="221"/>
    <s v="04666-71569-RI"/>
    <s v="L-M-0.5"/>
    <n v="2"/>
    <x v="256"/>
    <s v="cbakeupe8@globo.com"/>
    <x v="0"/>
    <s v="Lib"/>
    <s v="M"/>
    <x v="1"/>
    <n v="8.73"/>
    <n v="17.46"/>
    <x v="3"/>
    <x v="0"/>
    <x v="0"/>
  </r>
  <r>
    <s v="FOJ-02234-063"/>
    <x v="222"/>
    <s v="59081-87231-VP"/>
    <s v="E-D-2.5"/>
    <n v="1"/>
    <x v="257"/>
    <s v="pwitheringtonea@networkadvertising.org"/>
    <x v="0"/>
    <s v="Exc"/>
    <s v="D"/>
    <x v="2"/>
    <n v="27.945"/>
    <n v="27.945"/>
    <x v="1"/>
    <x v="2"/>
    <x v="0"/>
  </r>
  <r>
    <s v="MSJ-11909-468"/>
    <x v="188"/>
    <s v="07878-45872-CC"/>
    <s v="E-D-2.5"/>
    <n v="5"/>
    <x v="258"/>
    <s v=""/>
    <x v="0"/>
    <s v="Exc"/>
    <s v="D"/>
    <x v="2"/>
    <n v="27.945"/>
    <n v="139.72499999999999"/>
    <x v="1"/>
    <x v="2"/>
    <x v="1"/>
  </r>
  <r>
    <s v="DKB-78053-329"/>
    <x v="223"/>
    <s v="12444-05174-OO"/>
    <s v="R-M-0.2"/>
    <n v="2"/>
    <x v="259"/>
    <s v="kimortsee@alexa.com"/>
    <x v="2"/>
    <s v="Rob"/>
    <s v="M"/>
    <x v="3"/>
    <n v="2.9849999999999999"/>
    <n v="5.97"/>
    <x v="0"/>
    <x v="0"/>
    <x v="1"/>
  </r>
  <r>
    <s v="DFZ-45083-941"/>
    <x v="224"/>
    <s v="34665-62561-AU"/>
    <s v="R-L-2.5"/>
    <n v="1"/>
    <x v="260"/>
    <s v="marmisteadeg@blogtalkradio.com"/>
    <x v="0"/>
    <s v="Rob"/>
    <s v="L"/>
    <x v="2"/>
    <n v="27.484999999999996"/>
    <n v="27.484999999999996"/>
    <x v="0"/>
    <x v="1"/>
    <x v="0"/>
  </r>
  <r>
    <s v="OTA-40969-710"/>
    <x v="83"/>
    <s v="77877-11993-QH"/>
    <s v="R-L-1"/>
    <n v="5"/>
    <x v="261"/>
    <s v="vupstoneei@google.pl"/>
    <x v="0"/>
    <s v="Rob"/>
    <s v="L"/>
    <x v="0"/>
    <n v="11.95"/>
    <n v="59.75"/>
    <x v="0"/>
    <x v="1"/>
    <x v="0"/>
  </r>
  <r>
    <s v="GRH-45571-667"/>
    <x v="104"/>
    <s v="32291-18308-YZ"/>
    <s v="E-M-1"/>
    <n v="3"/>
    <x v="262"/>
    <s v=""/>
    <x v="0"/>
    <s v="Exc"/>
    <s v="M"/>
    <x v="0"/>
    <n v="13.75"/>
    <n v="41.25"/>
    <x v="1"/>
    <x v="0"/>
    <x v="1"/>
  </r>
  <r>
    <s v="NXV-05302-067"/>
    <x v="225"/>
    <s v="25754-33191-ZI"/>
    <s v="L-M-2.5"/>
    <n v="4"/>
    <x v="263"/>
    <s v="wspeechlyem@amazon.com"/>
    <x v="0"/>
    <s v="Lib"/>
    <s v="M"/>
    <x v="2"/>
    <n v="33.464999999999996"/>
    <n v="133.85999999999999"/>
    <x v="3"/>
    <x v="0"/>
    <x v="1"/>
  </r>
  <r>
    <s v="VZH-86274-142"/>
    <x v="226"/>
    <s v="53120-45532-KL"/>
    <s v="R-L-1"/>
    <n v="5"/>
    <x v="264"/>
    <s v="lpennaccieo@statcounter.com"/>
    <x v="1"/>
    <s v="Rob"/>
    <s v="L"/>
    <x v="0"/>
    <n v="11.95"/>
    <n v="59.75"/>
    <x v="0"/>
    <x v="1"/>
    <x v="0"/>
  </r>
  <r>
    <s v="KIX-93248-135"/>
    <x v="227"/>
    <s v="36605-83052-WB"/>
    <s v="A-D-0.5"/>
    <n v="1"/>
    <x v="265"/>
    <s v="dfrieseq@cargocollective.com"/>
    <x v="0"/>
    <s v="Ara"/>
    <s v="D"/>
    <x v="1"/>
    <n v="5.97"/>
    <n v="5.97"/>
    <x v="2"/>
    <x v="2"/>
    <x v="0"/>
  </r>
  <r>
    <s v="AXR-10962-010"/>
    <x v="180"/>
    <s v="53683-35977-KI"/>
    <s v="E-D-1"/>
    <n v="2"/>
    <x v="266"/>
    <s v="nnasebyes@umich.edu"/>
    <x v="2"/>
    <s v="Exc"/>
    <s v="D"/>
    <x v="0"/>
    <n v="12.15"/>
    <n v="24.3"/>
    <x v="1"/>
    <x v="2"/>
    <x v="1"/>
  </r>
  <r>
    <s v="IHS-71573-008"/>
    <x v="228"/>
    <s v="07972-83134-NM"/>
    <s v="E-D-0.2"/>
    <n v="6"/>
    <x v="267"/>
    <s v="koculleneu@ca.gov"/>
    <x v="0"/>
    <s v="Exc"/>
    <s v="D"/>
    <x v="3"/>
    <n v="3.645"/>
    <n v="21.87"/>
    <x v="1"/>
    <x v="2"/>
    <x v="0"/>
  </r>
  <r>
    <s v="QTR-19001-114"/>
    <x v="229"/>
    <s v="01035-70465-UO"/>
    <s v="A-D-1"/>
    <n v="2"/>
    <x v="239"/>
    <s v="abrashda@plala.or.jp"/>
    <x v="0"/>
    <s v="Ara"/>
    <s v="D"/>
    <x v="0"/>
    <n v="9.9499999999999993"/>
    <n v="19.899999999999999"/>
    <x v="2"/>
    <x v="2"/>
    <x v="0"/>
  </r>
  <r>
    <s v="WBK-62297-910"/>
    <x v="230"/>
    <s v="25514-23938-IQ"/>
    <s v="A-D-0.2"/>
    <n v="2"/>
    <x v="268"/>
    <s v="agallyoney@engadget.com"/>
    <x v="0"/>
    <s v="Ara"/>
    <s v="D"/>
    <x v="3"/>
    <n v="2.9849999999999999"/>
    <n v="5.97"/>
    <x v="2"/>
    <x v="2"/>
    <x v="1"/>
  </r>
  <r>
    <s v="OGY-19377-175"/>
    <x v="231"/>
    <s v="49084-44492-OJ"/>
    <s v="E-D-0.5"/>
    <n v="1"/>
    <x v="269"/>
    <s v="koslerf0@gmpg.org"/>
    <x v="1"/>
    <s v="Exc"/>
    <s v="D"/>
    <x v="1"/>
    <n v="7.29"/>
    <n v="7.29"/>
    <x v="1"/>
    <x v="2"/>
    <x v="0"/>
  </r>
  <r>
    <s v="ESR-66651-814"/>
    <x v="80"/>
    <s v="76624-72205-CK"/>
    <s v="A-D-0.2"/>
    <n v="4"/>
    <x v="270"/>
    <s v="zpellettf2@dailymotion.com"/>
    <x v="0"/>
    <s v="Ara"/>
    <s v="D"/>
    <x v="3"/>
    <n v="2.9849999999999999"/>
    <n v="11.94"/>
    <x v="2"/>
    <x v="2"/>
    <x v="0"/>
  </r>
  <r>
    <s v="CPX-46916-770"/>
    <x v="232"/>
    <s v="12729-50170-JE"/>
    <s v="R-L-1"/>
    <n v="6"/>
    <x v="271"/>
    <s v="hfromantf4@ucsd.edu"/>
    <x v="1"/>
    <s v="Rob"/>
    <s v="L"/>
    <x v="0"/>
    <n v="11.95"/>
    <n v="71.699999999999989"/>
    <x v="0"/>
    <x v="1"/>
    <x v="0"/>
  </r>
  <r>
    <s v="MDC-03318-645"/>
    <x v="233"/>
    <s v="43974-44760-QI"/>
    <s v="A-L-0.2"/>
    <n v="2"/>
    <x v="272"/>
    <s v=""/>
    <x v="0"/>
    <s v="Ara"/>
    <s v="L"/>
    <x v="3"/>
    <n v="3.8849999999999998"/>
    <n v="7.77"/>
    <x v="2"/>
    <x v="1"/>
    <x v="1"/>
  </r>
  <r>
    <s v="SFF-86059-407"/>
    <x v="234"/>
    <s v="30585-48726-BK"/>
    <s v="A-M-2.5"/>
    <n v="1"/>
    <x v="273"/>
    <s v="bmundenf8@elpais.com"/>
    <x v="0"/>
    <s v="Ara"/>
    <s v="M"/>
    <x v="2"/>
    <n v="25.874999999999996"/>
    <n v="25.874999999999996"/>
    <x v="2"/>
    <x v="0"/>
    <x v="1"/>
  </r>
  <r>
    <s v="SCL-94540-788"/>
    <x v="235"/>
    <s v="16123-07017-TY"/>
    <s v="E-L-2.5"/>
    <n v="6"/>
    <x v="274"/>
    <s v="nbrakespearfa@rediff.com"/>
    <x v="0"/>
    <s v="Exc"/>
    <s v="L"/>
    <x v="2"/>
    <n v="34.154999999999994"/>
    <n v="204.92999999999995"/>
    <x v="1"/>
    <x v="1"/>
    <x v="1"/>
  </r>
  <r>
    <s v="HVU-21634-076"/>
    <x v="236"/>
    <s v="27723-45097-MH"/>
    <s v="R-L-2.5"/>
    <n v="4"/>
    <x v="275"/>
    <s v="galbertsfc@etsy.com"/>
    <x v="1"/>
    <s v="Rob"/>
    <s v="L"/>
    <x v="2"/>
    <n v="27.484999999999996"/>
    <n v="109.93999999999998"/>
    <x v="0"/>
    <x v="1"/>
    <x v="0"/>
  </r>
  <r>
    <s v="XUS-73326-418"/>
    <x v="237"/>
    <s v="37078-56703-AF"/>
    <s v="E-L-1"/>
    <n v="6"/>
    <x v="276"/>
    <s v=""/>
    <x v="0"/>
    <s v="Exc"/>
    <s v="L"/>
    <x v="0"/>
    <n v="14.85"/>
    <n v="89.1"/>
    <x v="1"/>
    <x v="1"/>
    <x v="1"/>
  </r>
  <r>
    <s v="XWD-18933-006"/>
    <x v="238"/>
    <s v="79420-11075-MY"/>
    <s v="A-L-0.2"/>
    <n v="2"/>
    <x v="277"/>
    <s v="craisbeckfg@webnode.com"/>
    <x v="0"/>
    <s v="Ara"/>
    <s v="L"/>
    <x v="3"/>
    <n v="3.8849999999999998"/>
    <n v="7.77"/>
    <x v="2"/>
    <x v="1"/>
    <x v="0"/>
  </r>
  <r>
    <s v="HPD-65272-772"/>
    <x v="52"/>
    <s v="57504-13456-UO"/>
    <s v="L-M-2.5"/>
    <n v="1"/>
    <x v="278"/>
    <s v=""/>
    <x v="0"/>
    <s v="Lib"/>
    <s v="M"/>
    <x v="2"/>
    <n v="33.464999999999996"/>
    <n v="33.464999999999996"/>
    <x v="3"/>
    <x v="0"/>
    <x v="0"/>
  </r>
  <r>
    <s v="JEG-93140-224"/>
    <x v="146"/>
    <s v="53751-57560-CN"/>
    <s v="E-M-0.5"/>
    <n v="5"/>
    <x v="279"/>
    <s v=""/>
    <x v="0"/>
    <s v="Exc"/>
    <s v="M"/>
    <x v="1"/>
    <n v="8.25"/>
    <n v="41.25"/>
    <x v="1"/>
    <x v="0"/>
    <x v="0"/>
  </r>
  <r>
    <s v="NNH-62058-950"/>
    <x v="239"/>
    <s v="96112-42558-EA"/>
    <s v="E-L-1"/>
    <n v="4"/>
    <x v="280"/>
    <s v="bgrecefm@naver.com"/>
    <x v="0"/>
    <s v="Exc"/>
    <s v="L"/>
    <x v="0"/>
    <n v="14.85"/>
    <n v="59.4"/>
    <x v="1"/>
    <x v="1"/>
    <x v="0"/>
  </r>
  <r>
    <s v="LTD-71429-845"/>
    <x v="240"/>
    <s v="03157-23165-UB"/>
    <s v="A-L-0.5"/>
    <n v="1"/>
    <x v="281"/>
    <s v="athysfo@cdc.gov"/>
    <x v="2"/>
    <s v="Ara"/>
    <s v="L"/>
    <x v="1"/>
    <n v="7.77"/>
    <n v="7.77"/>
    <x v="2"/>
    <x v="1"/>
    <x v="1"/>
  </r>
  <r>
    <s v="MPV-26985-215"/>
    <x v="241"/>
    <s v="51466-52850-AG"/>
    <s v="R-D-0.5"/>
    <n v="1"/>
    <x v="282"/>
    <s v="akelstonfq@sakura.ne.jp"/>
    <x v="2"/>
    <s v="Rob"/>
    <s v="D"/>
    <x v="1"/>
    <n v="5.3699999999999992"/>
    <n v="5.3699999999999992"/>
    <x v="0"/>
    <x v="2"/>
    <x v="0"/>
  </r>
  <r>
    <s v="IYO-10245-081"/>
    <x v="242"/>
    <s v="57145-31023-FK"/>
    <s v="E-M-2.5"/>
    <n v="3"/>
    <x v="283"/>
    <s v="cmottramfs@harvard.edu"/>
    <x v="0"/>
    <s v="Exc"/>
    <s v="M"/>
    <x v="2"/>
    <n v="31.624999999999996"/>
    <n v="94.874999999999986"/>
    <x v="1"/>
    <x v="0"/>
    <x v="1"/>
  </r>
  <r>
    <s v="BYZ-39669-954"/>
    <x v="243"/>
    <s v="66408-53777-VE"/>
    <s v="L-L-2.5"/>
    <n v="1"/>
    <x v="284"/>
    <s v="dsangwinfu@weebly.com"/>
    <x v="0"/>
    <s v="Lib"/>
    <s v="L"/>
    <x v="2"/>
    <n v="36.454999999999998"/>
    <n v="36.454999999999998"/>
    <x v="3"/>
    <x v="1"/>
    <x v="1"/>
  </r>
  <r>
    <s v="EFB-72860-209"/>
    <x v="244"/>
    <s v="53035-99701-WG"/>
    <s v="A-M-0.2"/>
    <n v="4"/>
    <x v="285"/>
    <s v=""/>
    <x v="0"/>
    <s v="Ara"/>
    <s v="M"/>
    <x v="3"/>
    <n v="3.375"/>
    <n v="13.5"/>
    <x v="2"/>
    <x v="0"/>
    <x v="0"/>
  </r>
  <r>
    <s v="GMM-72397-378"/>
    <x v="245"/>
    <s v="45899-92796-EI"/>
    <s v="R-L-0.2"/>
    <n v="4"/>
    <x v="286"/>
    <s v="mharbyfy@163.com"/>
    <x v="0"/>
    <s v="Rob"/>
    <s v="L"/>
    <x v="3"/>
    <n v="3.5849999999999995"/>
    <n v="14.339999999999998"/>
    <x v="0"/>
    <x v="1"/>
    <x v="1"/>
  </r>
  <r>
    <s v="LYP-52345-883"/>
    <x v="246"/>
    <s v="17649-28133-PY"/>
    <s v="E-M-0.5"/>
    <n v="1"/>
    <x v="287"/>
    <s v="pormerodg0@redcross.org"/>
    <x v="1"/>
    <s v="Exc"/>
    <s v="M"/>
    <x v="1"/>
    <n v="8.25"/>
    <n v="8.25"/>
    <x v="1"/>
    <x v="0"/>
    <x v="0"/>
  </r>
  <r>
    <s v="DFK-35846-692"/>
    <x v="247"/>
    <s v="49612-33852-CN"/>
    <s v="R-D-0.2"/>
    <n v="5"/>
    <x v="288"/>
    <s v="tzanettig2@gravatar.com"/>
    <x v="0"/>
    <s v="Rob"/>
    <s v="D"/>
    <x v="3"/>
    <n v="2.6849999999999996"/>
    <n v="13.424999999999997"/>
    <x v="0"/>
    <x v="2"/>
    <x v="0"/>
  </r>
  <r>
    <s v="XAH-93337-609"/>
    <x v="248"/>
    <s v="66976-43829-YG"/>
    <s v="A-D-1"/>
    <n v="5"/>
    <x v="289"/>
    <s v="rkirtleyg4@hatena.ne.jp"/>
    <x v="0"/>
    <s v="Ara"/>
    <s v="D"/>
    <x v="0"/>
    <n v="9.9499999999999993"/>
    <n v="49.75"/>
    <x v="2"/>
    <x v="2"/>
    <x v="1"/>
  </r>
  <r>
    <s v="QKA-72582-644"/>
    <x v="249"/>
    <s v="64852-04619-XZ"/>
    <s v="E-M-0.5"/>
    <n v="2"/>
    <x v="290"/>
    <s v="rdonetg6@oakley.com"/>
    <x v="1"/>
    <s v="Exc"/>
    <s v="M"/>
    <x v="1"/>
    <n v="8.25"/>
    <n v="16.5"/>
    <x v="1"/>
    <x v="0"/>
    <x v="1"/>
  </r>
  <r>
    <s v="ZDK-84567-102"/>
    <x v="250"/>
    <s v="58690-31815-VY"/>
    <s v="A-D-0.5"/>
    <n v="3"/>
    <x v="291"/>
    <s v="rreadieg8@guardian.co.uk"/>
    <x v="0"/>
    <s v="Ara"/>
    <s v="D"/>
    <x v="1"/>
    <n v="5.97"/>
    <n v="17.91"/>
    <x v="2"/>
    <x v="2"/>
    <x v="1"/>
  </r>
  <r>
    <s v="WAV-38301-984"/>
    <x v="251"/>
    <s v="62863-81239-DT"/>
    <s v="A-D-0.5"/>
    <n v="5"/>
    <x v="292"/>
    <s v=""/>
    <x v="0"/>
    <s v="Ara"/>
    <s v="D"/>
    <x v="1"/>
    <n v="5.97"/>
    <n v="29.849999999999998"/>
    <x v="2"/>
    <x v="2"/>
    <x v="1"/>
  </r>
  <r>
    <s v="KZR-33023-209"/>
    <x v="177"/>
    <s v="21177-40725-CF"/>
    <s v="E-L-1"/>
    <n v="3"/>
    <x v="293"/>
    <s v="vstansburygc@unblog.fr"/>
    <x v="0"/>
    <s v="Exc"/>
    <s v="L"/>
    <x v="0"/>
    <n v="14.85"/>
    <n v="44.55"/>
    <x v="1"/>
    <x v="1"/>
    <x v="1"/>
  </r>
  <r>
    <s v="ULM-49433-003"/>
    <x v="252"/>
    <s v="99421-80253-UI"/>
    <s v="E-M-1"/>
    <n v="2"/>
    <x v="294"/>
    <s v="jshentonge@google.com.hk"/>
    <x v="0"/>
    <s v="Exc"/>
    <s v="M"/>
    <x v="0"/>
    <n v="13.75"/>
    <n v="27.5"/>
    <x v="1"/>
    <x v="0"/>
    <x v="1"/>
  </r>
  <r>
    <s v="SIB-83254-136"/>
    <x v="253"/>
    <s v="45315-50206-DK"/>
    <s v="R-M-0.5"/>
    <n v="6"/>
    <x v="295"/>
    <s v=""/>
    <x v="0"/>
    <s v="Rob"/>
    <s v="M"/>
    <x v="1"/>
    <n v="5.97"/>
    <n v="35.82"/>
    <x v="0"/>
    <x v="0"/>
    <x v="0"/>
  </r>
  <r>
    <s v="NOK-50349-551"/>
    <x v="254"/>
    <s v="09595-95726-OV"/>
    <s v="R-D-0.5"/>
    <n v="3"/>
    <x v="296"/>
    <s v="gstarcksgi@abc.net.au"/>
    <x v="0"/>
    <s v="Rob"/>
    <s v="D"/>
    <x v="1"/>
    <n v="5.3699999999999992"/>
    <n v="16.11"/>
    <x v="0"/>
    <x v="2"/>
    <x v="0"/>
  </r>
  <r>
    <s v="YIS-96268-844"/>
    <x v="227"/>
    <s v="60221-67036-TD"/>
    <s v="E-L-0.2"/>
    <n v="6"/>
    <x v="297"/>
    <s v="kscholardgk@sbwire.com"/>
    <x v="0"/>
    <s v="Exc"/>
    <s v="L"/>
    <x v="3"/>
    <n v="4.4550000000000001"/>
    <n v="26.73"/>
    <x v="1"/>
    <x v="1"/>
    <x v="0"/>
  </r>
  <r>
    <s v="CXI-04933-855"/>
    <x v="110"/>
    <s v="62923-29397-KX"/>
    <s v="E-L-2.5"/>
    <n v="6"/>
    <x v="298"/>
    <s v="khammettgm@dmoz.org"/>
    <x v="0"/>
    <s v="Exc"/>
    <s v="L"/>
    <x v="2"/>
    <n v="34.154999999999994"/>
    <n v="204.92999999999995"/>
    <x v="1"/>
    <x v="1"/>
    <x v="0"/>
  </r>
  <r>
    <s v="IZU-90429-382"/>
    <x v="182"/>
    <s v="33011-52383-BA"/>
    <s v="A-L-1"/>
    <n v="3"/>
    <x v="299"/>
    <s v="plauritzengo@photobucket.com"/>
    <x v="0"/>
    <s v="Ara"/>
    <s v="L"/>
    <x v="0"/>
    <n v="12.95"/>
    <n v="38.849999999999994"/>
    <x v="2"/>
    <x v="1"/>
    <x v="0"/>
  </r>
  <r>
    <s v="WIT-40912-783"/>
    <x v="255"/>
    <s v="86768-91598-FA"/>
    <s v="L-D-0.2"/>
    <n v="4"/>
    <x v="300"/>
    <s v="erolingq@google.fr"/>
    <x v="0"/>
    <s v="Lib"/>
    <s v="D"/>
    <x v="3"/>
    <n v="3.8849999999999998"/>
    <n v="15.54"/>
    <x v="3"/>
    <x v="2"/>
    <x v="0"/>
  </r>
  <r>
    <s v="PSD-57291-590"/>
    <x v="256"/>
    <s v="37191-12203-MX"/>
    <s v="A-M-0.5"/>
    <n v="1"/>
    <x v="301"/>
    <s v=""/>
    <x v="0"/>
    <s v="Ara"/>
    <s v="M"/>
    <x v="1"/>
    <n v="6.75"/>
    <n v="6.75"/>
    <x v="2"/>
    <x v="0"/>
    <x v="1"/>
  </r>
  <r>
    <s v="GOI-41472-677"/>
    <x v="3"/>
    <s v="16545-76328-JY"/>
    <s v="E-D-2.5"/>
    <n v="4"/>
    <x v="302"/>
    <s v="bpeattiegu@imgur.com"/>
    <x v="0"/>
    <s v="Exc"/>
    <s v="D"/>
    <x v="2"/>
    <n v="27.945"/>
    <n v="111.78"/>
    <x v="1"/>
    <x v="2"/>
    <x v="0"/>
  </r>
  <r>
    <s v="KTX-17944-494"/>
    <x v="257"/>
    <s v="74330-29286-RO"/>
    <s v="A-L-0.2"/>
    <n v="1"/>
    <x v="303"/>
    <s v="scouronneh3@mozilla.org"/>
    <x v="0"/>
    <s v="Ara"/>
    <s v="L"/>
    <x v="3"/>
    <n v="3.8849999999999998"/>
    <n v="3.8849999999999998"/>
    <x v="2"/>
    <x v="1"/>
    <x v="0"/>
  </r>
  <r>
    <s v="RDM-99811-230"/>
    <x v="258"/>
    <s v="22349-47389-GY"/>
    <s v="L-M-0.2"/>
    <n v="5"/>
    <x v="304"/>
    <s v="acleyburngy@lycos.com"/>
    <x v="2"/>
    <s v="Lib"/>
    <s v="M"/>
    <x v="3"/>
    <n v="4.3650000000000002"/>
    <n v="21.825000000000003"/>
    <x v="3"/>
    <x v="0"/>
    <x v="1"/>
  </r>
  <r>
    <s v="JTU-55897-581"/>
    <x v="259"/>
    <s v="70290-38099-GB"/>
    <s v="R-M-0.2"/>
    <n v="5"/>
    <x v="305"/>
    <s v=""/>
    <x v="0"/>
    <s v="Rob"/>
    <s v="M"/>
    <x v="3"/>
    <n v="2.9849999999999999"/>
    <n v="14.924999999999999"/>
    <x v="0"/>
    <x v="0"/>
    <x v="1"/>
  </r>
  <r>
    <s v="CRK-07584-240"/>
    <x v="260"/>
    <s v="18741-72071-PP"/>
    <s v="A-M-1"/>
    <n v="3"/>
    <x v="306"/>
    <s v=""/>
    <x v="0"/>
    <s v="Ara"/>
    <s v="M"/>
    <x v="0"/>
    <n v="11.25"/>
    <n v="33.75"/>
    <x v="2"/>
    <x v="0"/>
    <x v="0"/>
  </r>
  <r>
    <s v="MKE-75518-399"/>
    <x v="261"/>
    <s v="62588-82624-II"/>
    <s v="A-M-1"/>
    <n v="3"/>
    <x v="307"/>
    <s v="lflippellih4@github.io"/>
    <x v="2"/>
    <s v="Ara"/>
    <s v="M"/>
    <x v="0"/>
    <n v="11.25"/>
    <n v="33.75"/>
    <x v="2"/>
    <x v="0"/>
    <x v="1"/>
  </r>
  <r>
    <s v="AEL-51169-725"/>
    <x v="262"/>
    <s v="37430-29579-HD"/>
    <s v="L-M-0.2"/>
    <n v="6"/>
    <x v="308"/>
    <s v="irenhardh6@i2i.jp"/>
    <x v="0"/>
    <s v="Lib"/>
    <s v="M"/>
    <x v="3"/>
    <n v="4.3650000000000002"/>
    <n v="26.19"/>
    <x v="3"/>
    <x v="0"/>
    <x v="0"/>
  </r>
  <r>
    <s v="ZGM-83108-823"/>
    <x v="263"/>
    <s v="84132-22322-QT"/>
    <s v="E-L-1"/>
    <n v="1"/>
    <x v="309"/>
    <s v="jbush8@guardian.co.uk"/>
    <x v="1"/>
    <s v="Exc"/>
    <s v="L"/>
    <x v="0"/>
    <n v="14.85"/>
    <n v="14.85"/>
    <x v="1"/>
    <x v="1"/>
    <x v="1"/>
  </r>
  <r>
    <s v="JBP-78754-392"/>
    <x v="212"/>
    <s v="74330-29286-RO"/>
    <s v="E-M-2.5"/>
    <n v="6"/>
    <x v="310"/>
    <s v="bbyrdha@4shared.com"/>
    <x v="0"/>
    <s v="Exc"/>
    <s v="M"/>
    <x v="2"/>
    <n v="31.624999999999996"/>
    <n v="189.74999999999997"/>
    <x v="1"/>
    <x v="0"/>
    <x v="0"/>
  </r>
  <r>
    <s v="RNH-54912-747"/>
    <x v="187"/>
    <s v="37445-17791-NQ"/>
    <s v="R-M-0.5"/>
    <n v="1"/>
    <x v="311"/>
    <s v="dchardinhc@nhs.uk"/>
    <x v="0"/>
    <s v="Rob"/>
    <s v="M"/>
    <x v="1"/>
    <n v="5.97"/>
    <n v="5.97"/>
    <x v="0"/>
    <x v="0"/>
    <x v="0"/>
  </r>
  <r>
    <s v="JDS-33440-914"/>
    <x v="248"/>
    <s v="58511-10548-ZU"/>
    <s v="R-M-1"/>
    <n v="3"/>
    <x v="312"/>
    <s v="wbernthhe@miitbeian.gov.cn"/>
    <x v="2"/>
    <s v="Rob"/>
    <s v="M"/>
    <x v="0"/>
    <n v="9.9499999999999993"/>
    <n v="29.849999999999998"/>
    <x v="0"/>
    <x v="0"/>
    <x v="0"/>
  </r>
  <r>
    <s v="SYX-48878-182"/>
    <x v="264"/>
    <s v="47725-34771-FJ"/>
    <s v="R-D-1"/>
    <n v="5"/>
    <x v="313"/>
    <s v="fbrighamhg@blog.com"/>
    <x v="0"/>
    <s v="Rob"/>
    <s v="D"/>
    <x v="0"/>
    <n v="8.9499999999999993"/>
    <n v="44.75"/>
    <x v="0"/>
    <x v="2"/>
    <x v="1"/>
  </r>
  <r>
    <s v="ZGD-94763-868"/>
    <x v="265"/>
    <s v="53086-67334-KT"/>
    <s v="E-L-2.5"/>
    <n v="1"/>
    <x v="314"/>
    <s v="cmeirhi@cnet.com"/>
    <x v="0"/>
    <s v="Exc"/>
    <s v="L"/>
    <x v="2"/>
    <n v="34.154999999999994"/>
    <n v="34.154999999999994"/>
    <x v="1"/>
    <x v="1"/>
    <x v="0"/>
  </r>
  <r>
    <s v="CZY-70361-485"/>
    <x v="266"/>
    <s v="83308-82257-UN"/>
    <s v="E-L-2.5"/>
    <n v="6"/>
    <x v="315"/>
    <s v="myoxenhk@google.com"/>
    <x v="1"/>
    <s v="Exc"/>
    <s v="L"/>
    <x v="2"/>
    <n v="34.154999999999994"/>
    <n v="204.92999999999995"/>
    <x v="1"/>
    <x v="1"/>
    <x v="1"/>
  </r>
  <r>
    <s v="RJR-12175-899"/>
    <x v="267"/>
    <s v="37274-08534-FM"/>
    <s v="E-D-0.5"/>
    <n v="3"/>
    <x v="316"/>
    <s v="luttermarehm@engadget.com"/>
    <x v="0"/>
    <s v="Exc"/>
    <s v="D"/>
    <x v="1"/>
    <n v="7.29"/>
    <n v="21.87"/>
    <x v="1"/>
    <x v="2"/>
    <x v="1"/>
  </r>
  <r>
    <s v="ELB-07929-407"/>
    <x v="204"/>
    <s v="54004-04664-AA"/>
    <s v="A-M-2.5"/>
    <n v="2"/>
    <x v="317"/>
    <s v="cwinchcombeho@jiathis.com"/>
    <x v="0"/>
    <s v="Ara"/>
    <s v="M"/>
    <x v="2"/>
    <n v="25.874999999999996"/>
    <n v="51.749999999999993"/>
    <x v="2"/>
    <x v="0"/>
    <x v="0"/>
  </r>
  <r>
    <s v="UJQ-54441-340"/>
    <x v="268"/>
    <s v="26822-19510-SD"/>
    <s v="E-M-0.2"/>
    <n v="2"/>
    <x v="318"/>
    <s v=""/>
    <x v="0"/>
    <s v="Exc"/>
    <s v="M"/>
    <x v="3"/>
    <n v="4.125"/>
    <n v="8.25"/>
    <x v="1"/>
    <x v="0"/>
    <x v="0"/>
  </r>
  <r>
    <s v="UJQ-54441-340"/>
    <x v="268"/>
    <s v="26822-19510-SD"/>
    <s v="A-L-0.2"/>
    <n v="5"/>
    <x v="319"/>
    <s v="jcapeyhr@bravesites.com"/>
    <x v="0"/>
    <s v="Ara"/>
    <s v="L"/>
    <x v="3"/>
    <n v="3.8849999999999998"/>
    <n v="19.424999999999997"/>
    <x v="2"/>
    <x v="1"/>
    <x v="0"/>
  </r>
  <r>
    <s v="OWY-43108-475"/>
    <x v="269"/>
    <s v="06432-73165-ML"/>
    <s v="A-M-0.2"/>
    <n v="6"/>
    <x v="320"/>
    <s v="mbaistowhu@i2i.jp"/>
    <x v="1"/>
    <s v="Ara"/>
    <s v="M"/>
    <x v="3"/>
    <n v="3.375"/>
    <n v="20.25"/>
    <x v="2"/>
    <x v="0"/>
    <x v="0"/>
  </r>
  <r>
    <s v="GNO-91911-159"/>
    <x v="145"/>
    <s v="96503-31833-CW"/>
    <s v="L-D-0.5"/>
    <n v="3"/>
    <x v="321"/>
    <s v=""/>
    <x v="1"/>
    <s v="Lib"/>
    <s v="D"/>
    <x v="1"/>
    <n v="7.77"/>
    <n v="23.31"/>
    <x v="3"/>
    <x v="2"/>
    <x v="1"/>
  </r>
  <r>
    <s v="CNY-06284-066"/>
    <x v="270"/>
    <s v="63985-64148-MG"/>
    <s v="E-D-0.2"/>
    <n v="5"/>
    <x v="322"/>
    <s v="drallinhy@howstuffworks.com"/>
    <x v="0"/>
    <s v="Exc"/>
    <s v="D"/>
    <x v="3"/>
    <n v="3.645"/>
    <n v="18.225000000000001"/>
    <x v="1"/>
    <x v="2"/>
    <x v="0"/>
  </r>
  <r>
    <s v="OQS-46321-904"/>
    <x v="271"/>
    <s v="19597-91185-CM"/>
    <s v="E-M-1"/>
    <n v="1"/>
    <x v="323"/>
    <s v="tmathonneti0@google.co.jp"/>
    <x v="0"/>
    <s v="Exc"/>
    <s v="M"/>
    <x v="0"/>
    <n v="13.75"/>
    <n v="13.75"/>
    <x v="1"/>
    <x v="0"/>
    <x v="1"/>
  </r>
  <r>
    <s v="IBW-87442-480"/>
    <x v="272"/>
    <s v="79814-23626-JR"/>
    <s v="A-L-2.5"/>
    <n v="1"/>
    <x v="324"/>
    <s v="cstebbingsi2@drupal.org"/>
    <x v="0"/>
    <s v="Ara"/>
    <s v="L"/>
    <x v="2"/>
    <n v="29.784999999999997"/>
    <n v="29.784999999999997"/>
    <x v="2"/>
    <x v="1"/>
    <x v="0"/>
  </r>
  <r>
    <s v="DGZ-82537-477"/>
    <x v="252"/>
    <s v="43439-94003-DW"/>
    <s v="R-D-1"/>
    <n v="5"/>
    <x v="325"/>
    <s v="rzywickii4@ifeng.com"/>
    <x v="0"/>
    <s v="Rob"/>
    <s v="D"/>
    <x v="0"/>
    <n v="8.9499999999999993"/>
    <n v="44.75"/>
    <x v="0"/>
    <x v="2"/>
    <x v="1"/>
  </r>
  <r>
    <s v="LPS-39089-432"/>
    <x v="273"/>
    <s v="97655-45555-LI"/>
    <s v="R-D-1"/>
    <n v="5"/>
    <x v="326"/>
    <s v="mmalloyi6@seattletimes.com"/>
    <x v="0"/>
    <s v="Rob"/>
    <s v="D"/>
    <x v="0"/>
    <n v="8.9499999999999993"/>
    <n v="44.75"/>
    <x v="0"/>
    <x v="2"/>
    <x v="0"/>
  </r>
  <r>
    <s v="MQU-86100-929"/>
    <x v="274"/>
    <s v="64418-01720-VW"/>
    <s v="L-L-0.5"/>
    <n v="4"/>
    <x v="327"/>
    <s v="sjennaroyi8@purevolume.com"/>
    <x v="0"/>
    <s v="Lib"/>
    <s v="L"/>
    <x v="1"/>
    <n v="9.51"/>
    <n v="38.04"/>
    <x v="3"/>
    <x v="1"/>
    <x v="0"/>
  </r>
  <r>
    <s v="XUR-14132-391"/>
    <x v="275"/>
    <s v="96836-09258-RI"/>
    <s v="R-D-0.5"/>
    <n v="4"/>
    <x v="328"/>
    <s v=""/>
    <x v="0"/>
    <s v="Rob"/>
    <s v="D"/>
    <x v="1"/>
    <n v="5.3699999999999992"/>
    <n v="21.479999999999997"/>
    <x v="0"/>
    <x v="2"/>
    <x v="0"/>
  </r>
  <r>
    <s v="OVI-27064-381"/>
    <x v="276"/>
    <s v="37274-08534-FM"/>
    <s v="R-D-0.5"/>
    <n v="3"/>
    <x v="329"/>
    <s v="achillhz@epa.gov"/>
    <x v="0"/>
    <s v="Rob"/>
    <s v="D"/>
    <x v="1"/>
    <n v="5.3699999999999992"/>
    <n v="16.11"/>
    <x v="0"/>
    <x v="2"/>
    <x v="1"/>
  </r>
  <r>
    <s v="SHP-17012-870"/>
    <x v="277"/>
    <s v="69529-07533-CV"/>
    <s v="R-M-2.5"/>
    <n v="1"/>
    <x v="330"/>
    <s v="smosebyie@stanford.edu"/>
    <x v="0"/>
    <s v="Rob"/>
    <s v="M"/>
    <x v="2"/>
    <n v="22.884999999999998"/>
    <n v="22.884999999999998"/>
    <x v="0"/>
    <x v="0"/>
    <x v="0"/>
  </r>
  <r>
    <s v="FDY-03414-903"/>
    <x v="278"/>
    <s v="94840-49457-UD"/>
    <s v="A-D-0.5"/>
    <n v="3"/>
    <x v="331"/>
    <s v="isjostromig@pbs.org"/>
    <x v="0"/>
    <s v="Ara"/>
    <s v="D"/>
    <x v="1"/>
    <n v="5.97"/>
    <n v="17.91"/>
    <x v="2"/>
    <x v="2"/>
    <x v="0"/>
  </r>
  <r>
    <s v="WXT-85291-143"/>
    <x v="279"/>
    <s v="81414-81273-DK"/>
    <s v="R-M-0.5"/>
    <n v="4"/>
    <x v="332"/>
    <s v="jbranchettii@bravesites.com"/>
    <x v="0"/>
    <s v="Rob"/>
    <s v="M"/>
    <x v="1"/>
    <n v="5.97"/>
    <n v="23.88"/>
    <x v="0"/>
    <x v="0"/>
    <x v="0"/>
  </r>
  <r>
    <s v="QNP-18893-547"/>
    <x v="280"/>
    <s v="76930-61689-CH"/>
    <s v="R-L-1"/>
    <n v="5"/>
    <x v="333"/>
    <s v="jmillettik@addtoany.com"/>
    <x v="0"/>
    <s v="Rob"/>
    <s v="L"/>
    <x v="0"/>
    <n v="11.95"/>
    <n v="59.75"/>
    <x v="0"/>
    <x v="1"/>
    <x v="1"/>
  </r>
  <r>
    <s v="DOH-92927-530"/>
    <x v="281"/>
    <s v="12839-56537-TQ"/>
    <s v="L-L-0.2"/>
    <n v="6"/>
    <x v="334"/>
    <s v="cweatherallim@toplist.cz"/>
    <x v="0"/>
    <s v="Lib"/>
    <s v="L"/>
    <x v="3"/>
    <n v="4.7549999999999999"/>
    <n v="28.53"/>
    <x v="3"/>
    <x v="1"/>
    <x v="0"/>
  </r>
  <r>
    <s v="HGJ-82768-173"/>
    <x v="282"/>
    <s v="62741-01322-HU"/>
    <s v="A-M-1"/>
    <n v="4"/>
    <x v="335"/>
    <s v="limasonio@discuz.net"/>
    <x v="2"/>
    <s v="Ara"/>
    <s v="M"/>
    <x v="0"/>
    <n v="11.25"/>
    <n v="45"/>
    <x v="2"/>
    <x v="0"/>
    <x v="1"/>
  </r>
  <r>
    <s v="YPT-95383-088"/>
    <x v="283"/>
    <s v="43439-94003-DW"/>
    <s v="E-D-2.5"/>
    <n v="2"/>
    <x v="336"/>
    <s v="cwassif@prweb.com"/>
    <x v="0"/>
    <s v="Exc"/>
    <s v="D"/>
    <x v="2"/>
    <n v="27.945"/>
    <n v="55.89"/>
    <x v="1"/>
    <x v="2"/>
    <x v="1"/>
  </r>
  <r>
    <s v="OYH-16533-767"/>
    <x v="284"/>
    <s v="44932-34838-RM"/>
    <s v="E-L-1"/>
    <n v="4"/>
    <x v="337"/>
    <s v=""/>
    <x v="0"/>
    <s v="Exc"/>
    <s v="L"/>
    <x v="0"/>
    <n v="14.85"/>
    <n v="59.4"/>
    <x v="1"/>
    <x v="1"/>
    <x v="1"/>
  </r>
  <r>
    <s v="DWW-28642-549"/>
    <x v="285"/>
    <s v="91181-19412-RQ"/>
    <s v="E-D-0.2"/>
    <n v="2"/>
    <x v="338"/>
    <s v="mmiddisiu@dmoz.org"/>
    <x v="0"/>
    <s v="Exc"/>
    <s v="D"/>
    <x v="3"/>
    <n v="3.645"/>
    <n v="7.29"/>
    <x v="1"/>
    <x v="2"/>
    <x v="0"/>
  </r>
  <r>
    <s v="CGO-79583-871"/>
    <x v="286"/>
    <s v="37182-54930-XC"/>
    <s v="E-D-0.5"/>
    <n v="1"/>
    <x v="339"/>
    <s v="agoldieiw@goo.gl"/>
    <x v="0"/>
    <s v="Exc"/>
    <s v="D"/>
    <x v="1"/>
    <n v="7.29"/>
    <n v="7.29"/>
    <x v="1"/>
    <x v="2"/>
    <x v="0"/>
  </r>
  <r>
    <s v="TFY-52090-386"/>
    <x v="287"/>
    <s v="08613-17327-XT"/>
    <s v="E-L-0.5"/>
    <n v="2"/>
    <x v="340"/>
    <s v="lbenediktovichiy@wunderground.com"/>
    <x v="0"/>
    <s v="Exc"/>
    <s v="L"/>
    <x v="1"/>
    <n v="8.91"/>
    <n v="17.82"/>
    <x v="1"/>
    <x v="1"/>
    <x v="1"/>
  </r>
  <r>
    <s v="TFY-52090-386"/>
    <x v="287"/>
    <s v="08613-17327-XT"/>
    <s v="L-D-0.5"/>
    <n v="5"/>
    <x v="341"/>
    <s v="tjacobovitziz@cbc.ca"/>
    <x v="0"/>
    <s v="Lib"/>
    <s v="D"/>
    <x v="1"/>
    <n v="7.77"/>
    <n v="38.849999999999994"/>
    <x v="3"/>
    <x v="2"/>
    <x v="1"/>
  </r>
  <r>
    <s v="NYY-73968-094"/>
    <x v="288"/>
    <s v="70451-38048-AH"/>
    <s v="R-D-0.5"/>
    <n v="6"/>
    <x v="342"/>
    <s v="dshortallj2@wikipedia.org"/>
    <x v="0"/>
    <s v="Rob"/>
    <s v="D"/>
    <x v="1"/>
    <n v="5.3699999999999992"/>
    <n v="32.22"/>
    <x v="0"/>
    <x v="2"/>
    <x v="1"/>
  </r>
  <r>
    <s v="QEY-71761-460"/>
    <x v="250"/>
    <s v="35442-75769-PL"/>
    <s v="R-M-1"/>
    <n v="2"/>
    <x v="343"/>
    <s v="kgrinstedj4@google.com.br"/>
    <x v="1"/>
    <s v="Rob"/>
    <s v="M"/>
    <x v="0"/>
    <n v="9.9499999999999993"/>
    <n v="19.899999999999999"/>
    <x v="0"/>
    <x v="0"/>
    <x v="0"/>
  </r>
  <r>
    <s v="GKQ-82603-910"/>
    <x v="289"/>
    <s v="83737-56117-JE"/>
    <s v="R-L-1"/>
    <n v="5"/>
    <x v="344"/>
    <s v=""/>
    <x v="0"/>
    <s v="Rob"/>
    <s v="L"/>
    <x v="0"/>
    <n v="11.95"/>
    <n v="59.75"/>
    <x v="0"/>
    <x v="1"/>
    <x v="1"/>
  </r>
  <r>
    <s v="IOB-32673-745"/>
    <x v="290"/>
    <s v="07095-81281-NJ"/>
    <s v="A-L-0.5"/>
    <n v="3"/>
    <x v="345"/>
    <s v="aweinmannj8@shinystat.com"/>
    <x v="0"/>
    <s v="Ara"/>
    <s v="L"/>
    <x v="1"/>
    <n v="7.77"/>
    <n v="23.31"/>
    <x v="2"/>
    <x v="1"/>
    <x v="0"/>
  </r>
  <r>
    <s v="YAU-98893-150"/>
    <x v="291"/>
    <s v="77043-48851-HG"/>
    <s v="L-M-1"/>
    <n v="3"/>
    <x v="346"/>
    <s v="rdeaconsonja@archive.org"/>
    <x v="0"/>
    <s v="Lib"/>
    <s v="M"/>
    <x v="0"/>
    <n v="14.55"/>
    <n v="43.650000000000006"/>
    <x v="3"/>
    <x v="0"/>
    <x v="1"/>
  </r>
  <r>
    <s v="XNM-14163-951"/>
    <x v="292"/>
    <s v="78224-60622-KH"/>
    <s v="E-L-2.5"/>
    <n v="6"/>
    <x v="347"/>
    <s v="jbluckjc@imageshack.us"/>
    <x v="0"/>
    <s v="Exc"/>
    <s v="L"/>
    <x v="2"/>
    <n v="34.154999999999994"/>
    <n v="204.92999999999995"/>
    <x v="1"/>
    <x v="1"/>
    <x v="1"/>
  </r>
  <r>
    <s v="JPB-45297-000"/>
    <x v="293"/>
    <s v="83105-86631-IU"/>
    <s v="R-L-0.2"/>
    <n v="4"/>
    <x v="348"/>
    <s v="jdymokeje@prnewswire.com"/>
    <x v="0"/>
    <s v="Rob"/>
    <s v="L"/>
    <x v="3"/>
    <n v="3.5849999999999995"/>
    <n v="14.339999999999998"/>
    <x v="0"/>
    <x v="1"/>
    <x v="1"/>
  </r>
  <r>
    <s v="MOU-74341-266"/>
    <x v="294"/>
    <s v="99358-65399-TC"/>
    <s v="A-D-0.5"/>
    <n v="4"/>
    <x v="349"/>
    <s v="bguddejg@dailymotion.com"/>
    <x v="0"/>
    <s v="Ara"/>
    <s v="D"/>
    <x v="1"/>
    <n v="5.97"/>
    <n v="23.88"/>
    <x v="2"/>
    <x v="2"/>
    <x v="1"/>
  </r>
  <r>
    <s v="DHJ-87461-571"/>
    <x v="295"/>
    <s v="94525-76037-JP"/>
    <s v="A-M-1"/>
    <n v="2"/>
    <x v="350"/>
    <s v="vdunningji@independent.co.uk"/>
    <x v="0"/>
    <s v="Ara"/>
    <s v="M"/>
    <x v="0"/>
    <n v="11.25"/>
    <n v="22.5"/>
    <x v="2"/>
    <x v="0"/>
    <x v="1"/>
  </r>
  <r>
    <s v="DKM-97676-850"/>
    <x v="296"/>
    <s v="43439-94003-DW"/>
    <s v="E-D-0.5"/>
    <n v="5"/>
    <x v="338"/>
    <s v="mmiddisiu@dmoz.org"/>
    <x v="0"/>
    <s v="Exc"/>
    <s v="D"/>
    <x v="1"/>
    <n v="7.29"/>
    <n v="36.450000000000003"/>
    <x v="1"/>
    <x v="2"/>
    <x v="1"/>
  </r>
  <r>
    <s v="UEB-09112-118"/>
    <x v="297"/>
    <s v="82718-93677-XO"/>
    <s v="A-M-0.5"/>
    <n v="4"/>
    <x v="351"/>
    <s v="bfallowesjm@purevolume.com"/>
    <x v="0"/>
    <s v="Ara"/>
    <s v="M"/>
    <x v="1"/>
    <n v="6.75"/>
    <n v="27"/>
    <x v="2"/>
    <x v="0"/>
    <x v="0"/>
  </r>
  <r>
    <s v="ORZ-67699-748"/>
    <x v="298"/>
    <s v="44708-78241-DF"/>
    <s v="A-M-2.5"/>
    <n v="6"/>
    <x v="352"/>
    <s v="sdejo@newsvine.com"/>
    <x v="0"/>
    <s v="Ara"/>
    <s v="M"/>
    <x v="2"/>
    <n v="25.874999999999996"/>
    <n v="155.24999999999997"/>
    <x v="2"/>
    <x v="0"/>
    <x v="1"/>
  </r>
  <r>
    <s v="JXP-28398-485"/>
    <x v="299"/>
    <s v="23039-93032-FN"/>
    <s v="A-D-2.5"/>
    <n v="5"/>
    <x v="353"/>
    <s v="scountjq@nba.com"/>
    <x v="0"/>
    <s v="Ara"/>
    <s v="D"/>
    <x v="2"/>
    <n v="22.884999999999998"/>
    <n v="114.42499999999998"/>
    <x v="2"/>
    <x v="2"/>
    <x v="0"/>
  </r>
  <r>
    <s v="WWH-92259-198"/>
    <x v="300"/>
    <s v="35256-12529-FT"/>
    <s v="L-D-1"/>
    <n v="4"/>
    <x v="354"/>
    <s v=""/>
    <x v="0"/>
    <s v="Lib"/>
    <s v="D"/>
    <x v="0"/>
    <n v="12.95"/>
    <n v="51.8"/>
    <x v="3"/>
    <x v="2"/>
    <x v="0"/>
  </r>
  <r>
    <s v="FLR-82914-153"/>
    <x v="301"/>
    <s v="86100-33488-WP"/>
    <s v="A-M-2.5"/>
    <n v="6"/>
    <x v="355"/>
    <s v="aplluju@dagondesign.com"/>
    <x v="0"/>
    <s v="Ara"/>
    <s v="M"/>
    <x v="2"/>
    <n v="25.874999999999996"/>
    <n v="155.24999999999997"/>
    <x v="2"/>
    <x v="0"/>
    <x v="1"/>
  </r>
  <r>
    <s v="AMB-93600-000"/>
    <x v="302"/>
    <s v="64435-53100-WM"/>
    <s v="A-L-2.5"/>
    <n v="1"/>
    <x v="356"/>
    <s v="sgreedyerjw@parallels.com"/>
    <x v="0"/>
    <s v="Ara"/>
    <s v="L"/>
    <x v="2"/>
    <n v="29.784999999999997"/>
    <n v="29.784999999999997"/>
    <x v="2"/>
    <x v="1"/>
    <x v="1"/>
  </r>
  <r>
    <s v="FEP-36895-658"/>
    <x v="303"/>
    <s v="44699-43836-UH"/>
    <s v="R-L-0.2"/>
    <n v="6"/>
    <x v="357"/>
    <s v="dheafordjy@twitpic.com"/>
    <x v="2"/>
    <s v="Rob"/>
    <s v="L"/>
    <x v="3"/>
    <n v="3.5849999999999995"/>
    <n v="21.509999999999998"/>
    <x v="0"/>
    <x v="1"/>
    <x v="1"/>
  </r>
  <r>
    <s v="RXW-91413-276"/>
    <x v="304"/>
    <s v="29588-35679-RG"/>
    <s v="R-D-2.5"/>
    <n v="2"/>
    <x v="358"/>
    <s v="rcrookshanksk0@unc.edu"/>
    <x v="0"/>
    <s v="Rob"/>
    <s v="D"/>
    <x v="2"/>
    <n v="20.584999999999997"/>
    <n v="41.169999999999995"/>
    <x v="0"/>
    <x v="2"/>
    <x v="1"/>
  </r>
  <r>
    <s v="RXW-91413-276"/>
    <x v="304"/>
    <s v="29588-35679-RG"/>
    <s v="R-M-0.5"/>
    <n v="1"/>
    <x v="359"/>
    <s v="nleakek1@cmu.edu"/>
    <x v="0"/>
    <s v="Rob"/>
    <s v="M"/>
    <x v="1"/>
    <n v="5.97"/>
    <n v="5.97"/>
    <x v="0"/>
    <x v="0"/>
    <x v="1"/>
  </r>
  <r>
    <s v="SDB-77492-188"/>
    <x v="305"/>
    <s v="64815-54078-HH"/>
    <s v="E-L-1"/>
    <n v="5"/>
    <x v="360"/>
    <s v=""/>
    <x v="0"/>
    <s v="Exc"/>
    <s v="L"/>
    <x v="0"/>
    <n v="14.85"/>
    <n v="74.25"/>
    <x v="1"/>
    <x v="1"/>
    <x v="0"/>
  </r>
  <r>
    <s v="RZN-65182-395"/>
    <x v="196"/>
    <s v="59572-41990-XY"/>
    <s v="L-M-1"/>
    <n v="6"/>
    <x v="361"/>
    <s v=""/>
    <x v="0"/>
    <s v="Lib"/>
    <s v="M"/>
    <x v="0"/>
    <n v="14.55"/>
    <n v="87.300000000000011"/>
    <x v="3"/>
    <x v="0"/>
    <x v="1"/>
  </r>
  <r>
    <s v="HDQ-86094-507"/>
    <x v="110"/>
    <s v="32481-61533-ZJ"/>
    <s v="E-D-1"/>
    <n v="6"/>
    <x v="362"/>
    <s v="rhuscroftk8@jimdo.com"/>
    <x v="0"/>
    <s v="Exc"/>
    <s v="D"/>
    <x v="0"/>
    <n v="12.15"/>
    <n v="72.900000000000006"/>
    <x v="1"/>
    <x v="2"/>
    <x v="0"/>
  </r>
  <r>
    <s v="YXO-79631-417"/>
    <x v="24"/>
    <s v="31587-92570-HL"/>
    <s v="L-D-0.5"/>
    <n v="1"/>
    <x v="363"/>
    <s v="arudramka@prnewswire.com"/>
    <x v="0"/>
    <s v="Lib"/>
    <s v="D"/>
    <x v="1"/>
    <n v="7.77"/>
    <n v="7.77"/>
    <x v="3"/>
    <x v="2"/>
    <x v="1"/>
  </r>
  <r>
    <s v="SNF-57032-096"/>
    <x v="306"/>
    <s v="93832-04799-ID"/>
    <s v="E-D-0.5"/>
    <n v="6"/>
    <x v="364"/>
    <s v="jmahakc@cyberchimps.com"/>
    <x v="0"/>
    <s v="Exc"/>
    <s v="D"/>
    <x v="1"/>
    <n v="7.29"/>
    <n v="43.74"/>
    <x v="1"/>
    <x v="2"/>
    <x v="1"/>
  </r>
  <r>
    <s v="DGL-29648-995"/>
    <x v="307"/>
    <s v="59367-30821-ZQ"/>
    <s v="L-M-0.2"/>
    <n v="2"/>
    <x v="365"/>
    <s v=""/>
    <x v="0"/>
    <s v="Lib"/>
    <s v="M"/>
    <x v="3"/>
    <n v="4.3650000000000002"/>
    <n v="8.73"/>
    <x v="3"/>
    <x v="0"/>
    <x v="0"/>
  </r>
  <r>
    <s v="GPU-65651-504"/>
    <x v="308"/>
    <s v="83947-45528-ET"/>
    <s v="E-M-2.5"/>
    <n v="2"/>
    <x v="366"/>
    <s v="jtoyekg@pinterest.com"/>
    <x v="0"/>
    <s v="Exc"/>
    <s v="M"/>
    <x v="2"/>
    <n v="31.624999999999996"/>
    <n v="63.249999999999993"/>
    <x v="1"/>
    <x v="0"/>
    <x v="1"/>
  </r>
  <r>
    <s v="OJU-34452-896"/>
    <x v="309"/>
    <s v="60799-92593-CX"/>
    <s v="E-L-0.5"/>
    <n v="1"/>
    <x v="367"/>
    <s v="nvigrasski@ezinearticles.com"/>
    <x v="0"/>
    <s v="Exc"/>
    <s v="L"/>
    <x v="1"/>
    <n v="8.91"/>
    <n v="8.91"/>
    <x v="1"/>
    <x v="1"/>
    <x v="0"/>
  </r>
  <r>
    <s v="GZS-50547-887"/>
    <x v="310"/>
    <s v="61600-55136-UM"/>
    <s v="E-D-1"/>
    <n v="2"/>
    <x v="368"/>
    <s v="kcragellkk@google.com"/>
    <x v="0"/>
    <s v="Exc"/>
    <s v="D"/>
    <x v="0"/>
    <n v="12.15"/>
    <n v="24.3"/>
    <x v="1"/>
    <x v="2"/>
    <x v="0"/>
  </r>
  <r>
    <s v="ESR-54041-053"/>
    <x v="311"/>
    <s v="59771-90302-OF"/>
    <s v="A-L-0.5"/>
    <n v="6"/>
    <x v="369"/>
    <s v="rlidgeykm@vimeo.com"/>
    <x v="0"/>
    <s v="Ara"/>
    <s v="L"/>
    <x v="1"/>
    <n v="7.77"/>
    <n v="46.62"/>
    <x v="2"/>
    <x v="1"/>
    <x v="0"/>
  </r>
  <r>
    <s v="OGD-10781-526"/>
    <x v="132"/>
    <s v="16880-78077-FB"/>
    <s v="R-L-0.5"/>
    <n v="6"/>
    <x v="370"/>
    <s v=""/>
    <x v="0"/>
    <s v="Rob"/>
    <s v="L"/>
    <x v="1"/>
    <n v="7.169999999999999"/>
    <n v="43.019999999999996"/>
    <x v="0"/>
    <x v="1"/>
    <x v="1"/>
  </r>
  <r>
    <s v="FVH-29271-315"/>
    <x v="312"/>
    <s v="74415-50873-FC"/>
    <s v="A-D-0.5"/>
    <n v="3"/>
    <x v="371"/>
    <s v="holliffkq@sciencedirect.com"/>
    <x v="1"/>
    <s v="Ara"/>
    <s v="D"/>
    <x v="1"/>
    <n v="5.97"/>
    <n v="17.91"/>
    <x v="2"/>
    <x v="2"/>
    <x v="0"/>
  </r>
  <r>
    <s v="BNZ-20544-633"/>
    <x v="313"/>
    <s v="31798-95707-NR"/>
    <s v="L-L-0.5"/>
    <n v="4"/>
    <x v="372"/>
    <s v="feshmadeks@umn.edu"/>
    <x v="0"/>
    <s v="Lib"/>
    <s v="L"/>
    <x v="1"/>
    <n v="9.51"/>
    <n v="38.04"/>
    <x v="3"/>
    <x v="1"/>
    <x v="0"/>
  </r>
  <r>
    <s v="FUX-85791-078"/>
    <x v="156"/>
    <s v="59122-08794-WT"/>
    <s v="A-M-0.2"/>
    <n v="2"/>
    <x v="373"/>
    <s v=""/>
    <x v="0"/>
    <s v="Ara"/>
    <s v="M"/>
    <x v="3"/>
    <n v="3.375"/>
    <n v="6.75"/>
    <x v="2"/>
    <x v="0"/>
    <x v="0"/>
  </r>
  <r>
    <s v="YXP-20078-116"/>
    <x v="314"/>
    <s v="37238-52421-JJ"/>
    <s v="R-M-0.5"/>
    <n v="1"/>
    <x v="374"/>
    <s v="bsterkekw@biblegateway.com"/>
    <x v="0"/>
    <s v="Rob"/>
    <s v="M"/>
    <x v="1"/>
    <n v="5.97"/>
    <n v="5.97"/>
    <x v="0"/>
    <x v="0"/>
    <x v="0"/>
  </r>
  <r>
    <s v="VQV-59984-866"/>
    <x v="315"/>
    <s v="48854-01899-FN"/>
    <s v="R-D-0.2"/>
    <n v="3"/>
    <x v="375"/>
    <s v="ptraiteky@huffingtonpost.com"/>
    <x v="1"/>
    <s v="Rob"/>
    <s v="D"/>
    <x v="3"/>
    <n v="2.6849999999999996"/>
    <n v="8.0549999999999997"/>
    <x v="0"/>
    <x v="2"/>
    <x v="1"/>
  </r>
  <r>
    <s v="JEH-37276-048"/>
    <x v="316"/>
    <s v="80896-38819-DW"/>
    <s v="A-L-0.5"/>
    <n v="3"/>
    <x v="376"/>
    <s v="fsulmanl0@washington.edu"/>
    <x v="1"/>
    <s v="Ara"/>
    <s v="L"/>
    <x v="1"/>
    <n v="7.77"/>
    <n v="23.31"/>
    <x v="2"/>
    <x v="1"/>
    <x v="0"/>
  </r>
  <r>
    <s v="VYD-28555-589"/>
    <x v="317"/>
    <s v="29814-01459-RC"/>
    <s v="R-L-0.5"/>
    <n v="6"/>
    <x v="377"/>
    <s v="lnardonil2@hao123.com"/>
    <x v="2"/>
    <s v="Rob"/>
    <s v="L"/>
    <x v="1"/>
    <n v="7.169999999999999"/>
    <n v="43.019999999999996"/>
    <x v="0"/>
    <x v="1"/>
    <x v="0"/>
  </r>
  <r>
    <s v="WUG-76466-650"/>
    <x v="318"/>
    <s v="43439-94003-DW"/>
    <s v="L-D-0.5"/>
    <n v="3"/>
    <x v="351"/>
    <s v="bfallowesjm@purevolume.com"/>
    <x v="0"/>
    <s v="Lib"/>
    <s v="D"/>
    <x v="1"/>
    <n v="7.77"/>
    <n v="23.31"/>
    <x v="3"/>
    <x v="2"/>
    <x v="1"/>
  </r>
  <r>
    <s v="RJV-08261-583"/>
    <x v="182"/>
    <s v="48497-29281-FE"/>
    <s v="A-D-0.2"/>
    <n v="5"/>
    <x v="378"/>
    <s v="sdanilchikl6@mit.edu"/>
    <x v="0"/>
    <s v="Ara"/>
    <s v="D"/>
    <x v="3"/>
    <n v="2.9849999999999999"/>
    <n v="14.924999999999999"/>
    <x v="2"/>
    <x v="2"/>
    <x v="0"/>
  </r>
  <r>
    <s v="PMR-56062-609"/>
    <x v="319"/>
    <s v="43605-12616-YH"/>
    <s v="E-D-0.5"/>
    <n v="3"/>
    <x v="379"/>
    <s v="bfolomkinl8@yolasite.com"/>
    <x v="0"/>
    <s v="Exc"/>
    <s v="D"/>
    <x v="1"/>
    <n v="7.29"/>
    <n v="21.87"/>
    <x v="1"/>
    <x v="2"/>
    <x v="1"/>
  </r>
  <r>
    <s v="XLD-12920-505"/>
    <x v="320"/>
    <s v="21907-75962-VB"/>
    <s v="E-L-0.5"/>
    <n v="6"/>
    <x v="380"/>
    <s v="rdela@usa.gov"/>
    <x v="0"/>
    <s v="Exc"/>
    <s v="L"/>
    <x v="1"/>
    <n v="8.91"/>
    <n v="53.46"/>
    <x v="1"/>
    <x v="1"/>
    <x v="0"/>
  </r>
  <r>
    <s v="UBW-50312-037"/>
    <x v="321"/>
    <s v="69503-12127-YD"/>
    <s v="A-L-2.5"/>
    <n v="4"/>
    <x v="381"/>
    <s v=""/>
    <x v="0"/>
    <s v="Ara"/>
    <s v="L"/>
    <x v="2"/>
    <n v="29.784999999999997"/>
    <n v="119.13999999999999"/>
    <x v="2"/>
    <x v="1"/>
    <x v="1"/>
  </r>
  <r>
    <s v="QAW-05889-019"/>
    <x v="322"/>
    <s v="68810-07329-EU"/>
    <s v="L-M-0.5"/>
    <n v="5"/>
    <x v="382"/>
    <s v="mbrimilcombele@cnn.com"/>
    <x v="0"/>
    <s v="Lib"/>
    <s v="M"/>
    <x v="1"/>
    <n v="8.73"/>
    <n v="43.650000000000006"/>
    <x v="3"/>
    <x v="0"/>
    <x v="0"/>
  </r>
  <r>
    <s v="EPT-12715-397"/>
    <x v="128"/>
    <s v="08478-75251-OG"/>
    <s v="A-D-0.2"/>
    <n v="6"/>
    <x v="383"/>
    <s v=""/>
    <x v="0"/>
    <s v="Ara"/>
    <s v="D"/>
    <x v="3"/>
    <n v="2.9849999999999999"/>
    <n v="17.91"/>
    <x v="2"/>
    <x v="2"/>
    <x v="0"/>
  </r>
  <r>
    <s v="DHT-93810-053"/>
    <x v="323"/>
    <s v="17005-82030-EA"/>
    <s v="E-L-1"/>
    <n v="5"/>
    <x v="384"/>
    <s v=""/>
    <x v="0"/>
    <s v="Exc"/>
    <s v="L"/>
    <x v="0"/>
    <n v="14.85"/>
    <n v="74.25"/>
    <x v="1"/>
    <x v="1"/>
    <x v="0"/>
  </r>
  <r>
    <s v="DMY-96037-963"/>
    <x v="324"/>
    <s v="42179-95059-DO"/>
    <s v="L-D-0.2"/>
    <n v="3"/>
    <x v="385"/>
    <s v="jdeehanlk@about.me"/>
    <x v="0"/>
    <s v="Lib"/>
    <s v="D"/>
    <x v="3"/>
    <n v="3.8849999999999998"/>
    <n v="11.654999999999999"/>
    <x v="3"/>
    <x v="2"/>
    <x v="0"/>
  </r>
  <r>
    <s v="MBM-55936-917"/>
    <x v="325"/>
    <s v="55989-39849-WO"/>
    <s v="L-D-0.5"/>
    <n v="3"/>
    <x v="386"/>
    <s v="dmatonlm@utexas.edu"/>
    <x v="0"/>
    <s v="Lib"/>
    <s v="D"/>
    <x v="1"/>
    <n v="7.77"/>
    <n v="23.31"/>
    <x v="3"/>
    <x v="2"/>
    <x v="0"/>
  </r>
  <r>
    <s v="TPA-93614-840"/>
    <x v="326"/>
    <s v="28932-49296-TM"/>
    <s v="E-D-0.5"/>
    <n v="2"/>
    <x v="387"/>
    <s v=""/>
    <x v="0"/>
    <s v="Exc"/>
    <s v="D"/>
    <x v="1"/>
    <n v="7.29"/>
    <n v="14.58"/>
    <x v="1"/>
    <x v="2"/>
    <x v="0"/>
  </r>
  <r>
    <s v="WDM-77521-710"/>
    <x v="327"/>
    <s v="86144-10144-CB"/>
    <s v="A-M-0.5"/>
    <n v="2"/>
    <x v="388"/>
    <s v="agregorattilq@vistaprint.com"/>
    <x v="0"/>
    <s v="Ara"/>
    <s v="M"/>
    <x v="1"/>
    <n v="6.75"/>
    <n v="13.5"/>
    <x v="2"/>
    <x v="0"/>
    <x v="1"/>
  </r>
  <r>
    <s v="EIP-19142-462"/>
    <x v="328"/>
    <s v="60973-72562-DQ"/>
    <s v="E-L-1"/>
    <n v="6"/>
    <x v="389"/>
    <s v="gwhiteheadls@hp.com"/>
    <x v="0"/>
    <s v="Exc"/>
    <s v="L"/>
    <x v="0"/>
    <n v="14.85"/>
    <n v="89.1"/>
    <x v="1"/>
    <x v="1"/>
    <x v="1"/>
  </r>
  <r>
    <s v="EIP-19142-462"/>
    <x v="328"/>
    <s v="60973-72562-DQ"/>
    <s v="A-L-0.2"/>
    <n v="1"/>
    <x v="390"/>
    <s v="hjodrellelt@samsung.com"/>
    <x v="0"/>
    <s v="Ara"/>
    <s v="L"/>
    <x v="3"/>
    <n v="3.8849999999999998"/>
    <n v="3.8849999999999998"/>
    <x v="2"/>
    <x v="1"/>
    <x v="1"/>
  </r>
  <r>
    <s v="ZZL-76364-387"/>
    <x v="128"/>
    <s v="11263-86515-VU"/>
    <s v="R-L-2.5"/>
    <n v="4"/>
    <x v="391"/>
    <s v="knottramlw@odnoklassniki.ru"/>
    <x v="0"/>
    <s v="Rob"/>
    <s v="L"/>
    <x v="2"/>
    <n v="27.484999999999996"/>
    <n v="109.93999999999998"/>
    <x v="0"/>
    <x v="1"/>
    <x v="1"/>
  </r>
  <r>
    <s v="GMF-18638-786"/>
    <x v="329"/>
    <s v="60004-62976-NI"/>
    <s v="L-D-0.5"/>
    <n v="6"/>
    <x v="392"/>
    <s v="smcshealy@photobucket.com"/>
    <x v="0"/>
    <s v="Lib"/>
    <s v="D"/>
    <x v="1"/>
    <n v="7.77"/>
    <n v="46.62"/>
    <x v="3"/>
    <x v="2"/>
    <x v="0"/>
  </r>
  <r>
    <s v="TDJ-20844-787"/>
    <x v="330"/>
    <s v="77876-28498-HI"/>
    <s v="A-L-0.5"/>
    <n v="5"/>
    <x v="393"/>
    <s v="jgippesm0@cloudflare.com"/>
    <x v="0"/>
    <s v="Ara"/>
    <s v="L"/>
    <x v="1"/>
    <n v="7.77"/>
    <n v="38.849999999999994"/>
    <x v="2"/>
    <x v="1"/>
    <x v="1"/>
  </r>
  <r>
    <s v="BWK-39400-446"/>
    <x v="331"/>
    <s v="61302-06948-EH"/>
    <s v="L-D-0.5"/>
    <n v="4"/>
    <x v="394"/>
    <s v="gtrengrovem2@elpais.com"/>
    <x v="0"/>
    <s v="Lib"/>
    <s v="D"/>
    <x v="1"/>
    <n v="7.77"/>
    <n v="31.08"/>
    <x v="3"/>
    <x v="2"/>
    <x v="0"/>
  </r>
  <r>
    <s v="LCB-02099-995"/>
    <x v="332"/>
    <s v="06757-96251-UH"/>
    <s v="A-D-0.2"/>
    <n v="6"/>
    <x v="395"/>
    <s v=""/>
    <x v="0"/>
    <s v="Ara"/>
    <s v="D"/>
    <x v="3"/>
    <n v="2.9849999999999999"/>
    <n v="17.91"/>
    <x v="2"/>
    <x v="2"/>
    <x v="0"/>
  </r>
  <r>
    <s v="UBA-43678-174"/>
    <x v="333"/>
    <s v="44530-75983-OD"/>
    <s v="E-D-2.5"/>
    <n v="6"/>
    <x v="396"/>
    <s v="gruggenm6@nymag.com"/>
    <x v="2"/>
    <s v="Exc"/>
    <s v="D"/>
    <x v="2"/>
    <n v="27.945"/>
    <n v="167.67000000000002"/>
    <x v="1"/>
    <x v="2"/>
    <x v="1"/>
  </r>
  <r>
    <s v="UDH-24280-432"/>
    <x v="334"/>
    <s v="44865-58249-RY"/>
    <s v="L-L-1"/>
    <n v="4"/>
    <x v="397"/>
    <s v="mfrightm8@harvard.edu"/>
    <x v="0"/>
    <s v="Lib"/>
    <s v="L"/>
    <x v="0"/>
    <n v="15.85"/>
    <n v="63.4"/>
    <x v="3"/>
    <x v="1"/>
    <x v="1"/>
  </r>
  <r>
    <s v="IDQ-20193-502"/>
    <x v="335"/>
    <s v="36021-61205-DF"/>
    <s v="L-M-0.2"/>
    <n v="2"/>
    <x v="398"/>
    <s v="ckrzysztofiakma@skyrock.com"/>
    <x v="0"/>
    <s v="Lib"/>
    <s v="M"/>
    <x v="3"/>
    <n v="4.3650000000000002"/>
    <n v="8.73"/>
    <x v="3"/>
    <x v="0"/>
    <x v="0"/>
  </r>
  <r>
    <s v="DJG-14442-608"/>
    <x v="336"/>
    <s v="75716-12782-SS"/>
    <s v="R-D-1"/>
    <n v="3"/>
    <x v="399"/>
    <s v=""/>
    <x v="0"/>
    <s v="Rob"/>
    <s v="D"/>
    <x v="0"/>
    <n v="8.9499999999999993"/>
    <n v="26.849999999999998"/>
    <x v="0"/>
    <x v="2"/>
    <x v="0"/>
  </r>
  <r>
    <s v="DWB-61381-370"/>
    <x v="337"/>
    <s v="11812-00461-KH"/>
    <s v="L-L-0.2"/>
    <n v="2"/>
    <x v="400"/>
    <s v=""/>
    <x v="0"/>
    <s v="Lib"/>
    <s v="L"/>
    <x v="3"/>
    <n v="4.7549999999999999"/>
    <n v="9.51"/>
    <x v="3"/>
    <x v="1"/>
    <x v="1"/>
  </r>
  <r>
    <s v="FRD-17347-990"/>
    <x v="80"/>
    <s v="46681-78850-ZW"/>
    <s v="A-D-1"/>
    <n v="4"/>
    <x v="401"/>
    <s v="amellandmg@pen.io"/>
    <x v="1"/>
    <s v="Ara"/>
    <s v="D"/>
    <x v="0"/>
    <n v="9.9499999999999993"/>
    <n v="39.799999999999997"/>
    <x v="2"/>
    <x v="2"/>
    <x v="1"/>
  </r>
  <r>
    <s v="YPP-27450-525"/>
    <x v="338"/>
    <s v="01932-87052-KO"/>
    <s v="E-M-0.5"/>
    <n v="3"/>
    <x v="402"/>
    <s v="abalsdonemi@toplist.cz"/>
    <x v="0"/>
    <s v="Exc"/>
    <s v="M"/>
    <x v="1"/>
    <n v="8.25"/>
    <n v="24.75"/>
    <x v="1"/>
    <x v="0"/>
    <x v="0"/>
  </r>
  <r>
    <s v="EFC-39577-424"/>
    <x v="339"/>
    <s v="16046-34805-ZF"/>
    <s v="E-M-1"/>
    <n v="5"/>
    <x v="403"/>
    <s v="mglovermk@cnbc.com"/>
    <x v="0"/>
    <s v="Exc"/>
    <s v="M"/>
    <x v="0"/>
    <n v="13.75"/>
    <n v="68.75"/>
    <x v="1"/>
    <x v="0"/>
    <x v="0"/>
  </r>
  <r>
    <s v="LAW-80062-016"/>
    <x v="340"/>
    <s v="34546-70516-LR"/>
    <s v="E-M-0.5"/>
    <n v="6"/>
    <x v="404"/>
    <s v="senefermm@blog.com"/>
    <x v="1"/>
    <s v="Exc"/>
    <s v="M"/>
    <x v="1"/>
    <n v="8.25"/>
    <n v="49.5"/>
    <x v="1"/>
    <x v="0"/>
    <x v="1"/>
  </r>
  <r>
    <s v="WKL-27981-758"/>
    <x v="177"/>
    <s v="73699-93557-FZ"/>
    <s v="A-M-2.5"/>
    <n v="2"/>
    <x v="405"/>
    <s v="mgundrymo@omniture.com"/>
    <x v="0"/>
    <s v="Ara"/>
    <s v="M"/>
    <x v="2"/>
    <n v="25.874999999999996"/>
    <n v="51.749999999999993"/>
    <x v="2"/>
    <x v="0"/>
    <x v="0"/>
  </r>
  <r>
    <s v="VRT-39834-265"/>
    <x v="341"/>
    <s v="86686-37462-CK"/>
    <s v="L-L-1"/>
    <n v="3"/>
    <x v="406"/>
    <s v=""/>
    <x v="1"/>
    <s v="Lib"/>
    <s v="L"/>
    <x v="0"/>
    <n v="15.85"/>
    <n v="47.55"/>
    <x v="3"/>
    <x v="1"/>
    <x v="0"/>
  </r>
  <r>
    <s v="QTC-71005-730"/>
    <x v="342"/>
    <s v="14298-02150-KH"/>
    <s v="A-L-0.2"/>
    <n v="4"/>
    <x v="407"/>
    <s v="estentonms@google.it"/>
    <x v="0"/>
    <s v="Ara"/>
    <s v="L"/>
    <x v="3"/>
    <n v="3.8849999999999998"/>
    <n v="15.54"/>
    <x v="2"/>
    <x v="1"/>
    <x v="1"/>
  </r>
  <r>
    <s v="TNX-09857-717"/>
    <x v="343"/>
    <s v="48675-07824-HJ"/>
    <s v="L-M-1"/>
    <n v="6"/>
    <x v="408"/>
    <s v="lmacmanusmu@imdb.com"/>
    <x v="0"/>
    <s v="Lib"/>
    <s v="M"/>
    <x v="0"/>
    <n v="14.55"/>
    <n v="87.300000000000011"/>
    <x v="3"/>
    <x v="0"/>
    <x v="0"/>
  </r>
  <r>
    <s v="JZV-43874-185"/>
    <x v="344"/>
    <s v="18551-80943-YQ"/>
    <s v="A-M-1"/>
    <n v="5"/>
    <x v="409"/>
    <s v="cbournermw@chronoengine.com"/>
    <x v="0"/>
    <s v="Ara"/>
    <s v="M"/>
    <x v="0"/>
    <n v="11.25"/>
    <n v="56.25"/>
    <x v="2"/>
    <x v="0"/>
    <x v="0"/>
  </r>
  <r>
    <s v="ICF-17486-106"/>
    <x v="47"/>
    <s v="19196-09748-DB"/>
    <s v="L-L-2.5"/>
    <n v="1"/>
    <x v="410"/>
    <s v="kheddanmy@icq.com"/>
    <x v="0"/>
    <s v="Lib"/>
    <s v="L"/>
    <x v="2"/>
    <n v="36.454999999999998"/>
    <n v="36.454999999999998"/>
    <x v="3"/>
    <x v="1"/>
    <x v="0"/>
  </r>
  <r>
    <s v="BMK-49520-383"/>
    <x v="345"/>
    <s v="72233-08665-IP"/>
    <s v="R-L-0.2"/>
    <n v="3"/>
    <x v="411"/>
    <s v="aroubertn0@tmall.com"/>
    <x v="0"/>
    <s v="Rob"/>
    <s v="L"/>
    <x v="3"/>
    <n v="3.5849999999999995"/>
    <n v="10.754999999999999"/>
    <x v="0"/>
    <x v="1"/>
    <x v="0"/>
  </r>
  <r>
    <s v="HTS-15020-632"/>
    <x v="169"/>
    <s v="53817-13148-RK"/>
    <s v="R-M-0.2"/>
    <n v="3"/>
    <x v="412"/>
    <s v="hrainforthn2@blog.com"/>
    <x v="0"/>
    <s v="Rob"/>
    <s v="M"/>
    <x v="3"/>
    <n v="2.9849999999999999"/>
    <n v="8.9550000000000001"/>
    <x v="0"/>
    <x v="0"/>
    <x v="1"/>
  </r>
  <r>
    <s v="YLE-18247-749"/>
    <x v="346"/>
    <s v="92227-49331-QR"/>
    <s v="A-L-0.5"/>
    <n v="3"/>
    <x v="413"/>
    <s v="ijespern4@theglobeandmail.com"/>
    <x v="0"/>
    <s v="Ara"/>
    <s v="L"/>
    <x v="1"/>
    <n v="7.77"/>
    <n v="23.31"/>
    <x v="2"/>
    <x v="1"/>
    <x v="0"/>
  </r>
  <r>
    <s v="KJJ-12573-591"/>
    <x v="347"/>
    <s v="12997-41076-FQ"/>
    <s v="A-L-2.5"/>
    <n v="1"/>
    <x v="414"/>
    <s v="nbroomern6@examiner.com"/>
    <x v="0"/>
    <s v="Ara"/>
    <s v="L"/>
    <x v="2"/>
    <n v="29.784999999999997"/>
    <n v="29.784999999999997"/>
    <x v="2"/>
    <x v="1"/>
    <x v="0"/>
  </r>
  <r>
    <s v="RGU-43561-950"/>
    <x v="348"/>
    <s v="44220-00348-MB"/>
    <s v="A-L-2.5"/>
    <n v="5"/>
    <x v="415"/>
    <s v="fhabberghamn8@discovery.com"/>
    <x v="0"/>
    <s v="Ara"/>
    <s v="L"/>
    <x v="2"/>
    <n v="29.784999999999997"/>
    <n v="148.92499999999998"/>
    <x v="2"/>
    <x v="1"/>
    <x v="0"/>
  </r>
  <r>
    <s v="JSN-73975-443"/>
    <x v="349"/>
    <s v="93047-98331-DD"/>
    <s v="L-M-0.5"/>
    <n v="1"/>
    <x v="416"/>
    <s v="ravrashinna@tamu.edu"/>
    <x v="0"/>
    <s v="Lib"/>
    <s v="M"/>
    <x v="1"/>
    <n v="8.73"/>
    <n v="8.73"/>
    <x v="3"/>
    <x v="0"/>
    <x v="0"/>
  </r>
  <r>
    <s v="WNR-71736-993"/>
    <x v="350"/>
    <s v="16880-78077-FB"/>
    <s v="L-D-0.5"/>
    <n v="4"/>
    <x v="393"/>
    <s v="jgippesm0@cloudflare.com"/>
    <x v="0"/>
    <s v="Lib"/>
    <s v="D"/>
    <x v="1"/>
    <n v="7.77"/>
    <n v="31.08"/>
    <x v="3"/>
    <x v="2"/>
    <x v="1"/>
  </r>
  <r>
    <s v="WNR-71736-993"/>
    <x v="350"/>
    <s v="16880-78077-FB"/>
    <s v="A-D-2.5"/>
    <n v="6"/>
    <x v="417"/>
    <s v="lwhittleseem1@e-recht24.de"/>
    <x v="0"/>
    <s v="Ara"/>
    <s v="D"/>
    <x v="2"/>
    <n v="22.884999999999998"/>
    <n v="137.31"/>
    <x v="2"/>
    <x v="2"/>
    <x v="1"/>
  </r>
  <r>
    <s v="HNI-91338-546"/>
    <x v="54"/>
    <s v="67285-75317-XI"/>
    <s v="A-D-0.5"/>
    <n v="5"/>
    <x v="418"/>
    <s v="agladhillng@stanford.edu"/>
    <x v="0"/>
    <s v="Ara"/>
    <s v="D"/>
    <x v="1"/>
    <n v="5.97"/>
    <n v="29.849999999999998"/>
    <x v="2"/>
    <x v="2"/>
    <x v="1"/>
  </r>
  <r>
    <s v="CYH-53243-218"/>
    <x v="237"/>
    <s v="88167-57964-PH"/>
    <s v="R-M-0.5"/>
    <n v="3"/>
    <x v="419"/>
    <s v=""/>
    <x v="0"/>
    <s v="Rob"/>
    <s v="M"/>
    <x v="1"/>
    <n v="5.97"/>
    <n v="17.91"/>
    <x v="0"/>
    <x v="0"/>
    <x v="1"/>
  </r>
  <r>
    <s v="SVD-75407-177"/>
    <x v="351"/>
    <s v="16106-36039-QS"/>
    <s v="E-L-0.5"/>
    <n v="3"/>
    <x v="420"/>
    <s v=""/>
    <x v="0"/>
    <s v="Exc"/>
    <s v="L"/>
    <x v="1"/>
    <n v="8.91"/>
    <n v="26.73"/>
    <x v="1"/>
    <x v="1"/>
    <x v="0"/>
  </r>
  <r>
    <s v="NVN-66443-451"/>
    <x v="352"/>
    <s v="98921-82417-GN"/>
    <s v="R-D-1"/>
    <n v="2"/>
    <x v="421"/>
    <s v="bjevonnm@feedburner.com"/>
    <x v="0"/>
    <s v="Rob"/>
    <s v="D"/>
    <x v="0"/>
    <n v="8.9499999999999993"/>
    <n v="17.899999999999999"/>
    <x v="0"/>
    <x v="2"/>
    <x v="1"/>
  </r>
  <r>
    <s v="JUA-13580-095"/>
    <x v="102"/>
    <s v="55265-75151-AK"/>
    <s v="R-L-0.2"/>
    <n v="4"/>
    <x v="422"/>
    <s v="bgaishno@altervista.org"/>
    <x v="1"/>
    <s v="Rob"/>
    <s v="L"/>
    <x v="3"/>
    <n v="3.5849999999999995"/>
    <n v="14.339999999999998"/>
    <x v="0"/>
    <x v="1"/>
    <x v="0"/>
  </r>
  <r>
    <s v="ACY-56225-839"/>
    <x v="353"/>
    <s v="47386-50743-FG"/>
    <s v="A-M-2.5"/>
    <n v="3"/>
    <x v="423"/>
    <s v="smorrallnq@answers.com"/>
    <x v="0"/>
    <s v="Ara"/>
    <s v="M"/>
    <x v="2"/>
    <n v="25.874999999999996"/>
    <n v="77.624999999999986"/>
    <x v="2"/>
    <x v="0"/>
    <x v="0"/>
  </r>
  <r>
    <s v="QBB-07903-622"/>
    <x v="354"/>
    <s v="32622-54551-UC"/>
    <s v="R-L-1"/>
    <n v="5"/>
    <x v="424"/>
    <s v="kwesselns@wikispaces.com"/>
    <x v="0"/>
    <s v="Rob"/>
    <s v="L"/>
    <x v="0"/>
    <n v="11.95"/>
    <n v="59.75"/>
    <x v="0"/>
    <x v="1"/>
    <x v="1"/>
  </r>
  <r>
    <s v="JLJ-81802-619"/>
    <x v="135"/>
    <s v="16880-78077-FB"/>
    <s v="A-L-1"/>
    <n v="6"/>
    <x v="425"/>
    <s v="btartem9@aol.com"/>
    <x v="0"/>
    <s v="Ara"/>
    <s v="L"/>
    <x v="0"/>
    <n v="12.95"/>
    <n v="77.699999999999989"/>
    <x v="2"/>
    <x v="1"/>
    <x v="1"/>
  </r>
  <r>
    <s v="HFT-77191-168"/>
    <x v="343"/>
    <s v="48419-02347-XP"/>
    <s v="R-D-0.2"/>
    <n v="2"/>
    <x v="426"/>
    <s v=""/>
    <x v="0"/>
    <s v="Rob"/>
    <s v="D"/>
    <x v="3"/>
    <n v="2.6849999999999996"/>
    <n v="5.3699999999999992"/>
    <x v="0"/>
    <x v="2"/>
    <x v="0"/>
  </r>
  <r>
    <s v="SZR-35951-530"/>
    <x v="89"/>
    <s v="14121-20527-OJ"/>
    <s v="E-D-2.5"/>
    <n v="3"/>
    <x v="427"/>
    <s v="goatsny@live.com"/>
    <x v="1"/>
    <s v="Exc"/>
    <s v="D"/>
    <x v="2"/>
    <n v="27.945"/>
    <n v="83.835000000000008"/>
    <x v="1"/>
    <x v="2"/>
    <x v="0"/>
  </r>
  <r>
    <s v="IKL-95976-565"/>
    <x v="355"/>
    <s v="53486-73919-BQ"/>
    <s v="A-M-1"/>
    <n v="2"/>
    <x v="428"/>
    <s v="rpysono0@constantcontact.com"/>
    <x v="0"/>
    <s v="Ara"/>
    <s v="M"/>
    <x v="0"/>
    <n v="11.25"/>
    <n v="22.5"/>
    <x v="2"/>
    <x v="0"/>
    <x v="1"/>
  </r>
  <r>
    <s v="XEY-48929-474"/>
    <x v="204"/>
    <s v="21889-94615-WT"/>
    <s v="L-M-2.5"/>
    <n v="6"/>
    <x v="429"/>
    <s v="rtreachero2@usa.gov"/>
    <x v="0"/>
    <s v="Lib"/>
    <s v="M"/>
    <x v="2"/>
    <n v="33.464999999999996"/>
    <n v="200.78999999999996"/>
    <x v="3"/>
    <x v="0"/>
    <x v="0"/>
  </r>
  <r>
    <s v="SQT-07286-736"/>
    <x v="356"/>
    <s v="87726-16941-QW"/>
    <s v="A-M-1"/>
    <n v="6"/>
    <x v="430"/>
    <s v="mpalleskeo4@nyu.edu"/>
    <x v="0"/>
    <s v="Ara"/>
    <s v="M"/>
    <x v="0"/>
    <n v="11.25"/>
    <n v="67.5"/>
    <x v="2"/>
    <x v="0"/>
    <x v="1"/>
  </r>
  <r>
    <s v="QDU-45390-361"/>
    <x v="357"/>
    <s v="03677-09134-BC"/>
    <s v="E-M-0.5"/>
    <n v="1"/>
    <x v="431"/>
    <s v="fantcliffeo6@amazon.co.jp"/>
    <x v="0"/>
    <s v="Exc"/>
    <s v="M"/>
    <x v="1"/>
    <n v="8.25"/>
    <n v="8.25"/>
    <x v="1"/>
    <x v="0"/>
    <x v="1"/>
  </r>
  <r>
    <s v="RUJ-30649-712"/>
    <x v="300"/>
    <s v="93224-71517-WV"/>
    <s v="L-L-0.2"/>
    <n v="2"/>
    <x v="432"/>
    <s v="cweondo8@theglobeandmail.com"/>
    <x v="0"/>
    <s v="Lib"/>
    <s v="L"/>
    <x v="3"/>
    <n v="4.7549999999999999"/>
    <n v="9.51"/>
    <x v="3"/>
    <x v="1"/>
    <x v="0"/>
  </r>
  <r>
    <s v="WSV-49732-075"/>
    <x v="358"/>
    <s v="76263-95145-GJ"/>
    <s v="L-D-2.5"/>
    <n v="1"/>
    <x v="433"/>
    <s v="jskentelberyoa@paypal.com"/>
    <x v="0"/>
    <s v="Lib"/>
    <s v="D"/>
    <x v="2"/>
    <n v="29.784999999999997"/>
    <n v="29.784999999999997"/>
    <x v="3"/>
    <x v="2"/>
    <x v="1"/>
  </r>
  <r>
    <s v="VJF-46305-323"/>
    <x v="161"/>
    <s v="68555-89840-GZ"/>
    <s v="L-D-0.5"/>
    <n v="2"/>
    <x v="434"/>
    <s v="kmarrisonoq@dropbox.com"/>
    <x v="0"/>
    <s v="Lib"/>
    <s v="D"/>
    <x v="1"/>
    <n v="7.77"/>
    <n v="15.54"/>
    <x v="3"/>
    <x v="2"/>
    <x v="1"/>
  </r>
  <r>
    <s v="CXD-74176-600"/>
    <x v="129"/>
    <s v="70624-19112-AO"/>
    <s v="E-L-0.5"/>
    <n v="4"/>
    <x v="435"/>
    <s v=""/>
    <x v="1"/>
    <s v="Exc"/>
    <s v="L"/>
    <x v="1"/>
    <n v="8.91"/>
    <n v="35.64"/>
    <x v="1"/>
    <x v="1"/>
    <x v="1"/>
  </r>
  <r>
    <s v="ADX-50674-975"/>
    <x v="359"/>
    <s v="58916-61837-QH"/>
    <s v="A-M-2.5"/>
    <n v="4"/>
    <x v="436"/>
    <s v="chatfullog@ebay.com"/>
    <x v="0"/>
    <s v="Ara"/>
    <s v="M"/>
    <x v="2"/>
    <n v="25.874999999999996"/>
    <n v="103.49999999999999"/>
    <x v="2"/>
    <x v="0"/>
    <x v="0"/>
  </r>
  <r>
    <s v="RRP-51647-420"/>
    <x v="360"/>
    <s v="89292-52335-YZ"/>
    <s v="E-D-1"/>
    <n v="3"/>
    <x v="437"/>
    <s v="cswatmanoi@cbslocal.com"/>
    <x v="1"/>
    <s v="Exc"/>
    <s v="D"/>
    <x v="0"/>
    <n v="12.15"/>
    <n v="36.450000000000003"/>
    <x v="1"/>
    <x v="2"/>
    <x v="0"/>
  </r>
  <r>
    <s v="PKJ-99134-523"/>
    <x v="361"/>
    <s v="77284-34297-YY"/>
    <s v="R-L-0.5"/>
    <n v="5"/>
    <x v="438"/>
    <s v="dkiddyok@fda.gov"/>
    <x v="0"/>
    <s v="Rob"/>
    <s v="L"/>
    <x v="1"/>
    <n v="7.169999999999999"/>
    <n v="35.849999999999994"/>
    <x v="0"/>
    <x v="1"/>
    <x v="1"/>
  </r>
  <r>
    <s v="FZQ-29439-457"/>
    <x v="362"/>
    <s v="50449-80974-BZ"/>
    <s v="E-L-0.2"/>
    <n v="5"/>
    <x v="439"/>
    <s v="mschollom@taobao.com"/>
    <x v="1"/>
    <s v="Exc"/>
    <s v="L"/>
    <x v="3"/>
    <n v="4.4550000000000001"/>
    <n v="22.274999999999999"/>
    <x v="1"/>
    <x v="1"/>
    <x v="0"/>
  </r>
  <r>
    <s v="USN-68115-161"/>
    <x v="363"/>
    <s v="08120-16183-AW"/>
    <s v="E-M-0.2"/>
    <n v="6"/>
    <x v="440"/>
    <s v="bkellowayoo@omniture.com"/>
    <x v="1"/>
    <s v="Exc"/>
    <s v="M"/>
    <x v="3"/>
    <n v="4.125"/>
    <n v="24.75"/>
    <x v="1"/>
    <x v="0"/>
    <x v="1"/>
  </r>
  <r>
    <s v="IXU-20263-532"/>
    <x v="364"/>
    <s v="68044-89277-ML"/>
    <s v="L-M-2.5"/>
    <n v="2"/>
    <x v="434"/>
    <s v="kmarrisonoq@dropbox.com"/>
    <x v="1"/>
    <s v="Lib"/>
    <s v="M"/>
    <x v="2"/>
    <n v="33.464999999999996"/>
    <n v="66.929999999999993"/>
    <x v="3"/>
    <x v="0"/>
    <x v="0"/>
  </r>
  <r>
    <s v="CBT-15092-420"/>
    <x v="85"/>
    <s v="71364-35210-HS"/>
    <s v="L-M-0.5"/>
    <n v="1"/>
    <x v="441"/>
    <s v="pvasilenkoos@addtoany.com"/>
    <x v="2"/>
    <s v="Lib"/>
    <s v="M"/>
    <x v="1"/>
    <n v="8.73"/>
    <n v="8.73"/>
    <x v="3"/>
    <x v="0"/>
    <x v="0"/>
  </r>
  <r>
    <s v="PKQ-46841-696"/>
    <x v="365"/>
    <s v="37177-68797-ON"/>
    <s v="R-M-0.5"/>
    <n v="3"/>
    <x v="442"/>
    <s v=""/>
    <x v="0"/>
    <s v="Rob"/>
    <s v="M"/>
    <x v="1"/>
    <n v="5.97"/>
    <n v="17.91"/>
    <x v="0"/>
    <x v="0"/>
    <x v="1"/>
  </r>
  <r>
    <s v="XDU-05471-219"/>
    <x v="366"/>
    <s v="60308-06944-GS"/>
    <s v="R-L-0.5"/>
    <n v="1"/>
    <x v="443"/>
    <s v="bcargenow@geocities.jp"/>
    <x v="1"/>
    <s v="Rob"/>
    <s v="L"/>
    <x v="1"/>
    <n v="7.169999999999999"/>
    <n v="7.169999999999999"/>
    <x v="0"/>
    <x v="1"/>
    <x v="1"/>
  </r>
  <r>
    <s v="NID-20149-329"/>
    <x v="367"/>
    <s v="49888-39458-PF"/>
    <s v="R-D-0.2"/>
    <n v="2"/>
    <x v="444"/>
    <s v=""/>
    <x v="0"/>
    <s v="Rob"/>
    <s v="D"/>
    <x v="3"/>
    <n v="2.6849999999999996"/>
    <n v="5.3699999999999992"/>
    <x v="0"/>
    <x v="2"/>
    <x v="1"/>
  </r>
  <r>
    <s v="SVU-27222-213"/>
    <x v="142"/>
    <s v="60748-46813-DZ"/>
    <s v="L-L-0.2"/>
    <n v="5"/>
    <x v="445"/>
    <s v=""/>
    <x v="1"/>
    <s v="Lib"/>
    <s v="L"/>
    <x v="3"/>
    <n v="4.7549999999999999"/>
    <n v="23.774999999999999"/>
    <x v="3"/>
    <x v="1"/>
    <x v="1"/>
  </r>
  <r>
    <s v="RWI-84131-848"/>
    <x v="368"/>
    <s v="16385-11286-NX"/>
    <s v="R-D-2.5"/>
    <n v="2"/>
    <x v="446"/>
    <s v="hrannerp2@omniture.com"/>
    <x v="0"/>
    <s v="Rob"/>
    <s v="D"/>
    <x v="2"/>
    <n v="20.584999999999997"/>
    <n v="41.169999999999995"/>
    <x v="0"/>
    <x v="2"/>
    <x v="0"/>
  </r>
  <r>
    <s v="GUU-40666-525"/>
    <x v="31"/>
    <s v="68555-89840-GZ"/>
    <s v="A-L-0.2"/>
    <n v="3"/>
    <x v="447"/>
    <s v="dsopperp4@eventbrite.com"/>
    <x v="0"/>
    <s v="Ara"/>
    <s v="L"/>
    <x v="3"/>
    <n v="3.8849999999999998"/>
    <n v="11.654999999999999"/>
    <x v="2"/>
    <x v="1"/>
    <x v="1"/>
  </r>
  <r>
    <s v="SCN-51395-066"/>
    <x v="369"/>
    <s v="72164-90254-EJ"/>
    <s v="L-L-0.5"/>
    <n v="4"/>
    <x v="448"/>
    <s v="lledgleyp6@de.vu"/>
    <x v="0"/>
    <s v="Lib"/>
    <s v="L"/>
    <x v="1"/>
    <n v="9.51"/>
    <n v="38.04"/>
    <x v="3"/>
    <x v="1"/>
    <x v="1"/>
  </r>
  <r>
    <s v="ULA-24644-321"/>
    <x v="370"/>
    <s v="67010-92988-CT"/>
    <s v="R-D-2.5"/>
    <n v="4"/>
    <x v="449"/>
    <s v="gciccottip8@so-net.ne.jp"/>
    <x v="1"/>
    <s v="Rob"/>
    <s v="D"/>
    <x v="2"/>
    <n v="20.584999999999997"/>
    <n v="82.339999999999989"/>
    <x v="0"/>
    <x v="2"/>
    <x v="0"/>
  </r>
  <r>
    <s v="EOL-92666-762"/>
    <x v="371"/>
    <s v="15776-91507-GT"/>
    <s v="L-L-0.2"/>
    <n v="2"/>
    <x v="450"/>
    <s v="wjallinpa@pcworld.com"/>
    <x v="1"/>
    <s v="Lib"/>
    <s v="L"/>
    <x v="3"/>
    <n v="4.7549999999999999"/>
    <n v="9.51"/>
    <x v="3"/>
    <x v="1"/>
    <x v="0"/>
  </r>
  <r>
    <s v="AJV-18231-334"/>
    <x v="372"/>
    <s v="23473-41001-CD"/>
    <s v="R-D-2.5"/>
    <n v="2"/>
    <x v="451"/>
    <s v=""/>
    <x v="2"/>
    <s v="Rob"/>
    <s v="D"/>
    <x v="2"/>
    <n v="20.584999999999997"/>
    <n v="41.169999999999995"/>
    <x v="0"/>
    <x v="2"/>
    <x v="1"/>
  </r>
  <r>
    <s v="ZQI-47236-301"/>
    <x v="373"/>
    <s v="23446-47798-ID"/>
    <s v="L-L-0.5"/>
    <n v="5"/>
    <x v="452"/>
    <s v="alewrype@whitehouse.gov"/>
    <x v="0"/>
    <s v="Lib"/>
    <s v="L"/>
    <x v="1"/>
    <n v="9.51"/>
    <n v="47.55"/>
    <x v="3"/>
    <x v="1"/>
    <x v="1"/>
  </r>
  <r>
    <s v="ZCR-15721-658"/>
    <x v="374"/>
    <s v="28327-84469-ND"/>
    <s v="A-M-1"/>
    <n v="4"/>
    <x v="453"/>
    <s v=""/>
    <x v="0"/>
    <s v="Ara"/>
    <s v="M"/>
    <x v="0"/>
    <n v="11.25"/>
    <n v="45"/>
    <x v="2"/>
    <x v="0"/>
    <x v="1"/>
  </r>
  <r>
    <s v="QEW-47945-682"/>
    <x v="319"/>
    <s v="42466-87067-DT"/>
    <s v="L-L-0.2"/>
    <n v="5"/>
    <x v="454"/>
    <s v="otocquepi@abc.net.au"/>
    <x v="0"/>
    <s v="Lib"/>
    <s v="L"/>
    <x v="3"/>
    <n v="4.7549999999999999"/>
    <n v="23.774999999999999"/>
    <x v="3"/>
    <x v="1"/>
    <x v="1"/>
  </r>
  <r>
    <s v="PSY-45485-542"/>
    <x v="375"/>
    <s v="62246-99443-HF"/>
    <s v="R-D-0.5"/>
    <n v="3"/>
    <x v="455"/>
    <s v="hreuvenpk@whitehouse.gov"/>
    <x v="1"/>
    <s v="Rob"/>
    <s v="D"/>
    <x v="1"/>
    <n v="5.3699999999999992"/>
    <n v="16.11"/>
    <x v="0"/>
    <x v="2"/>
    <x v="0"/>
  </r>
  <r>
    <s v="BAQ-74241-156"/>
    <x v="376"/>
    <s v="99869-55718-UU"/>
    <s v="R-D-0.2"/>
    <n v="4"/>
    <x v="456"/>
    <s v=""/>
    <x v="2"/>
    <s v="Rob"/>
    <s v="D"/>
    <x v="3"/>
    <n v="2.6849999999999996"/>
    <n v="10.739999999999998"/>
    <x v="0"/>
    <x v="2"/>
    <x v="0"/>
  </r>
  <r>
    <s v="BVU-77367-451"/>
    <x v="377"/>
    <s v="77421-46059-RY"/>
    <s v="A-D-1"/>
    <n v="5"/>
    <x v="457"/>
    <s v="cmaccourtpo@amazon.com"/>
    <x v="0"/>
    <s v="Ara"/>
    <s v="D"/>
    <x v="0"/>
    <n v="9.9499999999999993"/>
    <n v="49.75"/>
    <x v="2"/>
    <x v="2"/>
    <x v="0"/>
  </r>
  <r>
    <s v="TJE-91516-344"/>
    <x v="378"/>
    <s v="49894-06550-OQ"/>
    <s v="E-M-1"/>
    <n v="2"/>
    <x v="458"/>
    <s v="ewilsonepq@eepurl.com"/>
    <x v="1"/>
    <s v="Exc"/>
    <s v="M"/>
    <x v="0"/>
    <n v="13.75"/>
    <n v="27.5"/>
    <x v="1"/>
    <x v="0"/>
    <x v="1"/>
  </r>
  <r>
    <s v="LIS-96202-702"/>
    <x v="277"/>
    <s v="72028-63343-SU"/>
    <s v="L-D-2.5"/>
    <n v="4"/>
    <x v="459"/>
    <s v="mmatiasekps@ucoz.ru"/>
    <x v="2"/>
    <s v="Lib"/>
    <s v="D"/>
    <x v="2"/>
    <n v="29.784999999999997"/>
    <n v="119.13999999999999"/>
    <x v="3"/>
    <x v="2"/>
    <x v="1"/>
  </r>
  <r>
    <s v="VIO-27668-766"/>
    <x v="379"/>
    <s v="10074-20104-NN"/>
    <s v="R-D-2.5"/>
    <n v="1"/>
    <x v="460"/>
    <s v="kphilbrickpu@cdc.gov"/>
    <x v="0"/>
    <s v="Rob"/>
    <s v="D"/>
    <x v="2"/>
    <n v="20.584999999999997"/>
    <n v="20.584999999999997"/>
    <x v="0"/>
    <x v="2"/>
    <x v="0"/>
  </r>
  <r>
    <s v="ZVG-20473-043"/>
    <x v="86"/>
    <s v="71769-10219-IM"/>
    <s v="A-D-0.2"/>
    <n v="3"/>
    <x v="461"/>
    <s v="bsillispw@istockphoto.com"/>
    <x v="0"/>
    <s v="Ara"/>
    <s v="D"/>
    <x v="3"/>
    <n v="2.9849999999999999"/>
    <n v="8.9550000000000001"/>
    <x v="2"/>
    <x v="2"/>
    <x v="0"/>
  </r>
  <r>
    <s v="KGZ-56395-231"/>
    <x v="380"/>
    <s v="22221-71106-JD"/>
    <s v="A-D-0.5"/>
    <n v="1"/>
    <x v="462"/>
    <s v="rcuttspy@techcrunch.com"/>
    <x v="0"/>
    <s v="Ara"/>
    <s v="D"/>
    <x v="1"/>
    <n v="5.97"/>
    <n v="5.97"/>
    <x v="2"/>
    <x v="2"/>
    <x v="1"/>
  </r>
  <r>
    <s v="CUU-92244-729"/>
    <x v="381"/>
    <s v="99735-44927-OL"/>
    <s v="E-M-1"/>
    <n v="3"/>
    <x v="463"/>
    <s v="dgrittonq0@nydailynews.com"/>
    <x v="0"/>
    <s v="Exc"/>
    <s v="M"/>
    <x v="0"/>
    <n v="13.75"/>
    <n v="41.25"/>
    <x v="1"/>
    <x v="0"/>
    <x v="0"/>
  </r>
  <r>
    <s v="EHE-94714-312"/>
    <x v="382"/>
    <s v="27132-68907-RC"/>
    <s v="E-L-0.2"/>
    <n v="5"/>
    <x v="464"/>
    <s v="rfaltinqb@topsy.com"/>
    <x v="0"/>
    <s v="Exc"/>
    <s v="L"/>
    <x v="3"/>
    <n v="4.4550000000000001"/>
    <n v="22.274999999999999"/>
    <x v="1"/>
    <x v="1"/>
    <x v="0"/>
  </r>
  <r>
    <s v="RTL-16205-161"/>
    <x v="11"/>
    <s v="90440-62727-HI"/>
    <s v="A-M-0.5"/>
    <n v="1"/>
    <x v="465"/>
    <s v="gsiudaq4@nytimes.com"/>
    <x v="0"/>
    <s v="Ara"/>
    <s v="M"/>
    <x v="1"/>
    <n v="6.75"/>
    <n v="6.75"/>
    <x v="2"/>
    <x v="0"/>
    <x v="0"/>
  </r>
  <r>
    <s v="GTS-22482-014"/>
    <x v="167"/>
    <s v="36769-16558-SX"/>
    <s v="L-M-2.5"/>
    <n v="4"/>
    <x v="466"/>
    <s v="vpawseyq6@tiny.cc"/>
    <x v="0"/>
    <s v="Lib"/>
    <s v="M"/>
    <x v="2"/>
    <n v="33.464999999999996"/>
    <n v="133.85999999999999"/>
    <x v="3"/>
    <x v="0"/>
    <x v="0"/>
  </r>
  <r>
    <s v="DYG-25473-881"/>
    <x v="383"/>
    <s v="10138-31681-SD"/>
    <s v="A-D-0.2"/>
    <n v="2"/>
    <x v="467"/>
    <s v="fhaughianq8@1688.com"/>
    <x v="0"/>
    <s v="Ara"/>
    <s v="D"/>
    <x v="3"/>
    <n v="2.9849999999999999"/>
    <n v="5.97"/>
    <x v="2"/>
    <x v="2"/>
    <x v="1"/>
  </r>
  <r>
    <s v="HTR-21838-286"/>
    <x v="18"/>
    <s v="24669-76297-SF"/>
    <s v="A-L-1"/>
    <n v="2"/>
    <x v="468"/>
    <s v=""/>
    <x v="0"/>
    <s v="Ara"/>
    <s v="L"/>
    <x v="0"/>
    <n v="12.95"/>
    <n v="25.9"/>
    <x v="2"/>
    <x v="1"/>
    <x v="1"/>
  </r>
  <r>
    <s v="KYG-28296-920"/>
    <x v="84"/>
    <s v="78050-20355-DI"/>
    <s v="E-M-2.5"/>
    <n v="1"/>
    <x v="469"/>
    <s v="gcheekeqc@sitemeter.com"/>
    <x v="1"/>
    <s v="Exc"/>
    <s v="M"/>
    <x v="2"/>
    <n v="31.624999999999996"/>
    <n v="31.624999999999996"/>
    <x v="1"/>
    <x v="0"/>
    <x v="0"/>
  </r>
  <r>
    <s v="NNB-20459-430"/>
    <x v="384"/>
    <s v="79825-17822-UH"/>
    <s v="L-M-0.2"/>
    <n v="2"/>
    <x v="470"/>
    <s v=""/>
    <x v="0"/>
    <s v="Lib"/>
    <s v="M"/>
    <x v="3"/>
    <n v="4.3650000000000002"/>
    <n v="8.73"/>
    <x v="3"/>
    <x v="0"/>
    <x v="1"/>
  </r>
  <r>
    <s v="FEK-14025-351"/>
    <x v="385"/>
    <s v="03990-21586-MQ"/>
    <s v="E-L-0.2"/>
    <n v="6"/>
    <x v="471"/>
    <s v="jdrengqg@uiuc.edu"/>
    <x v="0"/>
    <s v="Exc"/>
    <s v="L"/>
    <x v="3"/>
    <n v="4.4550000000000001"/>
    <n v="26.73"/>
    <x v="1"/>
    <x v="1"/>
    <x v="0"/>
  </r>
  <r>
    <s v="AWH-16980-469"/>
    <x v="386"/>
    <s v="27493-46921-TZ"/>
    <s v="L-M-0.2"/>
    <n v="6"/>
    <x v="472"/>
    <s v="clampelqi@jimdo.com"/>
    <x v="0"/>
    <s v="Lib"/>
    <s v="M"/>
    <x v="3"/>
    <n v="4.3650000000000002"/>
    <n v="26.19"/>
    <x v="3"/>
    <x v="0"/>
    <x v="1"/>
  </r>
  <r>
    <s v="ZPW-31329-741"/>
    <x v="387"/>
    <s v="27132-68907-RC"/>
    <s v="R-D-1"/>
    <n v="6"/>
    <x v="473"/>
    <s v="edearmanqk@redcross.org"/>
    <x v="0"/>
    <s v="Rob"/>
    <s v="D"/>
    <x v="0"/>
    <n v="8.9499999999999993"/>
    <n v="53.699999999999996"/>
    <x v="0"/>
    <x v="2"/>
    <x v="0"/>
  </r>
  <r>
    <s v="ZPW-31329-741"/>
    <x v="387"/>
    <s v="27132-68907-RC"/>
    <s v="E-M-2.5"/>
    <n v="4"/>
    <x v="474"/>
    <s v="dlenardql@bizjournals.com"/>
    <x v="0"/>
    <s v="Exc"/>
    <s v="M"/>
    <x v="2"/>
    <n v="31.624999999999996"/>
    <n v="126.49999999999999"/>
    <x v="1"/>
    <x v="0"/>
    <x v="0"/>
  </r>
  <r>
    <s v="ZPW-31329-741"/>
    <x v="387"/>
    <s v="27132-68907-RC"/>
    <s v="E-M-0.2"/>
    <n v="1"/>
    <x v="475"/>
    <s v="ltoffanoqm@tripadvisor.com"/>
    <x v="0"/>
    <s v="Exc"/>
    <s v="M"/>
    <x v="3"/>
    <n v="4.125"/>
    <n v="4.125"/>
    <x v="1"/>
    <x v="0"/>
    <x v="0"/>
  </r>
  <r>
    <s v="UBI-83843-396"/>
    <x v="388"/>
    <s v="58816-74064-TF"/>
    <s v="R-L-1"/>
    <n v="2"/>
    <x v="476"/>
    <s v="mrocksqq@exblog.jp"/>
    <x v="2"/>
    <s v="Rob"/>
    <s v="L"/>
    <x v="0"/>
    <n v="11.95"/>
    <n v="23.9"/>
    <x v="0"/>
    <x v="1"/>
    <x v="1"/>
  </r>
  <r>
    <s v="VID-40587-569"/>
    <x v="389"/>
    <s v="09818-59895-EH"/>
    <s v="E-D-2.5"/>
    <n v="5"/>
    <x v="477"/>
    <s v="cgoodrumqs@goodreads.com"/>
    <x v="0"/>
    <s v="Exc"/>
    <s v="D"/>
    <x v="2"/>
    <n v="27.945"/>
    <n v="139.72499999999999"/>
    <x v="1"/>
    <x v="2"/>
    <x v="0"/>
  </r>
  <r>
    <s v="KBB-52530-416"/>
    <x v="229"/>
    <s v="06488-46303-IZ"/>
    <s v="L-D-2.5"/>
    <n v="2"/>
    <x v="478"/>
    <s v="bwardellqu@adobe.com"/>
    <x v="0"/>
    <s v="Lib"/>
    <s v="D"/>
    <x v="2"/>
    <n v="29.784999999999997"/>
    <n v="59.569999999999993"/>
    <x v="3"/>
    <x v="2"/>
    <x v="0"/>
  </r>
  <r>
    <s v="ISJ-48676-420"/>
    <x v="390"/>
    <s v="93046-67561-AY"/>
    <s v="L-L-0.5"/>
    <n v="6"/>
    <x v="479"/>
    <s v="wleopoldqw@blogspot.com"/>
    <x v="0"/>
    <s v="Lib"/>
    <s v="L"/>
    <x v="1"/>
    <n v="9.51"/>
    <n v="57.06"/>
    <x v="3"/>
    <x v="1"/>
    <x v="1"/>
  </r>
  <r>
    <s v="MIF-17920-768"/>
    <x v="391"/>
    <s v="68946-40750-LK"/>
    <s v="R-L-0.2"/>
    <n v="6"/>
    <x v="480"/>
    <s v=""/>
    <x v="1"/>
    <s v="Rob"/>
    <s v="L"/>
    <x v="3"/>
    <n v="3.5849999999999995"/>
    <n v="21.509999999999998"/>
    <x v="0"/>
    <x v="1"/>
    <x v="0"/>
  </r>
  <r>
    <s v="CPX-19312-088"/>
    <x v="117"/>
    <s v="38387-64959-WW"/>
    <s v="L-M-0.5"/>
    <n v="6"/>
    <x v="481"/>
    <s v=""/>
    <x v="1"/>
    <s v="Lib"/>
    <s v="M"/>
    <x v="1"/>
    <n v="8.73"/>
    <n v="52.38"/>
    <x v="3"/>
    <x v="0"/>
    <x v="0"/>
  </r>
  <r>
    <s v="RXI-67978-260"/>
    <x v="392"/>
    <s v="48418-60841-CC"/>
    <s v="E-D-1"/>
    <n v="6"/>
    <x v="482"/>
    <s v="sroseboroughr2@virginia.edu"/>
    <x v="1"/>
    <s v="Exc"/>
    <s v="D"/>
    <x v="0"/>
    <n v="12.15"/>
    <n v="72.900000000000006"/>
    <x v="1"/>
    <x v="2"/>
    <x v="1"/>
  </r>
  <r>
    <s v="LKE-14821-285"/>
    <x v="393"/>
    <s v="13736-92418-JS"/>
    <s v="R-M-0.2"/>
    <n v="5"/>
    <x v="483"/>
    <s v="kcantor4@gmpg.org"/>
    <x v="1"/>
    <s v="Rob"/>
    <s v="M"/>
    <x v="3"/>
    <n v="2.9849999999999999"/>
    <n v="14.924999999999999"/>
    <x v="0"/>
    <x v="0"/>
    <x v="0"/>
  </r>
  <r>
    <s v="LRK-97117-150"/>
    <x v="394"/>
    <s v="33000-22405-LO"/>
    <s v="L-L-1"/>
    <n v="6"/>
    <x v="484"/>
    <s v="dgooderridger6@lycos.com"/>
    <x v="0"/>
    <s v="Lib"/>
    <s v="L"/>
    <x v="0"/>
    <n v="15.85"/>
    <n v="95.1"/>
    <x v="3"/>
    <x v="1"/>
    <x v="1"/>
  </r>
  <r>
    <s v="IGK-51227-573"/>
    <x v="137"/>
    <s v="46959-60474-LT"/>
    <s v="L-D-0.5"/>
    <n v="2"/>
    <x v="485"/>
    <s v=""/>
    <x v="0"/>
    <s v="Lib"/>
    <s v="D"/>
    <x v="1"/>
    <n v="7.77"/>
    <n v="15.54"/>
    <x v="3"/>
    <x v="2"/>
    <x v="1"/>
  </r>
  <r>
    <s v="ZAY-43009-775"/>
    <x v="395"/>
    <s v="73431-39823-UP"/>
    <s v="L-D-0.2"/>
    <n v="6"/>
    <x v="486"/>
    <s v="kkemeryra@t.co"/>
    <x v="0"/>
    <s v="Lib"/>
    <s v="D"/>
    <x v="3"/>
    <n v="3.8849999999999998"/>
    <n v="23.31"/>
    <x v="3"/>
    <x v="2"/>
    <x v="1"/>
  </r>
  <r>
    <s v="EMA-63190-618"/>
    <x v="396"/>
    <s v="90993-98984-JK"/>
    <s v="E-M-0.2"/>
    <n v="1"/>
    <x v="487"/>
    <s v="rcheakrc@tripadvisor.com"/>
    <x v="0"/>
    <s v="Exc"/>
    <s v="M"/>
    <x v="3"/>
    <n v="4.125"/>
    <n v="4.125"/>
    <x v="1"/>
    <x v="0"/>
    <x v="0"/>
  </r>
  <r>
    <s v="FBI-35855-418"/>
    <x v="189"/>
    <s v="06552-04430-AG"/>
    <s v="R-M-0.5"/>
    <n v="6"/>
    <x v="488"/>
    <s v="cayrere@symantec.com"/>
    <x v="2"/>
    <s v="Rob"/>
    <s v="M"/>
    <x v="1"/>
    <n v="5.97"/>
    <n v="35.82"/>
    <x v="0"/>
    <x v="0"/>
    <x v="1"/>
  </r>
  <r>
    <s v="TXB-80533-417"/>
    <x v="8"/>
    <s v="54597-57004-QM"/>
    <s v="L-L-1"/>
    <n v="2"/>
    <x v="489"/>
    <s v=""/>
    <x v="0"/>
    <s v="Lib"/>
    <s v="L"/>
    <x v="0"/>
    <n v="15.85"/>
    <n v="31.7"/>
    <x v="3"/>
    <x v="1"/>
    <x v="1"/>
  </r>
  <r>
    <s v="MBM-00112-248"/>
    <x v="397"/>
    <s v="50238-24377-ZS"/>
    <s v="L-L-1"/>
    <n v="5"/>
    <x v="490"/>
    <s v="dscrigmourri@cnbc.com"/>
    <x v="0"/>
    <s v="Lib"/>
    <s v="L"/>
    <x v="0"/>
    <n v="15.85"/>
    <n v="79.25"/>
    <x v="3"/>
    <x v="1"/>
    <x v="0"/>
  </r>
  <r>
    <s v="EUO-69145-988"/>
    <x v="398"/>
    <s v="60370-41934-IF"/>
    <s v="E-D-0.2"/>
    <n v="3"/>
    <x v="491"/>
    <s v=""/>
    <x v="0"/>
    <s v="Exc"/>
    <s v="D"/>
    <x v="3"/>
    <n v="3.645"/>
    <n v="10.935"/>
    <x v="1"/>
    <x v="2"/>
    <x v="1"/>
  </r>
  <r>
    <s v="GYA-80327-368"/>
    <x v="399"/>
    <s v="06899-54551-EH"/>
    <s v="A-D-1"/>
    <n v="4"/>
    <x v="492"/>
    <s v=""/>
    <x v="1"/>
    <s v="Ara"/>
    <s v="D"/>
    <x v="0"/>
    <n v="9.9499999999999993"/>
    <n v="39.799999999999997"/>
    <x v="2"/>
    <x v="2"/>
    <x v="1"/>
  </r>
  <r>
    <s v="TNW-41601-420"/>
    <x v="400"/>
    <s v="66458-91190-YC"/>
    <s v="R-M-1"/>
    <n v="5"/>
    <x v="493"/>
    <s v=""/>
    <x v="1"/>
    <s v="Rob"/>
    <s v="M"/>
    <x v="0"/>
    <n v="9.9499999999999993"/>
    <n v="49.75"/>
    <x v="0"/>
    <x v="0"/>
    <x v="0"/>
  </r>
  <r>
    <s v="ALR-62963-723"/>
    <x v="401"/>
    <s v="80463-43913-WZ"/>
    <s v="R-D-0.2"/>
    <n v="3"/>
    <x v="494"/>
    <s v="njennyrq@bigcartel.com"/>
    <x v="1"/>
    <s v="Rob"/>
    <s v="D"/>
    <x v="3"/>
    <n v="2.6849999999999996"/>
    <n v="8.0549999999999997"/>
    <x v="0"/>
    <x v="2"/>
    <x v="0"/>
  </r>
  <r>
    <s v="JIG-27636-870"/>
    <x v="402"/>
    <s v="67204-04870-LG"/>
    <s v="R-L-1"/>
    <n v="4"/>
    <x v="493"/>
    <s v=""/>
    <x v="0"/>
    <s v="Rob"/>
    <s v="L"/>
    <x v="0"/>
    <n v="11.95"/>
    <n v="47.8"/>
    <x v="0"/>
    <x v="1"/>
    <x v="1"/>
  </r>
  <r>
    <s v="CTE-31437-326"/>
    <x v="6"/>
    <s v="22721-63196-UJ"/>
    <s v="R-M-0.2"/>
    <n v="4"/>
    <x v="493"/>
    <s v=""/>
    <x v="2"/>
    <s v="Rob"/>
    <s v="M"/>
    <x v="3"/>
    <n v="2.9849999999999999"/>
    <n v="11.94"/>
    <x v="0"/>
    <x v="0"/>
    <x v="1"/>
  </r>
  <r>
    <s v="CTE-31437-326"/>
    <x v="6"/>
    <s v="22721-63196-UJ"/>
    <s v="E-M-0.2"/>
    <n v="4"/>
    <x v="493"/>
    <s v=""/>
    <x v="2"/>
    <s v="Exc"/>
    <s v="M"/>
    <x v="3"/>
    <n v="4.125"/>
    <n v="16.5"/>
    <x v="1"/>
    <x v="0"/>
    <x v="1"/>
  </r>
  <r>
    <s v="CTE-31437-326"/>
    <x v="6"/>
    <s v="22721-63196-UJ"/>
    <s v="L-D-1"/>
    <n v="4"/>
    <x v="493"/>
    <s v=""/>
    <x v="2"/>
    <s v="Lib"/>
    <s v="D"/>
    <x v="0"/>
    <n v="12.95"/>
    <n v="51.8"/>
    <x v="3"/>
    <x v="2"/>
    <x v="1"/>
  </r>
  <r>
    <s v="CTE-31437-326"/>
    <x v="6"/>
    <s v="22721-63196-UJ"/>
    <s v="L-L-0.2"/>
    <n v="3"/>
    <x v="493"/>
    <s v=""/>
    <x v="2"/>
    <s v="Lib"/>
    <s v="L"/>
    <x v="3"/>
    <n v="4.7549999999999999"/>
    <n v="14.265000000000001"/>
    <x v="3"/>
    <x v="1"/>
    <x v="1"/>
  </r>
  <r>
    <s v="SLD-63003-334"/>
    <x v="403"/>
    <s v="55515-37571-RS"/>
    <s v="L-M-0.2"/>
    <n v="6"/>
    <x v="493"/>
    <s v=""/>
    <x v="0"/>
    <s v="Lib"/>
    <s v="M"/>
    <x v="3"/>
    <n v="4.3650000000000002"/>
    <n v="26.19"/>
    <x v="3"/>
    <x v="0"/>
    <x v="1"/>
  </r>
  <r>
    <s v="BXN-64230-789"/>
    <x v="404"/>
    <s v="25598-77476-CB"/>
    <s v="A-L-1"/>
    <n v="2"/>
    <x v="493"/>
    <s v=""/>
    <x v="0"/>
    <s v="Ara"/>
    <s v="L"/>
    <x v="0"/>
    <n v="12.95"/>
    <n v="25.9"/>
    <x v="2"/>
    <x v="1"/>
    <x v="0"/>
  </r>
  <r>
    <s v="XEE-37895-169"/>
    <x v="21"/>
    <s v="14888-85625-TM"/>
    <s v="A-L-2.5"/>
    <n v="3"/>
    <x v="493"/>
    <s v=""/>
    <x v="0"/>
    <s v="Ara"/>
    <s v="L"/>
    <x v="2"/>
    <n v="29.784999999999997"/>
    <n v="89.35499999999999"/>
    <x v="2"/>
    <x v="1"/>
    <x v="0"/>
  </r>
  <r>
    <s v="ZTX-80764-911"/>
    <x v="239"/>
    <s v="92793-68332-NR"/>
    <s v="L-D-0.5"/>
    <n v="6"/>
    <x v="493"/>
    <s v=""/>
    <x v="1"/>
    <s v="Lib"/>
    <s v="D"/>
    <x v="1"/>
    <n v="7.77"/>
    <n v="46.62"/>
    <x v="3"/>
    <x v="2"/>
    <x v="1"/>
  </r>
  <r>
    <s v="WVT-88135-549"/>
    <x v="405"/>
    <s v="66458-91190-YC"/>
    <s v="A-D-1"/>
    <n v="3"/>
    <x v="493"/>
    <s v=""/>
    <x v="1"/>
    <s v="Ara"/>
    <s v="D"/>
    <x v="0"/>
    <n v="9.9499999999999993"/>
    <n v="29.849999999999998"/>
    <x v="2"/>
    <x v="2"/>
    <x v="0"/>
  </r>
  <r>
    <s v="IPA-94170-889"/>
    <x v="292"/>
    <s v="64439-27325-LG"/>
    <s v="R-L-0.2"/>
    <n v="3"/>
    <x v="493"/>
    <s v=""/>
    <x v="1"/>
    <s v="Rob"/>
    <s v="L"/>
    <x v="3"/>
    <n v="3.5849999999999995"/>
    <n v="10.754999999999999"/>
    <x v="0"/>
    <x v="1"/>
    <x v="0"/>
  </r>
  <r>
    <s v="YQL-63755-365"/>
    <x v="117"/>
    <s v="78570-76770-LB"/>
    <s v="A-M-0.2"/>
    <n v="4"/>
    <x v="493"/>
    <s v=""/>
    <x v="0"/>
    <s v="Ara"/>
    <s v="M"/>
    <x v="3"/>
    <n v="3.375"/>
    <n v="13.5"/>
    <x v="2"/>
    <x v="0"/>
    <x v="0"/>
  </r>
  <r>
    <s v="RKW-81145-984"/>
    <x v="406"/>
    <s v="98661-69719-VI"/>
    <s v="L-L-1"/>
    <n v="3"/>
    <x v="493"/>
    <s v=""/>
    <x v="0"/>
    <s v="Lib"/>
    <s v="L"/>
    <x v="0"/>
    <n v="15.85"/>
    <n v="47.55"/>
    <x v="3"/>
    <x v="1"/>
    <x v="1"/>
  </r>
  <r>
    <s v="MBT-23379-866"/>
    <x v="407"/>
    <s v="82990-92703-IX"/>
    <s v="L-L-1"/>
    <n v="5"/>
    <x v="493"/>
    <s v=""/>
    <x v="0"/>
    <s v="Lib"/>
    <s v="L"/>
    <x v="0"/>
    <n v="15.85"/>
    <n v="79.25"/>
    <x v="3"/>
    <x v="1"/>
    <x v="1"/>
  </r>
  <r>
    <s v="GEJ-39834-935"/>
    <x v="408"/>
    <s v="49412-86877-VY"/>
    <s v="L-M-0.2"/>
    <n v="6"/>
    <x v="493"/>
    <s v=""/>
    <x v="0"/>
    <s v="Lib"/>
    <s v="M"/>
    <x v="3"/>
    <n v="4.3650000000000002"/>
    <n v="26.19"/>
    <x v="3"/>
    <x v="0"/>
    <x v="0"/>
  </r>
  <r>
    <s v="KRW-91640-596"/>
    <x v="409"/>
    <s v="70879-00984-FJ"/>
    <s v="R-L-0.5"/>
    <n v="3"/>
    <x v="493"/>
    <s v=""/>
    <x v="0"/>
    <s v="Rob"/>
    <s v="L"/>
    <x v="1"/>
    <n v="7.169999999999999"/>
    <n v="21.509999999999998"/>
    <x v="0"/>
    <x v="1"/>
    <x v="1"/>
  </r>
  <r>
    <s v="AOT-70449-651"/>
    <x v="410"/>
    <s v="53414-73391-CR"/>
    <s v="R-D-2.5"/>
    <n v="5"/>
    <x v="493"/>
    <s v=""/>
    <x v="0"/>
    <s v="Rob"/>
    <s v="D"/>
    <x v="2"/>
    <n v="20.584999999999997"/>
    <n v="102.92499999999998"/>
    <x v="0"/>
    <x v="2"/>
    <x v="0"/>
  </r>
  <r>
    <s v="DGC-21813-731"/>
    <x v="127"/>
    <s v="43606-83072-OA"/>
    <s v="L-D-0.2"/>
    <n v="2"/>
    <x v="493"/>
    <s v=""/>
    <x v="0"/>
    <s v="Lib"/>
    <s v="D"/>
    <x v="3"/>
    <n v="3.8849999999999998"/>
    <n v="7.77"/>
    <x v="3"/>
    <x v="2"/>
    <x v="1"/>
  </r>
  <r>
    <s v="JBE-92943-643"/>
    <x v="411"/>
    <s v="84466-22864-CE"/>
    <s v="E-D-2.5"/>
    <n v="5"/>
    <x v="493"/>
    <s v=""/>
    <x v="0"/>
    <s v="Exc"/>
    <s v="D"/>
    <x v="2"/>
    <n v="27.945"/>
    <n v="139.72499999999999"/>
    <x v="1"/>
    <x v="2"/>
    <x v="1"/>
  </r>
  <r>
    <s v="ZIL-34948-499"/>
    <x v="112"/>
    <s v="66458-91190-YC"/>
    <s v="A-D-0.5"/>
    <n v="2"/>
    <x v="493"/>
    <s v=""/>
    <x v="1"/>
    <s v="Ara"/>
    <s v="D"/>
    <x v="1"/>
    <n v="5.97"/>
    <n v="11.94"/>
    <x v="2"/>
    <x v="2"/>
    <x v="0"/>
  </r>
  <r>
    <s v="JSU-23781-256"/>
    <x v="412"/>
    <s v="76499-89100-JQ"/>
    <s v="L-D-0.2"/>
    <n v="1"/>
    <x v="493"/>
    <s v=""/>
    <x v="0"/>
    <s v="Lib"/>
    <s v="D"/>
    <x v="3"/>
    <n v="3.8849999999999998"/>
    <n v="3.8849999999999998"/>
    <x v="3"/>
    <x v="2"/>
    <x v="1"/>
  </r>
  <r>
    <s v="JSU-23781-256"/>
    <x v="412"/>
    <s v="76499-89100-JQ"/>
    <s v="R-M-1"/>
    <n v="4"/>
    <x v="493"/>
    <s v=""/>
    <x v="0"/>
    <s v="Rob"/>
    <s v="M"/>
    <x v="0"/>
    <n v="9.9499999999999993"/>
    <n v="39.799999999999997"/>
    <x v="0"/>
    <x v="0"/>
    <x v="1"/>
  </r>
  <r>
    <s v="VPX-44956-367"/>
    <x v="413"/>
    <s v="39582-35773-ZJ"/>
    <s v="R-M-0.5"/>
    <n v="5"/>
    <x v="493"/>
    <s v=""/>
    <x v="0"/>
    <s v="Rob"/>
    <s v="M"/>
    <x v="1"/>
    <n v="5.97"/>
    <n v="29.849999999999998"/>
    <x v="0"/>
    <x v="0"/>
    <x v="1"/>
  </r>
  <r>
    <s v="VTB-46451-959"/>
    <x v="414"/>
    <s v="66240-46962-IO"/>
    <s v="L-D-2.5"/>
    <n v="1"/>
    <x v="493"/>
    <s v=""/>
    <x v="1"/>
    <s v="Lib"/>
    <s v="D"/>
    <x v="2"/>
    <n v="29.784999999999997"/>
    <n v="29.784999999999997"/>
    <x v="3"/>
    <x v="2"/>
    <x v="1"/>
  </r>
  <r>
    <s v="DNZ-11665-950"/>
    <x v="415"/>
    <s v="10637-45522-ID"/>
    <s v="L-L-2.5"/>
    <n v="2"/>
    <x v="493"/>
    <s v=""/>
    <x v="0"/>
    <s v="Lib"/>
    <s v="L"/>
    <x v="2"/>
    <n v="36.454999999999998"/>
    <n v="72.91"/>
    <x v="3"/>
    <x v="1"/>
    <x v="1"/>
  </r>
  <r>
    <s v="ITR-54735-364"/>
    <x v="416"/>
    <s v="92599-58687-CS"/>
    <s v="R-D-0.2"/>
    <n v="5"/>
    <x v="493"/>
    <s v=""/>
    <x v="0"/>
    <s v="Rob"/>
    <s v="D"/>
    <x v="3"/>
    <n v="2.6849999999999996"/>
    <n v="13.424999999999997"/>
    <x v="0"/>
    <x v="2"/>
    <x v="0"/>
  </r>
  <r>
    <s v="YDS-02797-307"/>
    <x v="417"/>
    <s v="06058-48844-PI"/>
    <s v="E-M-2.5"/>
    <n v="4"/>
    <x v="493"/>
    <s v=""/>
    <x v="0"/>
    <s v="Exc"/>
    <s v="M"/>
    <x v="2"/>
    <n v="31.624999999999996"/>
    <n v="126.49999999999999"/>
    <x v="1"/>
    <x v="0"/>
    <x v="0"/>
  </r>
  <r>
    <s v="BPG-68988-842"/>
    <x v="418"/>
    <s v="53631-24432-SY"/>
    <s v="E-M-0.5"/>
    <n v="5"/>
    <x v="493"/>
    <s v=""/>
    <x v="2"/>
    <s v="Exc"/>
    <s v="M"/>
    <x v="1"/>
    <n v="8.25"/>
    <n v="41.25"/>
    <x v="1"/>
    <x v="0"/>
    <x v="1"/>
  </r>
  <r>
    <s v="XZG-51938-658"/>
    <x v="419"/>
    <s v="18275-73980-KL"/>
    <s v="E-L-0.5"/>
    <n v="6"/>
    <x v="493"/>
    <s v=""/>
    <x v="0"/>
    <s v="Exc"/>
    <s v="L"/>
    <x v="1"/>
    <n v="8.91"/>
    <n v="53.46"/>
    <x v="1"/>
    <x v="1"/>
    <x v="1"/>
  </r>
  <r>
    <s v="KAR-24978-271"/>
    <x v="420"/>
    <s v="23187-65750-HZ"/>
    <s v="R-M-1"/>
    <n v="6"/>
    <x v="493"/>
    <s v=""/>
    <x v="0"/>
    <s v="Rob"/>
    <s v="M"/>
    <x v="0"/>
    <n v="9.9499999999999993"/>
    <n v="59.699999999999996"/>
    <x v="0"/>
    <x v="0"/>
    <x v="1"/>
  </r>
  <r>
    <s v="FQK-28730-361"/>
    <x v="421"/>
    <s v="22725-79522-GP"/>
    <s v="R-M-1"/>
    <n v="6"/>
    <x v="493"/>
    <s v=""/>
    <x v="0"/>
    <s v="Rob"/>
    <s v="M"/>
    <x v="0"/>
    <n v="9.9499999999999993"/>
    <n v="59.699999999999996"/>
    <x v="0"/>
    <x v="0"/>
    <x v="1"/>
  </r>
  <r>
    <s v="BGB-67996-089"/>
    <x v="422"/>
    <s v="06279-72603-JE"/>
    <s v="R-D-1"/>
    <n v="5"/>
    <x v="493"/>
    <s v=""/>
    <x v="0"/>
    <s v="Rob"/>
    <s v="D"/>
    <x v="0"/>
    <n v="8.9499999999999993"/>
    <n v="44.75"/>
    <x v="0"/>
    <x v="2"/>
    <x v="1"/>
  </r>
  <r>
    <s v="XMC-20620-809"/>
    <x v="423"/>
    <s v="83543-79246-ON"/>
    <s v="E-M-0.5"/>
    <n v="2"/>
    <x v="493"/>
    <s v=""/>
    <x v="0"/>
    <s v="Exc"/>
    <s v="M"/>
    <x v="1"/>
    <n v="8.25"/>
    <n v="16.5"/>
    <x v="1"/>
    <x v="0"/>
    <x v="0"/>
  </r>
  <r>
    <s v="ZSO-58292-191"/>
    <x v="109"/>
    <s v="66794-66795-VW"/>
    <s v="R-D-0.5"/>
    <n v="4"/>
    <x v="493"/>
    <s v=""/>
    <x v="0"/>
    <s v="Rob"/>
    <s v="D"/>
    <x v="1"/>
    <n v="5.3699999999999992"/>
    <n v="21.479999999999997"/>
    <x v="0"/>
    <x v="2"/>
    <x v="1"/>
  </r>
  <r>
    <s v="LWJ-06793-303"/>
    <x v="204"/>
    <s v="95424-67020-AP"/>
    <s v="R-M-2.5"/>
    <n v="2"/>
    <x v="493"/>
    <s v=""/>
    <x v="1"/>
    <s v="Rob"/>
    <s v="M"/>
    <x v="2"/>
    <n v="22.884999999999998"/>
    <n v="45.769999999999996"/>
    <x v="0"/>
    <x v="0"/>
    <x v="0"/>
  </r>
  <r>
    <s v="FLM-82229-989"/>
    <x v="424"/>
    <s v="73017-69644-MS"/>
    <s v="L-L-0.2"/>
    <n v="2"/>
    <x v="493"/>
    <s v=""/>
    <x v="1"/>
    <s v="Lib"/>
    <s v="L"/>
    <x v="3"/>
    <n v="4.7549999999999999"/>
    <n v="9.51"/>
    <x v="3"/>
    <x v="1"/>
    <x v="1"/>
  </r>
  <r>
    <s v="CPV-90280-133"/>
    <x v="13"/>
    <s v="66458-91190-YC"/>
    <s v="R-D-0.2"/>
    <n v="3"/>
    <x v="493"/>
    <s v=""/>
    <x v="1"/>
    <s v="Rob"/>
    <s v="D"/>
    <x v="3"/>
    <n v="2.6849999999999996"/>
    <n v="8.0549999999999997"/>
    <x v="0"/>
    <x v="2"/>
    <x v="0"/>
  </r>
  <r>
    <s v="OGW-60685-912"/>
    <x v="224"/>
    <s v="67423-10113-LM"/>
    <s v="E-D-2.5"/>
    <n v="4"/>
    <x v="493"/>
    <s v=""/>
    <x v="0"/>
    <s v="Exc"/>
    <s v="D"/>
    <x v="2"/>
    <n v="27.945"/>
    <n v="111.78"/>
    <x v="1"/>
    <x v="2"/>
    <x v="0"/>
  </r>
  <r>
    <s v="DEC-11160-362"/>
    <x v="220"/>
    <s v="48582-05061-RY"/>
    <s v="R-D-0.2"/>
    <n v="4"/>
    <x v="493"/>
    <s v=""/>
    <x v="0"/>
    <s v="Rob"/>
    <s v="D"/>
    <x v="3"/>
    <n v="2.6849999999999996"/>
    <n v="10.739999999999998"/>
    <x v="0"/>
    <x v="2"/>
    <x v="0"/>
  </r>
  <r>
    <s v="WCT-07869-499"/>
    <x v="91"/>
    <s v="32031-49093-KE"/>
    <s v="R-D-0.5"/>
    <n v="5"/>
    <x v="493"/>
    <s v=""/>
    <x v="0"/>
    <s v="Rob"/>
    <s v="D"/>
    <x v="1"/>
    <n v="5.3699999999999992"/>
    <n v="26.849999999999994"/>
    <x v="0"/>
    <x v="2"/>
    <x v="1"/>
  </r>
  <r>
    <s v="FHD-89872-325"/>
    <x v="425"/>
    <s v="31715-98714-OO"/>
    <s v="L-L-1"/>
    <n v="4"/>
    <x v="493"/>
    <s v=""/>
    <x v="0"/>
    <s v="Lib"/>
    <s v="L"/>
    <x v="0"/>
    <n v="15.85"/>
    <n v="63.4"/>
    <x v="3"/>
    <x v="1"/>
    <x v="0"/>
  </r>
  <r>
    <s v="AZF-45991-584"/>
    <x v="426"/>
    <s v="73759-17258-KA"/>
    <s v="A-D-2.5"/>
    <n v="1"/>
    <x v="493"/>
    <s v=""/>
    <x v="1"/>
    <s v="Ara"/>
    <s v="D"/>
    <x v="2"/>
    <n v="22.884999999999998"/>
    <n v="22.884999999999998"/>
    <x v="2"/>
    <x v="2"/>
    <x v="0"/>
  </r>
  <r>
    <s v="MDG-14481-513"/>
    <x v="427"/>
    <s v="64897-79178-MH"/>
    <s v="A-M-2.5"/>
    <n v="4"/>
    <x v="493"/>
    <s v=""/>
    <x v="0"/>
    <s v="Ara"/>
    <s v="M"/>
    <x v="2"/>
    <n v="25.874999999999996"/>
    <n v="103.49999999999999"/>
    <x v="2"/>
    <x v="0"/>
    <x v="1"/>
  </r>
  <r>
    <s v="OFN-49424-848"/>
    <x v="428"/>
    <s v="73346-85564-JB"/>
    <s v="R-L-2.5"/>
    <n v="2"/>
    <x v="493"/>
    <s v=""/>
    <x v="0"/>
    <s v="Rob"/>
    <s v="L"/>
    <x v="2"/>
    <n v="27.484999999999996"/>
    <n v="54.969999999999992"/>
    <x v="0"/>
    <x v="1"/>
    <x v="1"/>
  </r>
  <r>
    <s v="NFA-03411-746"/>
    <x v="383"/>
    <s v="07476-13102-NJ"/>
    <s v="A-L-0.5"/>
    <n v="2"/>
    <x v="493"/>
    <s v=""/>
    <x v="0"/>
    <s v="Ara"/>
    <s v="L"/>
    <x v="1"/>
    <n v="7.77"/>
    <n v="15.54"/>
    <x v="2"/>
    <x v="1"/>
    <x v="1"/>
  </r>
  <r>
    <s v="CYM-74988-450"/>
    <x v="156"/>
    <s v="87223-37422-SK"/>
    <s v="L-D-0.2"/>
    <n v="4"/>
    <x v="493"/>
    <s v=""/>
    <x v="2"/>
    <s v="Lib"/>
    <s v="D"/>
    <x v="3"/>
    <n v="3.8849999999999998"/>
    <n v="15.54"/>
    <x v="3"/>
    <x v="2"/>
    <x v="1"/>
  </r>
  <r>
    <s v="WTV-24996-658"/>
    <x v="429"/>
    <s v="57837-15577-YK"/>
    <s v="E-D-2.5"/>
    <n v="3"/>
    <x v="493"/>
    <s v=""/>
    <x v="1"/>
    <s v="Exc"/>
    <s v="D"/>
    <x v="2"/>
    <n v="27.945"/>
    <n v="83.835000000000008"/>
    <x v="1"/>
    <x v="2"/>
    <x v="1"/>
  </r>
  <r>
    <s v="DSL-69915-544"/>
    <x v="103"/>
    <s v="10142-55267-YO"/>
    <s v="R-L-0.2"/>
    <n v="3"/>
    <x v="493"/>
    <s v=""/>
    <x v="0"/>
    <s v="Rob"/>
    <s v="L"/>
    <x v="3"/>
    <n v="3.5849999999999995"/>
    <n v="10.754999999999999"/>
    <x v="0"/>
    <x v="1"/>
    <x v="0"/>
  </r>
  <r>
    <s v="NBT-35757-542"/>
    <x v="361"/>
    <s v="73647-66148-VM"/>
    <s v="E-L-0.2"/>
    <n v="3"/>
    <x v="493"/>
    <s v=""/>
    <x v="0"/>
    <s v="Exc"/>
    <s v="L"/>
    <x v="3"/>
    <n v="4.4550000000000001"/>
    <n v="13.365"/>
    <x v="1"/>
    <x v="1"/>
    <x v="0"/>
  </r>
  <r>
    <s v="OYU-25085-528"/>
    <x v="120"/>
    <s v="10142-55267-YO"/>
    <s v="E-L-0.2"/>
    <n v="4"/>
    <x v="493"/>
    <s v=""/>
    <x v="0"/>
    <s v="Exc"/>
    <s v="L"/>
    <x v="3"/>
    <n v="4.4550000000000001"/>
    <n v="17.82"/>
    <x v="1"/>
    <x v="1"/>
    <x v="0"/>
  </r>
  <r>
    <s v="XCG-07109-195"/>
    <x v="430"/>
    <s v="92976-19453-DT"/>
    <s v="L-D-0.2"/>
    <n v="6"/>
    <x v="493"/>
    <s v=""/>
    <x v="0"/>
    <s v="Lib"/>
    <s v="D"/>
    <x v="3"/>
    <n v="3.8849999999999998"/>
    <n v="23.31"/>
    <x v="3"/>
    <x v="2"/>
    <x v="0"/>
  </r>
  <r>
    <s v="YZA-25234-630"/>
    <x v="125"/>
    <s v="89757-51438-HX"/>
    <s v="E-D-0.2"/>
    <n v="2"/>
    <x v="493"/>
    <s v=""/>
    <x v="0"/>
    <s v="Exc"/>
    <s v="D"/>
    <x v="3"/>
    <n v="3.645"/>
    <n v="7.29"/>
    <x v="1"/>
    <x v="2"/>
    <x v="1"/>
  </r>
  <r>
    <s v="OKU-29966-417"/>
    <x v="431"/>
    <s v="76192-13390-HZ"/>
    <s v="E-L-0.2"/>
    <n v="4"/>
    <x v="493"/>
    <s v=""/>
    <x v="2"/>
    <s v="Exc"/>
    <s v="L"/>
    <x v="3"/>
    <n v="4.4550000000000001"/>
    <n v="17.82"/>
    <x v="1"/>
    <x v="1"/>
    <x v="0"/>
  </r>
  <r>
    <s v="MEX-29350-659"/>
    <x v="40"/>
    <s v="02009-87294-SY"/>
    <s v="E-M-1"/>
    <n v="5"/>
    <x v="493"/>
    <s v=""/>
    <x v="0"/>
    <s v="Exc"/>
    <s v="M"/>
    <x v="0"/>
    <n v="13.75"/>
    <n v="68.75"/>
    <x v="1"/>
    <x v="0"/>
    <x v="1"/>
  </r>
  <r>
    <s v="NOY-99738-977"/>
    <x v="432"/>
    <s v="82872-34456-LJ"/>
    <s v="R-L-2.5"/>
    <n v="2"/>
    <x v="493"/>
    <s v=""/>
    <x v="2"/>
    <s v="Rob"/>
    <s v="L"/>
    <x v="2"/>
    <n v="27.484999999999996"/>
    <n v="54.969999999999992"/>
    <x v="0"/>
    <x v="1"/>
    <x v="0"/>
  </r>
  <r>
    <s v="TCR-01064-030"/>
    <x v="254"/>
    <s v="13181-04387-LI"/>
    <s v="E-M-1"/>
    <n v="6"/>
    <x v="493"/>
    <s v=""/>
    <x v="1"/>
    <s v="Exc"/>
    <s v="M"/>
    <x v="0"/>
    <n v="13.75"/>
    <n v="82.5"/>
    <x v="1"/>
    <x v="0"/>
    <x v="1"/>
  </r>
  <r>
    <s v="YUL-42750-776"/>
    <x v="219"/>
    <s v="24845-36117-TI"/>
    <s v="L-M-0.2"/>
    <n v="2"/>
    <x v="493"/>
    <s v=""/>
    <x v="0"/>
    <s v="Lib"/>
    <s v="M"/>
    <x v="3"/>
    <n v="4.3650000000000002"/>
    <n v="8.73"/>
    <x v="3"/>
    <x v="0"/>
    <x v="0"/>
  </r>
  <r>
    <s v="XQJ-86887-506"/>
    <x v="433"/>
    <s v="66458-91190-YC"/>
    <s v="E-L-1"/>
    <n v="4"/>
    <x v="493"/>
    <s v=""/>
    <x v="1"/>
    <s v="Exc"/>
    <s v="L"/>
    <x v="0"/>
    <n v="14.85"/>
    <n v="59.4"/>
    <x v="1"/>
    <x v="1"/>
    <x v="0"/>
  </r>
  <r>
    <s v="CUN-90044-279"/>
    <x v="434"/>
    <s v="86646-65810-TD"/>
    <s v="L-D-0.2"/>
    <n v="4"/>
    <x v="493"/>
    <s v=""/>
    <x v="0"/>
    <s v="Lib"/>
    <s v="D"/>
    <x v="3"/>
    <n v="3.8849999999999998"/>
    <n v="15.54"/>
    <x v="3"/>
    <x v="2"/>
    <x v="0"/>
  </r>
  <r>
    <s v="ICC-73030-502"/>
    <x v="435"/>
    <s v="59480-02795-IU"/>
    <s v="A-L-1"/>
    <n v="3"/>
    <x v="493"/>
    <s v=""/>
    <x v="0"/>
    <s v="Ara"/>
    <s v="L"/>
    <x v="0"/>
    <n v="12.95"/>
    <n v="38.849999999999994"/>
    <x v="2"/>
    <x v="1"/>
    <x v="0"/>
  </r>
  <r>
    <s v="ADP-04506-084"/>
    <x v="436"/>
    <s v="61809-87758-LJ"/>
    <s v="E-M-2.5"/>
    <n v="6"/>
    <x v="493"/>
    <s v=""/>
    <x v="0"/>
    <s v="Exc"/>
    <s v="M"/>
    <x v="2"/>
    <n v="31.624999999999996"/>
    <n v="189.74999999999997"/>
    <x v="1"/>
    <x v="0"/>
    <x v="0"/>
  </r>
  <r>
    <s v="PNU-22150-408"/>
    <x v="437"/>
    <s v="77408-43873-RS"/>
    <s v="A-D-0.2"/>
    <n v="6"/>
    <x v="493"/>
    <s v=""/>
    <x v="1"/>
    <s v="Ara"/>
    <s v="D"/>
    <x v="3"/>
    <n v="2.9849999999999999"/>
    <n v="17.91"/>
    <x v="2"/>
    <x v="2"/>
    <x v="0"/>
  </r>
  <r>
    <s v="VSQ-07182-513"/>
    <x v="438"/>
    <s v="18366-65239-WF"/>
    <s v="L-L-0.2"/>
    <n v="6"/>
    <x v="493"/>
    <s v=""/>
    <x v="2"/>
    <s v="Lib"/>
    <s v="L"/>
    <x v="3"/>
    <n v="4.7549999999999999"/>
    <n v="28.53"/>
    <x v="3"/>
    <x v="1"/>
    <x v="1"/>
  </r>
  <r>
    <s v="SPF-31673-217"/>
    <x v="439"/>
    <s v="19485-98072-PS"/>
    <s v="E-M-1"/>
    <n v="6"/>
    <x v="493"/>
    <s v=""/>
    <x v="2"/>
    <s v="Exc"/>
    <s v="M"/>
    <x v="0"/>
    <n v="13.75"/>
    <n v="82.5"/>
    <x v="1"/>
    <x v="0"/>
    <x v="1"/>
  </r>
  <r>
    <s v="NEX-63825-598"/>
    <x v="175"/>
    <s v="72072-33025-SD"/>
    <s v="R-L-0.5"/>
    <n v="2"/>
    <x v="493"/>
    <s v=""/>
    <x v="0"/>
    <s v="Rob"/>
    <s v="L"/>
    <x v="1"/>
    <n v="7.169999999999999"/>
    <n v="14.339999999999998"/>
    <x v="0"/>
    <x v="1"/>
    <x v="1"/>
  </r>
  <r>
    <s v="XPG-66112-335"/>
    <x v="440"/>
    <s v="58118-22461-GC"/>
    <s v="R-D-2.5"/>
    <n v="4"/>
    <x v="493"/>
    <s v=""/>
    <x v="0"/>
    <s v="Rob"/>
    <s v="D"/>
    <x v="2"/>
    <n v="20.584999999999997"/>
    <n v="82.339999999999989"/>
    <x v="0"/>
    <x v="2"/>
    <x v="1"/>
  </r>
  <r>
    <s v="NSQ-72210-345"/>
    <x v="441"/>
    <s v="90940-63327-DJ"/>
    <s v="A-M-0.2"/>
    <n v="6"/>
    <x v="493"/>
    <s v=""/>
    <x v="0"/>
    <s v="Ara"/>
    <s v="M"/>
    <x v="3"/>
    <n v="3.375"/>
    <n v="20.25"/>
    <x v="2"/>
    <x v="0"/>
    <x v="0"/>
  </r>
  <r>
    <s v="XRR-28376-277"/>
    <x v="442"/>
    <s v="64481-42546-II"/>
    <s v="R-L-2.5"/>
    <n v="6"/>
    <x v="493"/>
    <s v=""/>
    <x v="1"/>
    <s v="Rob"/>
    <s v="L"/>
    <x v="2"/>
    <n v="27.484999999999996"/>
    <n v="164.90999999999997"/>
    <x v="0"/>
    <x v="1"/>
    <x v="1"/>
  </r>
  <r>
    <s v="WHQ-25197-475"/>
    <x v="443"/>
    <s v="27536-28463-NJ"/>
    <s v="L-L-0.2"/>
    <n v="4"/>
    <x v="493"/>
    <s v=""/>
    <x v="0"/>
    <s v="Lib"/>
    <s v="L"/>
    <x v="3"/>
    <n v="4.7549999999999999"/>
    <n v="19.02"/>
    <x v="3"/>
    <x v="1"/>
    <x v="0"/>
  </r>
  <r>
    <s v="HMB-30634-745"/>
    <x v="216"/>
    <s v="19485-98072-PS"/>
    <s v="A-D-2.5"/>
    <n v="6"/>
    <x v="493"/>
    <s v=""/>
    <x v="2"/>
    <s v="Ara"/>
    <s v="D"/>
    <x v="2"/>
    <n v="22.884999999999998"/>
    <n v="137.31"/>
    <x v="2"/>
    <x v="2"/>
    <x v="1"/>
  </r>
  <r>
    <s v="XTL-68000-371"/>
    <x v="444"/>
    <s v="70140-82812-KD"/>
    <s v="A-M-0.5"/>
    <n v="4"/>
    <x v="493"/>
    <s v=""/>
    <x v="0"/>
    <s v="Ara"/>
    <s v="M"/>
    <x v="1"/>
    <n v="6.75"/>
    <n v="27"/>
    <x v="2"/>
    <x v="0"/>
    <x v="1"/>
  </r>
  <r>
    <s v="YES-51109-625"/>
    <x v="37"/>
    <s v="91895-55605-LS"/>
    <s v="E-L-0.5"/>
    <n v="4"/>
    <x v="493"/>
    <s v=""/>
    <x v="2"/>
    <s v="Exc"/>
    <s v="L"/>
    <x v="1"/>
    <n v="8.91"/>
    <n v="35.64"/>
    <x v="1"/>
    <x v="1"/>
    <x v="1"/>
  </r>
  <r>
    <s v="EAY-89850-211"/>
    <x v="445"/>
    <s v="43155-71724-XP"/>
    <s v="A-D-0.2"/>
    <n v="2"/>
    <x v="493"/>
    <s v=""/>
    <x v="0"/>
    <s v="Ara"/>
    <s v="D"/>
    <x v="3"/>
    <n v="2.9849999999999999"/>
    <n v="5.97"/>
    <x v="2"/>
    <x v="2"/>
    <x v="0"/>
  </r>
  <r>
    <s v="IOQ-84840-827"/>
    <x v="446"/>
    <s v="32038-81174-JF"/>
    <s v="A-M-1"/>
    <n v="6"/>
    <x v="493"/>
    <s v=""/>
    <x v="0"/>
    <s v="Ara"/>
    <s v="M"/>
    <x v="0"/>
    <n v="11.25"/>
    <n v="67.5"/>
    <x v="2"/>
    <x v="0"/>
    <x v="1"/>
  </r>
  <r>
    <s v="FBD-56220-430"/>
    <x v="245"/>
    <s v="59205-20324-NB"/>
    <s v="R-L-0.2"/>
    <n v="6"/>
    <x v="493"/>
    <s v=""/>
    <x v="0"/>
    <s v="Rob"/>
    <s v="L"/>
    <x v="3"/>
    <n v="3.5849999999999995"/>
    <n v="21.509999999999998"/>
    <x v="0"/>
    <x v="1"/>
    <x v="0"/>
  </r>
  <r>
    <s v="COV-52659-202"/>
    <x v="447"/>
    <s v="99899-54612-NX"/>
    <s v="L-M-2.5"/>
    <n v="2"/>
    <x v="493"/>
    <s v=""/>
    <x v="0"/>
    <s v="Lib"/>
    <s v="M"/>
    <x v="2"/>
    <n v="33.464999999999996"/>
    <n v="66.929999999999993"/>
    <x v="3"/>
    <x v="0"/>
    <x v="1"/>
  </r>
  <r>
    <s v="YUO-76652-814"/>
    <x v="448"/>
    <s v="26248-84194-FI"/>
    <s v="A-D-0.2"/>
    <n v="6"/>
    <x v="493"/>
    <s v=""/>
    <x v="0"/>
    <s v="Ara"/>
    <s v="D"/>
    <x v="3"/>
    <n v="2.9849999999999999"/>
    <n v="17.91"/>
    <x v="2"/>
    <x v="2"/>
    <x v="1"/>
  </r>
  <r>
    <s v="PBT-36926-102"/>
    <x v="344"/>
    <s v="19485-98072-PS"/>
    <s v="L-M-1"/>
    <n v="4"/>
    <x v="493"/>
    <s v=""/>
    <x v="2"/>
    <s v="Lib"/>
    <s v="M"/>
    <x v="0"/>
    <n v="14.55"/>
    <n v="58.2"/>
    <x v="3"/>
    <x v="0"/>
    <x v="1"/>
  </r>
  <r>
    <s v="BLV-60087-454"/>
    <x v="152"/>
    <s v="84493-71314-WX"/>
    <s v="E-L-0.2"/>
    <n v="3"/>
    <x v="493"/>
    <s v=""/>
    <x v="1"/>
    <s v="Exc"/>
    <s v="L"/>
    <x v="3"/>
    <n v="4.4550000000000001"/>
    <n v="13.365"/>
    <x v="1"/>
    <x v="1"/>
    <x v="1"/>
  </r>
  <r>
    <s v="BLV-60087-454"/>
    <x v="152"/>
    <s v="84493-71314-WX"/>
    <s v="A-M-0.5"/>
    <n v="5"/>
    <x v="493"/>
    <s v=""/>
    <x v="1"/>
    <s v="Ara"/>
    <s v="M"/>
    <x v="1"/>
    <n v="6.75"/>
    <n v="33.75"/>
    <x v="2"/>
    <x v="0"/>
    <x v="1"/>
  </r>
  <r>
    <s v="QYC-63914-195"/>
    <x v="449"/>
    <s v="39789-43945-IV"/>
    <s v="E-L-1"/>
    <n v="3"/>
    <x v="493"/>
    <s v=""/>
    <x v="0"/>
    <s v="Exc"/>
    <s v="L"/>
    <x v="0"/>
    <n v="14.85"/>
    <n v="44.55"/>
    <x v="1"/>
    <x v="1"/>
    <x v="0"/>
  </r>
  <r>
    <s v="OIB-77163-890"/>
    <x v="450"/>
    <s v="38972-89678-ZM"/>
    <s v="E-L-0.5"/>
    <n v="5"/>
    <x v="493"/>
    <s v=""/>
    <x v="2"/>
    <s v="Exc"/>
    <s v="L"/>
    <x v="1"/>
    <n v="8.91"/>
    <n v="44.55"/>
    <x v="1"/>
    <x v="1"/>
    <x v="0"/>
  </r>
  <r>
    <s v="SGS-87525-238"/>
    <x v="451"/>
    <s v="91465-84526-IJ"/>
    <s v="E-D-1"/>
    <n v="5"/>
    <x v="493"/>
    <s v=""/>
    <x v="0"/>
    <s v="Exc"/>
    <s v="D"/>
    <x v="0"/>
    <n v="12.15"/>
    <n v="60.75"/>
    <x v="1"/>
    <x v="2"/>
    <x v="1"/>
  </r>
  <r>
    <s v="GQR-12490-152"/>
    <x v="83"/>
    <s v="22832-98538-RB"/>
    <s v="R-L-0.2"/>
    <n v="1"/>
    <x v="493"/>
    <s v=""/>
    <x v="0"/>
    <s v="Rob"/>
    <s v="L"/>
    <x v="3"/>
    <n v="3.5849999999999995"/>
    <n v="3.5849999999999995"/>
    <x v="0"/>
    <x v="1"/>
    <x v="0"/>
  </r>
  <r>
    <s v="UOJ-28238-299"/>
    <x v="452"/>
    <s v="30844-91890-ZA"/>
    <s v="R-L-0.2"/>
    <n v="6"/>
    <x v="493"/>
    <s v=""/>
    <x v="0"/>
    <s v="Rob"/>
    <s v="L"/>
    <x v="3"/>
    <n v="3.5849999999999995"/>
    <n v="21.509999999999998"/>
    <x v="0"/>
    <x v="1"/>
    <x v="1"/>
  </r>
  <r>
    <s v="ETD-58130-674"/>
    <x v="453"/>
    <s v="05325-97750-WP"/>
    <s v="E-M-0.5"/>
    <n v="2"/>
    <x v="493"/>
    <s v=""/>
    <x v="2"/>
    <s v="Exc"/>
    <s v="M"/>
    <x v="1"/>
    <n v="8.25"/>
    <n v="16.5"/>
    <x v="1"/>
    <x v="0"/>
    <x v="0"/>
  </r>
  <r>
    <s v="UPF-60123-025"/>
    <x v="454"/>
    <s v="88992-49081-AT"/>
    <s v="R-L-2.5"/>
    <n v="3"/>
    <x v="493"/>
    <s v=""/>
    <x v="0"/>
    <s v="Rob"/>
    <s v="L"/>
    <x v="2"/>
    <n v="27.484999999999996"/>
    <n v="82.454999999999984"/>
    <x v="0"/>
    <x v="1"/>
    <x v="1"/>
  </r>
  <r>
    <s v="NQS-01613-687"/>
    <x v="455"/>
    <s v="10204-31464-SA"/>
    <s v="L-D-0.5"/>
    <n v="1"/>
    <x v="493"/>
    <s v=""/>
    <x v="0"/>
    <s v="Lib"/>
    <s v="D"/>
    <x v="1"/>
    <n v="7.77"/>
    <n v="7.77"/>
    <x v="3"/>
    <x v="2"/>
    <x v="0"/>
  </r>
  <r>
    <s v="MGH-36050-573"/>
    <x v="456"/>
    <s v="75156-80911-YT"/>
    <s v="R-M-0.5"/>
    <n v="2"/>
    <x v="493"/>
    <s v=""/>
    <x v="0"/>
    <s v="Rob"/>
    <s v="M"/>
    <x v="1"/>
    <n v="5.97"/>
    <n v="11.94"/>
    <x v="0"/>
    <x v="0"/>
    <x v="0"/>
  </r>
  <r>
    <s v="UVF-59322-459"/>
    <x v="373"/>
    <s v="53971-49906-PZ"/>
    <s v="E-L-2.5"/>
    <n v="6"/>
    <x v="493"/>
    <s v=""/>
    <x v="0"/>
    <s v="Exc"/>
    <s v="L"/>
    <x v="2"/>
    <n v="34.154999999999994"/>
    <n v="204.92999999999995"/>
    <x v="1"/>
    <x v="1"/>
    <x v="1"/>
  </r>
  <r>
    <s v="VET-41158-896"/>
    <x v="457"/>
    <s v="10728-17633-ST"/>
    <s v="E-M-2.5"/>
    <n v="2"/>
    <x v="493"/>
    <s v=""/>
    <x v="0"/>
    <s v="Exc"/>
    <s v="M"/>
    <x v="2"/>
    <n v="31.624999999999996"/>
    <n v="63.249999999999993"/>
    <x v="1"/>
    <x v="0"/>
    <x v="0"/>
  </r>
  <r>
    <s v="XYL-52196-459"/>
    <x v="458"/>
    <s v="13549-65017-VE"/>
    <s v="R-D-0.2"/>
    <n v="3"/>
    <x v="493"/>
    <s v=""/>
    <x v="0"/>
    <s v="Rob"/>
    <s v="D"/>
    <x v="3"/>
    <n v="2.6849999999999996"/>
    <n v="8.0549999999999997"/>
    <x v="0"/>
    <x v="2"/>
    <x v="0"/>
  </r>
  <r>
    <s v="BPZ-51283-916"/>
    <x v="264"/>
    <s v="87688-42420-TO"/>
    <s v="A-M-2.5"/>
    <n v="2"/>
    <x v="493"/>
    <s v=""/>
    <x v="0"/>
    <s v="Ara"/>
    <s v="M"/>
    <x v="2"/>
    <n v="25.874999999999996"/>
    <n v="51.749999999999993"/>
    <x v="2"/>
    <x v="0"/>
    <x v="1"/>
  </r>
  <r>
    <s v="VQW-91903-926"/>
    <x v="459"/>
    <s v="05325-97750-WP"/>
    <s v="E-D-2.5"/>
    <n v="1"/>
    <x v="493"/>
    <s v=""/>
    <x v="2"/>
    <s v="Exc"/>
    <s v="D"/>
    <x v="2"/>
    <n v="27.945"/>
    <n v="27.945"/>
    <x v="1"/>
    <x v="2"/>
    <x v="0"/>
  </r>
  <r>
    <s v="OLF-77983-457"/>
    <x v="460"/>
    <s v="51901-35210-UI"/>
    <s v="A-L-2.5"/>
    <n v="2"/>
    <x v="493"/>
    <s v=""/>
    <x v="0"/>
    <s v="Ara"/>
    <s v="L"/>
    <x v="2"/>
    <n v="29.784999999999997"/>
    <n v="59.569999999999993"/>
    <x v="2"/>
    <x v="1"/>
    <x v="1"/>
  </r>
  <r>
    <s v="MVI-04946-827"/>
    <x v="461"/>
    <s v="62483-50867-OM"/>
    <s v="E-L-1"/>
    <n v="1"/>
    <x v="493"/>
    <s v=""/>
    <x v="2"/>
    <s v="Exc"/>
    <s v="L"/>
    <x v="0"/>
    <n v="14.85"/>
    <n v="14.85"/>
    <x v="1"/>
    <x v="1"/>
    <x v="1"/>
  </r>
  <r>
    <s v="UOG-94188-104"/>
    <x v="219"/>
    <s v="92753-50029-SD"/>
    <s v="A-M-0.5"/>
    <n v="5"/>
    <x v="493"/>
    <s v=""/>
    <x v="0"/>
    <s v="Ara"/>
    <s v="M"/>
    <x v="1"/>
    <n v="6.75"/>
    <n v="33.75"/>
    <x v="2"/>
    <x v="0"/>
    <x v="1"/>
  </r>
  <r>
    <s v="DSN-15872-519"/>
    <x v="462"/>
    <s v="53809-98498-SN"/>
    <s v="L-L-2.5"/>
    <n v="4"/>
    <x v="493"/>
    <s v=""/>
    <x v="0"/>
    <s v="Lib"/>
    <s v="L"/>
    <x v="2"/>
    <n v="36.454999999999998"/>
    <n v="145.82"/>
    <x v="3"/>
    <x v="1"/>
    <x v="0"/>
  </r>
  <r>
    <s v="OUQ-73954-002"/>
    <x v="463"/>
    <s v="66308-13503-KD"/>
    <s v="R-M-0.2"/>
    <n v="4"/>
    <x v="493"/>
    <s v=""/>
    <x v="0"/>
    <s v="Rob"/>
    <s v="M"/>
    <x v="3"/>
    <n v="2.9849999999999999"/>
    <n v="11.94"/>
    <x v="0"/>
    <x v="0"/>
    <x v="0"/>
  </r>
  <r>
    <s v="LGL-16843-667"/>
    <x v="464"/>
    <s v="82458-87830-JE"/>
    <s v="A-D-0.2"/>
    <n v="4"/>
    <x v="493"/>
    <s v=""/>
    <x v="0"/>
    <s v="Ara"/>
    <s v="D"/>
    <x v="3"/>
    <n v="2.9849999999999999"/>
    <n v="11.94"/>
    <x v="2"/>
    <x v="2"/>
    <x v="0"/>
  </r>
  <r>
    <s v="TCC-89722-031"/>
    <x v="465"/>
    <s v="41611-34336-WT"/>
    <s v="L-D-0.5"/>
    <n v="1"/>
    <x v="493"/>
    <s v=""/>
    <x v="0"/>
    <s v="Lib"/>
    <s v="D"/>
    <x v="1"/>
    <n v="7.77"/>
    <n v="7.77"/>
    <x v="3"/>
    <x v="2"/>
    <x v="1"/>
  </r>
  <r>
    <s v="TRA-79507-007"/>
    <x v="466"/>
    <s v="70089-27418-UJ"/>
    <s v="R-L-2.5"/>
    <n v="4"/>
    <x v="493"/>
    <s v=""/>
    <x v="0"/>
    <s v="Rob"/>
    <s v="L"/>
    <x v="2"/>
    <n v="27.484999999999996"/>
    <n v="109.93999999999998"/>
    <x v="0"/>
    <x v="1"/>
    <x v="0"/>
  </r>
  <r>
    <s v="MZJ-77284-941"/>
    <x v="467"/>
    <s v="99978-56910-BN"/>
    <s v="E-L-0.2"/>
    <n v="5"/>
    <x v="493"/>
    <s v=""/>
    <x v="0"/>
    <s v="Exc"/>
    <s v="L"/>
    <x v="3"/>
    <n v="4.4550000000000001"/>
    <n v="22.274999999999999"/>
    <x v="1"/>
    <x v="1"/>
    <x v="0"/>
  </r>
  <r>
    <s v="AXN-57779-891"/>
    <x v="468"/>
    <s v="09668-23340-IC"/>
    <s v="R-M-0.2"/>
    <n v="3"/>
    <x v="493"/>
    <s v=""/>
    <x v="0"/>
    <s v="Rob"/>
    <s v="M"/>
    <x v="3"/>
    <n v="2.9849999999999999"/>
    <n v="8.9550000000000001"/>
    <x v="0"/>
    <x v="0"/>
    <x v="1"/>
  </r>
  <r>
    <s v="PJB-15659-994"/>
    <x v="469"/>
    <s v="39457-62611-YK"/>
    <s v="L-D-2.5"/>
    <n v="4"/>
    <x v="493"/>
    <s v=""/>
    <x v="1"/>
    <s v="Lib"/>
    <s v="D"/>
    <x v="2"/>
    <n v="29.784999999999997"/>
    <n v="119.13999999999999"/>
    <x v="3"/>
    <x v="2"/>
    <x v="1"/>
  </r>
  <r>
    <s v="LTS-03470-353"/>
    <x v="470"/>
    <s v="90985-89807-RW"/>
    <s v="A-L-2.5"/>
    <n v="5"/>
    <x v="493"/>
    <s v=""/>
    <x v="0"/>
    <s v="Ara"/>
    <s v="L"/>
    <x v="2"/>
    <n v="29.784999999999997"/>
    <n v="148.92499999999998"/>
    <x v="2"/>
    <x v="1"/>
    <x v="0"/>
  </r>
  <r>
    <s v="UMM-28497-689"/>
    <x v="471"/>
    <s v="05325-97750-WP"/>
    <s v="L-L-2.5"/>
    <n v="3"/>
    <x v="493"/>
    <s v=""/>
    <x v="2"/>
    <s v="Lib"/>
    <s v="L"/>
    <x v="2"/>
    <n v="36.454999999999998"/>
    <n v="109.36499999999999"/>
    <x v="3"/>
    <x v="1"/>
    <x v="0"/>
  </r>
  <r>
    <s v="MJZ-93232-402"/>
    <x v="472"/>
    <s v="17816-67941-ZS"/>
    <s v="E-D-0.2"/>
    <n v="1"/>
    <x v="493"/>
    <s v=""/>
    <x v="0"/>
    <s v="Exc"/>
    <s v="D"/>
    <x v="3"/>
    <n v="3.645"/>
    <n v="3.645"/>
    <x v="1"/>
    <x v="2"/>
    <x v="0"/>
  </r>
  <r>
    <s v="UHW-74617-126"/>
    <x v="173"/>
    <s v="90816-65619-LM"/>
    <s v="E-D-2.5"/>
    <n v="2"/>
    <x v="493"/>
    <s v=""/>
    <x v="0"/>
    <s v="Exc"/>
    <s v="D"/>
    <x v="2"/>
    <n v="27.945"/>
    <n v="55.89"/>
    <x v="1"/>
    <x v="2"/>
    <x v="1"/>
  </r>
  <r>
    <s v="RIK-61730-794"/>
    <x v="473"/>
    <s v="69761-61146-KD"/>
    <s v="L-M-0.2"/>
    <n v="6"/>
    <x v="493"/>
    <s v=""/>
    <x v="0"/>
    <s v="Lib"/>
    <s v="M"/>
    <x v="3"/>
    <n v="4.3650000000000002"/>
    <n v="26.19"/>
    <x v="3"/>
    <x v="0"/>
    <x v="0"/>
  </r>
  <r>
    <s v="IDJ-55379-750"/>
    <x v="474"/>
    <s v="24040-20817-QB"/>
    <s v="R-M-1"/>
    <n v="4"/>
    <x v="493"/>
    <s v=""/>
    <x v="0"/>
    <s v="Rob"/>
    <s v="M"/>
    <x v="0"/>
    <n v="9.9499999999999993"/>
    <n v="39.799999999999997"/>
    <x v="0"/>
    <x v="0"/>
    <x v="1"/>
  </r>
  <r>
    <s v="OHX-11953-965"/>
    <x v="475"/>
    <s v="19524-21432-XP"/>
    <s v="E-L-2.5"/>
    <n v="2"/>
    <x v="493"/>
    <s v=""/>
    <x v="0"/>
    <s v="Exc"/>
    <s v="L"/>
    <x v="2"/>
    <n v="34.154999999999994"/>
    <n v="68.309999999999988"/>
    <x v="1"/>
    <x v="1"/>
    <x v="1"/>
  </r>
  <r>
    <s v="TVV-42245-088"/>
    <x v="476"/>
    <s v="14398-43114-RV"/>
    <s v="A-M-0.2"/>
    <n v="4"/>
    <x v="493"/>
    <s v=""/>
    <x v="1"/>
    <s v="Ara"/>
    <s v="M"/>
    <x v="3"/>
    <n v="3.375"/>
    <n v="13.5"/>
    <x v="2"/>
    <x v="0"/>
    <x v="1"/>
  </r>
  <r>
    <s v="DYP-74337-787"/>
    <x v="431"/>
    <s v="41486-52502-QQ"/>
    <s v="R-M-0.5"/>
    <n v="1"/>
    <x v="493"/>
    <s v=""/>
    <x v="0"/>
    <s v="Rob"/>
    <s v="M"/>
    <x v="1"/>
    <n v="5.97"/>
    <n v="5.97"/>
    <x v="0"/>
    <x v="0"/>
    <x v="1"/>
  </r>
  <r>
    <s v="OKA-93124-100"/>
    <x v="477"/>
    <s v="05325-97750-WP"/>
    <s v="R-M-0.5"/>
    <n v="5"/>
    <x v="493"/>
    <s v=""/>
    <x v="2"/>
    <s v="Rob"/>
    <s v="M"/>
    <x v="1"/>
    <n v="5.97"/>
    <n v="29.849999999999998"/>
    <x v="0"/>
    <x v="0"/>
    <x v="0"/>
  </r>
  <r>
    <s v="IXW-20780-268"/>
    <x v="478"/>
    <s v="20236-64364-QL"/>
    <s v="L-L-2.5"/>
    <n v="2"/>
    <x v="493"/>
    <s v=""/>
    <x v="0"/>
    <s v="Lib"/>
    <s v="L"/>
    <x v="2"/>
    <n v="36.454999999999998"/>
    <n v="72.91"/>
    <x v="3"/>
    <x v="1"/>
    <x v="0"/>
  </r>
  <r>
    <s v="NGG-24006-937"/>
    <x v="45"/>
    <s v="29102-40100-TZ"/>
    <s v="E-M-2.5"/>
    <n v="4"/>
    <x v="493"/>
    <s v=""/>
    <x v="2"/>
    <s v="Exc"/>
    <s v="M"/>
    <x v="2"/>
    <n v="31.624999999999996"/>
    <n v="126.49999999999999"/>
    <x v="1"/>
    <x v="0"/>
    <x v="1"/>
  </r>
  <r>
    <s v="JZC-31180-557"/>
    <x v="444"/>
    <s v="09171-42203-EB"/>
    <s v="L-M-2.5"/>
    <n v="1"/>
    <x v="493"/>
    <s v=""/>
    <x v="0"/>
    <s v="Lib"/>
    <s v="M"/>
    <x v="2"/>
    <n v="33.464999999999996"/>
    <n v="33.464999999999996"/>
    <x v="3"/>
    <x v="0"/>
    <x v="1"/>
  </r>
  <r>
    <s v="ZMU-63715-204"/>
    <x v="479"/>
    <s v="29060-75856-UI"/>
    <s v="E-D-1"/>
    <n v="6"/>
    <x v="493"/>
    <s v=""/>
    <x v="0"/>
    <s v="Exc"/>
    <s v="D"/>
    <x v="0"/>
    <n v="12.15"/>
    <n v="72.900000000000006"/>
    <x v="1"/>
    <x v="2"/>
    <x v="0"/>
  </r>
  <r>
    <s v="GND-08192-056"/>
    <x v="480"/>
    <s v="17088-16989-PL"/>
    <s v="L-D-0.5"/>
    <n v="2"/>
    <x v="493"/>
    <s v=""/>
    <x v="0"/>
    <s v="Lib"/>
    <s v="D"/>
    <x v="1"/>
    <n v="7.77"/>
    <n v="15.54"/>
    <x v="3"/>
    <x v="2"/>
    <x v="0"/>
  </r>
  <r>
    <s v="RYY-38961-093"/>
    <x v="481"/>
    <s v="14756-18321-CL"/>
    <s v="A-M-0.2"/>
    <n v="6"/>
    <x v="493"/>
    <s v=""/>
    <x v="0"/>
    <s v="Ara"/>
    <s v="M"/>
    <x v="3"/>
    <n v="3.375"/>
    <n v="20.25"/>
    <x v="2"/>
    <x v="0"/>
    <x v="1"/>
  </r>
  <r>
    <s v="CVA-64996-969"/>
    <x v="478"/>
    <s v="13324-78688-MI"/>
    <s v="A-L-1"/>
    <n v="6"/>
    <x v="493"/>
    <s v=""/>
    <x v="0"/>
    <s v="Ara"/>
    <s v="L"/>
    <x v="0"/>
    <n v="12.95"/>
    <n v="77.699999999999989"/>
    <x v="2"/>
    <x v="1"/>
    <x v="1"/>
  </r>
  <r>
    <s v="XTH-67276-442"/>
    <x v="482"/>
    <s v="73799-04749-BM"/>
    <s v="L-M-2.5"/>
    <n v="4"/>
    <x v="493"/>
    <s v=""/>
    <x v="0"/>
    <s v="Lib"/>
    <s v="M"/>
    <x v="2"/>
    <n v="33.464999999999996"/>
    <n v="133.85999999999999"/>
    <x v="3"/>
    <x v="0"/>
    <x v="1"/>
  </r>
  <r>
    <s v="PVU-02950-470"/>
    <x v="353"/>
    <s v="01927-46702-YT"/>
    <s v="E-D-1"/>
    <n v="1"/>
    <x v="493"/>
    <s v=""/>
    <x v="2"/>
    <s v="Exc"/>
    <s v="D"/>
    <x v="0"/>
    <n v="12.15"/>
    <n v="12.15"/>
    <x v="1"/>
    <x v="2"/>
    <x v="1"/>
  </r>
  <r>
    <s v="XSN-26809-910"/>
    <x v="199"/>
    <s v="80467-17137-TO"/>
    <s v="E-M-2.5"/>
    <n v="2"/>
    <x v="493"/>
    <s v=""/>
    <x v="1"/>
    <s v="Exc"/>
    <s v="M"/>
    <x v="2"/>
    <n v="31.624999999999996"/>
    <n v="63.249999999999993"/>
    <x v="1"/>
    <x v="0"/>
    <x v="0"/>
  </r>
  <r>
    <s v="UDN-88321-005"/>
    <x v="372"/>
    <s v="14640-87215-BK"/>
    <s v="R-L-0.5"/>
    <n v="5"/>
    <x v="493"/>
    <s v=""/>
    <x v="0"/>
    <s v="Rob"/>
    <s v="L"/>
    <x v="1"/>
    <n v="7.169999999999999"/>
    <n v="35.849999999999994"/>
    <x v="0"/>
    <x v="1"/>
    <x v="1"/>
  </r>
  <r>
    <s v="EXP-21628-670"/>
    <x v="267"/>
    <s v="94447-35885-HK"/>
    <s v="A-M-2.5"/>
    <n v="3"/>
    <x v="493"/>
    <s v=""/>
    <x v="0"/>
    <s v="Ara"/>
    <s v="M"/>
    <x v="2"/>
    <n v="25.874999999999996"/>
    <n v="77.624999999999986"/>
    <x v="2"/>
    <x v="0"/>
    <x v="1"/>
  </r>
  <r>
    <s v="VGM-24161-361"/>
    <x v="480"/>
    <s v="71034-49694-CS"/>
    <s v="E-M-2.5"/>
    <n v="2"/>
    <x v="493"/>
    <s v=""/>
    <x v="0"/>
    <s v="Exc"/>
    <s v="M"/>
    <x v="2"/>
    <n v="31.624999999999996"/>
    <n v="63.249999999999993"/>
    <x v="1"/>
    <x v="0"/>
    <x v="0"/>
  </r>
  <r>
    <s v="PKN-19556-918"/>
    <x v="483"/>
    <s v="00445-42781-KX"/>
    <s v="E-L-0.2"/>
    <n v="6"/>
    <x v="493"/>
    <s v=""/>
    <x v="1"/>
    <s v="Exc"/>
    <s v="L"/>
    <x v="3"/>
    <n v="4.4550000000000001"/>
    <n v="26.73"/>
    <x v="1"/>
    <x v="1"/>
    <x v="0"/>
  </r>
  <r>
    <s v="PKN-19556-918"/>
    <x v="483"/>
    <s v="00445-42781-KX"/>
    <s v="L-D-0.5"/>
    <n v="4"/>
    <x v="493"/>
    <s v=""/>
    <x v="1"/>
    <s v="Lib"/>
    <s v="D"/>
    <x v="1"/>
    <n v="7.77"/>
    <n v="31.08"/>
    <x v="3"/>
    <x v="2"/>
    <x v="0"/>
  </r>
  <r>
    <s v="PKN-19556-918"/>
    <x v="483"/>
    <s v="00445-42781-KX"/>
    <s v="A-D-0.2"/>
    <n v="1"/>
    <x v="493"/>
    <s v=""/>
    <x v="1"/>
    <s v="Ara"/>
    <s v="D"/>
    <x v="3"/>
    <n v="2.9849999999999999"/>
    <n v="2.9849999999999999"/>
    <x v="2"/>
    <x v="2"/>
    <x v="0"/>
  </r>
  <r>
    <s v="PKN-19556-918"/>
    <x v="483"/>
    <s v="00445-42781-KX"/>
    <s v="R-D-2.5"/>
    <n v="5"/>
    <x v="493"/>
    <s v=""/>
    <x v="1"/>
    <s v="Rob"/>
    <s v="D"/>
    <x v="2"/>
    <n v="20.584999999999997"/>
    <n v="102.92499999999998"/>
    <x v="0"/>
    <x v="2"/>
    <x v="0"/>
  </r>
  <r>
    <s v="DXQ-44537-297"/>
    <x v="484"/>
    <s v="96116-24737-LV"/>
    <s v="E-L-0.5"/>
    <n v="4"/>
    <x v="493"/>
    <s v=""/>
    <x v="0"/>
    <s v="Exc"/>
    <s v="L"/>
    <x v="1"/>
    <n v="8.91"/>
    <n v="35.64"/>
    <x v="1"/>
    <x v="1"/>
    <x v="1"/>
  </r>
  <r>
    <s v="BPC-54727-307"/>
    <x v="485"/>
    <s v="18684-73088-YL"/>
    <s v="R-L-1"/>
    <n v="4"/>
    <x v="493"/>
    <s v=""/>
    <x v="0"/>
    <s v="Rob"/>
    <s v="L"/>
    <x v="0"/>
    <n v="11.95"/>
    <n v="47.8"/>
    <x v="0"/>
    <x v="1"/>
    <x v="1"/>
  </r>
  <r>
    <s v="KSH-47717-456"/>
    <x v="486"/>
    <s v="74671-55639-TU"/>
    <s v="L-M-1"/>
    <n v="3"/>
    <x v="493"/>
    <s v=""/>
    <x v="0"/>
    <s v="Lib"/>
    <s v="M"/>
    <x v="0"/>
    <n v="14.55"/>
    <n v="43.650000000000006"/>
    <x v="3"/>
    <x v="0"/>
    <x v="1"/>
  </r>
  <r>
    <s v="ANK-59436-446"/>
    <x v="487"/>
    <s v="17488-65879-XL"/>
    <s v="E-L-0.5"/>
    <n v="4"/>
    <x v="493"/>
    <s v=""/>
    <x v="0"/>
    <s v="Exc"/>
    <s v="L"/>
    <x v="1"/>
    <n v="8.91"/>
    <n v="35.64"/>
    <x v="1"/>
    <x v="1"/>
    <x v="0"/>
  </r>
  <r>
    <s v="AYY-83051-752"/>
    <x v="488"/>
    <s v="46431-09298-OU"/>
    <s v="L-L-1"/>
    <n v="6"/>
    <x v="493"/>
    <s v=""/>
    <x v="0"/>
    <s v="Lib"/>
    <s v="L"/>
    <x v="0"/>
    <n v="15.85"/>
    <n v="95.1"/>
    <x v="3"/>
    <x v="1"/>
    <x v="0"/>
  </r>
  <r>
    <s v="CSW-59644-267"/>
    <x v="489"/>
    <s v="60378-26473-FE"/>
    <s v="E-M-2.5"/>
    <n v="1"/>
    <x v="493"/>
    <s v=""/>
    <x v="1"/>
    <s v="Exc"/>
    <s v="M"/>
    <x v="2"/>
    <n v="31.624999999999996"/>
    <n v="31.624999999999996"/>
    <x v="1"/>
    <x v="0"/>
    <x v="0"/>
  </r>
  <r>
    <s v="ITY-92466-909"/>
    <x v="162"/>
    <s v="34927-68586-ZV"/>
    <s v="A-M-2.5"/>
    <n v="3"/>
    <x v="493"/>
    <s v=""/>
    <x v="1"/>
    <s v="Ara"/>
    <s v="M"/>
    <x v="2"/>
    <n v="25.874999999999996"/>
    <n v="77.624999999999986"/>
    <x v="2"/>
    <x v="0"/>
    <x v="0"/>
  </r>
  <r>
    <s v="IGW-04801-466"/>
    <x v="490"/>
    <s v="29051-27555-GD"/>
    <s v="L-D-0.2"/>
    <n v="1"/>
    <x v="493"/>
    <s v=""/>
    <x v="0"/>
    <s v="Lib"/>
    <s v="D"/>
    <x v="3"/>
    <n v="3.8849999999999998"/>
    <n v="3.8849999999999998"/>
    <x v="3"/>
    <x v="2"/>
    <x v="0"/>
  </r>
  <r>
    <s v="LJN-34281-921"/>
    <x v="491"/>
    <s v="52143-35672-JF"/>
    <s v="R-L-2.5"/>
    <n v="5"/>
    <x v="493"/>
    <s v=""/>
    <x v="0"/>
    <s v="Rob"/>
    <s v="L"/>
    <x v="2"/>
    <n v="27.484999999999996"/>
    <n v="137.42499999999998"/>
    <x v="0"/>
    <x v="1"/>
    <x v="1"/>
  </r>
  <r>
    <s v="BWZ-46364-547"/>
    <x v="301"/>
    <s v="64918-67725-MN"/>
    <s v="R-L-1"/>
    <n v="3"/>
    <x v="493"/>
    <s v=""/>
    <x v="0"/>
    <s v="Rob"/>
    <s v="L"/>
    <x v="0"/>
    <n v="11.95"/>
    <n v="35.849999999999994"/>
    <x v="0"/>
    <x v="1"/>
    <x v="0"/>
  </r>
  <r>
    <s v="SBC-95710-706"/>
    <x v="194"/>
    <s v="85634-61759-ND"/>
    <s v="E-M-0.2"/>
    <n v="2"/>
    <x v="493"/>
    <s v=""/>
    <x v="2"/>
    <s v="Exc"/>
    <s v="M"/>
    <x v="3"/>
    <n v="4.125"/>
    <n v="8.25"/>
    <x v="1"/>
    <x v="0"/>
    <x v="0"/>
  </r>
  <r>
    <s v="WRN-55114-031"/>
    <x v="26"/>
    <s v="40180-22940-QB"/>
    <s v="E-L-2.5"/>
    <n v="3"/>
    <x v="493"/>
    <s v=""/>
    <x v="0"/>
    <s v="Exc"/>
    <s v="L"/>
    <x v="2"/>
    <n v="34.154999999999994"/>
    <n v="102.46499999999997"/>
    <x v="1"/>
    <x v="1"/>
    <x v="0"/>
  </r>
  <r>
    <s v="TZU-64255-831"/>
    <x v="125"/>
    <s v="34666-76738-SQ"/>
    <s v="R-D-2.5"/>
    <n v="2"/>
    <x v="493"/>
    <s v=""/>
    <x v="0"/>
    <s v="Rob"/>
    <s v="D"/>
    <x v="2"/>
    <n v="20.584999999999997"/>
    <n v="41.169999999999995"/>
    <x v="0"/>
    <x v="2"/>
    <x v="1"/>
  </r>
  <r>
    <s v="JVF-91003-729"/>
    <x v="492"/>
    <s v="98536-88616-FF"/>
    <s v="A-D-2.5"/>
    <n v="3"/>
    <x v="493"/>
    <s v=""/>
    <x v="0"/>
    <s v="Ara"/>
    <s v="D"/>
    <x v="2"/>
    <n v="22.884999999999998"/>
    <n v="68.655000000000001"/>
    <x v="2"/>
    <x v="2"/>
    <x v="0"/>
  </r>
  <r>
    <s v="MVB-22135-665"/>
    <x v="462"/>
    <s v="55621-06130-SA"/>
    <s v="A-D-1"/>
    <n v="1"/>
    <x v="493"/>
    <s v=""/>
    <x v="0"/>
    <s v="Ara"/>
    <s v="D"/>
    <x v="0"/>
    <n v="9.9499999999999993"/>
    <n v="9.9499999999999993"/>
    <x v="2"/>
    <x v="2"/>
    <x v="0"/>
  </r>
  <r>
    <s v="CKS-47815-571"/>
    <x v="493"/>
    <s v="45666-86771-EH"/>
    <s v="L-L-0.5"/>
    <n v="3"/>
    <x v="493"/>
    <s v=""/>
    <x v="2"/>
    <s v="Lib"/>
    <s v="L"/>
    <x v="1"/>
    <n v="9.51"/>
    <n v="28.53"/>
    <x v="3"/>
    <x v="1"/>
    <x v="0"/>
  </r>
  <r>
    <s v="OAW-17338-101"/>
    <x v="494"/>
    <s v="52143-35672-JF"/>
    <s v="R-D-0.2"/>
    <n v="6"/>
    <x v="493"/>
    <s v=""/>
    <x v="0"/>
    <s v="Rob"/>
    <s v="D"/>
    <x v="3"/>
    <n v="2.6849999999999996"/>
    <n v="16.11"/>
    <x v="0"/>
    <x v="2"/>
    <x v="1"/>
  </r>
  <r>
    <s v="ALP-37623-536"/>
    <x v="495"/>
    <s v="24689-69376-XX"/>
    <s v="L-L-1"/>
    <n v="6"/>
    <x v="493"/>
    <s v=""/>
    <x v="2"/>
    <s v="Lib"/>
    <s v="L"/>
    <x v="0"/>
    <n v="15.85"/>
    <n v="95.1"/>
    <x v="3"/>
    <x v="1"/>
    <x v="1"/>
  </r>
  <r>
    <s v="WMU-87639-108"/>
    <x v="496"/>
    <s v="71891-51101-VQ"/>
    <s v="R-D-0.5"/>
    <n v="1"/>
    <x v="493"/>
    <s v=""/>
    <x v="0"/>
    <s v="Rob"/>
    <s v="D"/>
    <x v="1"/>
    <n v="5.3699999999999992"/>
    <n v="5.3699999999999992"/>
    <x v="0"/>
    <x v="2"/>
    <x v="0"/>
  </r>
  <r>
    <s v="USN-44968-231"/>
    <x v="497"/>
    <s v="71749-05400-CN"/>
    <s v="R-L-1"/>
    <n v="4"/>
    <x v="493"/>
    <s v=""/>
    <x v="0"/>
    <s v="Rob"/>
    <s v="L"/>
    <x v="0"/>
    <n v="11.95"/>
    <n v="47.8"/>
    <x v="0"/>
    <x v="1"/>
    <x v="1"/>
  </r>
  <r>
    <s v="YZG-20575-451"/>
    <x v="498"/>
    <s v="64845-00270-NO"/>
    <s v="L-L-1"/>
    <n v="4"/>
    <x v="493"/>
    <s v=""/>
    <x v="1"/>
    <s v="Lib"/>
    <s v="L"/>
    <x v="0"/>
    <n v="15.85"/>
    <n v="63.4"/>
    <x v="3"/>
    <x v="1"/>
    <x v="1"/>
  </r>
  <r>
    <s v="HTH-52867-812"/>
    <x v="382"/>
    <s v="29851-36402-UX"/>
    <s v="A-M-2.5"/>
    <n v="4"/>
    <x v="493"/>
    <s v=""/>
    <x v="0"/>
    <s v="Ara"/>
    <s v="M"/>
    <x v="2"/>
    <n v="25.874999999999996"/>
    <n v="103.49999999999999"/>
    <x v="2"/>
    <x v="0"/>
    <x v="1"/>
  </r>
  <r>
    <s v="FWU-44971-444"/>
    <x v="499"/>
    <s v="12190-25421-WM"/>
    <s v="A-D-2.5"/>
    <n v="3"/>
    <x v="493"/>
    <s v=""/>
    <x v="0"/>
    <s v="Ara"/>
    <s v="D"/>
    <x v="2"/>
    <n v="22.884999999999998"/>
    <n v="68.655000000000001"/>
    <x v="2"/>
    <x v="2"/>
    <x v="1"/>
  </r>
  <r>
    <s v="EQI-82205-066"/>
    <x v="500"/>
    <s v="52316-30571-GD"/>
    <s v="R-M-2.5"/>
    <n v="2"/>
    <x v="493"/>
    <s v=""/>
    <x v="0"/>
    <s v="Rob"/>
    <s v="M"/>
    <x v="2"/>
    <n v="22.884999999999998"/>
    <n v="45.769999999999996"/>
    <x v="0"/>
    <x v="0"/>
    <x v="0"/>
  </r>
  <r>
    <s v="NAR-00747-074"/>
    <x v="501"/>
    <s v="23243-92649-RY"/>
    <s v="L-D-1"/>
    <n v="4"/>
    <x v="493"/>
    <s v=""/>
    <x v="0"/>
    <s v="Lib"/>
    <s v="D"/>
    <x v="0"/>
    <n v="12.95"/>
    <n v="51.8"/>
    <x v="3"/>
    <x v="2"/>
    <x v="1"/>
  </r>
  <r>
    <s v="JYR-22052-185"/>
    <x v="502"/>
    <s v="39528-19971-OR"/>
    <s v="A-M-0.5"/>
    <n v="2"/>
    <x v="493"/>
    <s v=""/>
    <x v="0"/>
    <s v="Ara"/>
    <s v="M"/>
    <x v="1"/>
    <n v="6.75"/>
    <n v="13.5"/>
    <x v="2"/>
    <x v="0"/>
    <x v="0"/>
  </r>
  <r>
    <s v="XKO-54097-932"/>
    <x v="503"/>
    <s v="32743-78448-KT"/>
    <s v="E-M-0.5"/>
    <n v="3"/>
    <x v="493"/>
    <s v=""/>
    <x v="0"/>
    <s v="Exc"/>
    <s v="M"/>
    <x v="1"/>
    <n v="8.25"/>
    <n v="24.75"/>
    <x v="1"/>
    <x v="0"/>
    <x v="0"/>
  </r>
  <r>
    <s v="HXA-72415-025"/>
    <x v="504"/>
    <s v="93417-12322-YB"/>
    <s v="A-D-2.5"/>
    <n v="2"/>
    <x v="493"/>
    <s v=""/>
    <x v="1"/>
    <s v="Ara"/>
    <s v="D"/>
    <x v="2"/>
    <n v="22.884999999999998"/>
    <n v="45.769999999999996"/>
    <x v="2"/>
    <x v="2"/>
    <x v="0"/>
  </r>
  <r>
    <s v="MJF-20065-335"/>
    <x v="497"/>
    <s v="56891-86662-UY"/>
    <s v="E-L-0.5"/>
    <n v="6"/>
    <x v="493"/>
    <s v=""/>
    <x v="0"/>
    <s v="Exc"/>
    <s v="L"/>
    <x v="1"/>
    <n v="8.91"/>
    <n v="53.46"/>
    <x v="1"/>
    <x v="1"/>
    <x v="1"/>
  </r>
  <r>
    <s v="GFI-83300-059"/>
    <x v="501"/>
    <s v="40414-26467-VE"/>
    <s v="A-M-0.2"/>
    <n v="6"/>
    <x v="493"/>
    <s v=""/>
    <x v="0"/>
    <s v="Ara"/>
    <s v="M"/>
    <x v="3"/>
    <n v="3.375"/>
    <n v="20.25"/>
    <x v="2"/>
    <x v="0"/>
    <x v="0"/>
  </r>
  <r>
    <s v="WJR-51493-682"/>
    <x v="1"/>
    <s v="87858-83734-RK"/>
    <s v="L-D-2.5"/>
    <n v="5"/>
    <x v="493"/>
    <s v=""/>
    <x v="0"/>
    <s v="Lib"/>
    <s v="D"/>
    <x v="2"/>
    <n v="29.784999999999997"/>
    <n v="148.92499999999998"/>
    <x v="3"/>
    <x v="2"/>
    <x v="1"/>
  </r>
  <r>
    <s v="SHP-55648-472"/>
    <x v="505"/>
    <s v="46818-20198-GB"/>
    <s v="A-M-1"/>
    <n v="6"/>
    <x v="493"/>
    <s v=""/>
    <x v="0"/>
    <s v="Ara"/>
    <s v="M"/>
    <x v="0"/>
    <n v="11.25"/>
    <n v="67.5"/>
    <x v="2"/>
    <x v="0"/>
    <x v="1"/>
  </r>
  <r>
    <s v="HYR-03455-684"/>
    <x v="506"/>
    <s v="29808-89098-XD"/>
    <s v="E-D-1"/>
    <n v="6"/>
    <x v="493"/>
    <s v=""/>
    <x v="0"/>
    <s v="Exc"/>
    <s v="D"/>
    <x v="0"/>
    <n v="12.15"/>
    <n v="72.900000000000006"/>
    <x v="1"/>
    <x v="2"/>
    <x v="1"/>
  </r>
  <r>
    <s v="HYR-03455-684"/>
    <x v="506"/>
    <s v="29808-89098-XD"/>
    <s v="L-D-0.2"/>
    <n v="2"/>
    <x v="493"/>
    <s v=""/>
    <x v="0"/>
    <s v="Lib"/>
    <s v="D"/>
    <x v="3"/>
    <n v="3.8849999999999998"/>
    <n v="7.77"/>
    <x v="3"/>
    <x v="2"/>
    <x v="1"/>
  </r>
  <r>
    <s v="HUG-52766-375"/>
    <x v="507"/>
    <s v="78786-77449-RQ"/>
    <s v="A-D-2.5"/>
    <n v="4"/>
    <x v="493"/>
    <s v=""/>
    <x v="0"/>
    <s v="Ara"/>
    <s v="D"/>
    <x v="2"/>
    <n v="22.884999999999998"/>
    <n v="91.539999999999992"/>
    <x v="2"/>
    <x v="2"/>
    <x v="1"/>
  </r>
  <r>
    <s v="DAH-46595-917"/>
    <x v="508"/>
    <s v="27878-42224-QF"/>
    <s v="A-D-1"/>
    <n v="6"/>
    <x v="493"/>
    <s v=""/>
    <x v="1"/>
    <s v="Ara"/>
    <s v="D"/>
    <x v="0"/>
    <n v="9.9499999999999993"/>
    <n v="59.699999999999996"/>
    <x v="2"/>
    <x v="2"/>
    <x v="1"/>
  </r>
  <r>
    <s v="VEM-79839-466"/>
    <x v="509"/>
    <s v="32743-78448-KT"/>
    <s v="R-L-2.5"/>
    <n v="5"/>
    <x v="493"/>
    <s v=""/>
    <x v="0"/>
    <s v="Rob"/>
    <s v="L"/>
    <x v="2"/>
    <n v="27.484999999999996"/>
    <n v="137.42499999999998"/>
    <x v="0"/>
    <x v="1"/>
    <x v="0"/>
  </r>
  <r>
    <s v="OWH-11126-533"/>
    <x v="131"/>
    <s v="25331-13794-SB"/>
    <s v="L-M-2.5"/>
    <n v="2"/>
    <x v="493"/>
    <s v=""/>
    <x v="0"/>
    <s v="Lib"/>
    <s v="M"/>
    <x v="2"/>
    <n v="33.464999999999996"/>
    <n v="66.929999999999993"/>
    <x v="3"/>
    <x v="0"/>
    <x v="1"/>
  </r>
  <r>
    <s v="UMT-26130-151"/>
    <x v="510"/>
    <s v="55864-37682-GQ"/>
    <s v="L-M-0.2"/>
    <n v="3"/>
    <x v="493"/>
    <s v=""/>
    <x v="0"/>
    <s v="Lib"/>
    <s v="M"/>
    <x v="3"/>
    <n v="4.3650000000000002"/>
    <n v="13.095000000000001"/>
    <x v="3"/>
    <x v="0"/>
    <x v="0"/>
  </r>
  <r>
    <s v="JKA-27899-806"/>
    <x v="511"/>
    <s v="97005-25609-CQ"/>
    <s v="R-L-1"/>
    <n v="5"/>
    <x v="493"/>
    <s v=""/>
    <x v="0"/>
    <s v="Rob"/>
    <s v="L"/>
    <x v="0"/>
    <n v="11.95"/>
    <n v="59.75"/>
    <x v="0"/>
    <x v="1"/>
    <x v="1"/>
  </r>
  <r>
    <s v="ULU-07744-724"/>
    <x v="512"/>
    <s v="94058-95794-IJ"/>
    <s v="L-M-0.5"/>
    <n v="5"/>
    <x v="493"/>
    <s v=""/>
    <x v="0"/>
    <s v="Lib"/>
    <s v="M"/>
    <x v="1"/>
    <n v="8.73"/>
    <n v="43.650000000000006"/>
    <x v="3"/>
    <x v="0"/>
    <x v="0"/>
  </r>
  <r>
    <s v="NOM-56457-507"/>
    <x v="513"/>
    <s v="40214-03678-GU"/>
    <s v="E-M-1"/>
    <n v="6"/>
    <x v="493"/>
    <s v=""/>
    <x v="0"/>
    <s v="Exc"/>
    <s v="M"/>
    <x v="0"/>
    <n v="13.75"/>
    <n v="82.5"/>
    <x v="1"/>
    <x v="0"/>
    <x v="0"/>
  </r>
  <r>
    <s v="NZN-71683-705"/>
    <x v="514"/>
    <s v="04921-85445-SL"/>
    <s v="A-L-2.5"/>
    <n v="6"/>
    <x v="493"/>
    <s v=""/>
    <x v="0"/>
    <s v="Ara"/>
    <s v="L"/>
    <x v="2"/>
    <n v="29.784999999999997"/>
    <n v="178.70999999999998"/>
    <x v="2"/>
    <x v="1"/>
    <x v="0"/>
  </r>
  <r>
    <s v="WMA-34232-850"/>
    <x v="7"/>
    <s v="53386-94266-LJ"/>
    <s v="L-D-2.5"/>
    <n v="4"/>
    <x v="493"/>
    <s v=""/>
    <x v="0"/>
    <s v="Lib"/>
    <s v="D"/>
    <x v="2"/>
    <n v="29.784999999999997"/>
    <n v="119.13999999999999"/>
    <x v="3"/>
    <x v="2"/>
    <x v="0"/>
  </r>
  <r>
    <s v="EZL-27919-704"/>
    <x v="481"/>
    <s v="49480-85909-DG"/>
    <s v="L-L-0.5"/>
    <n v="5"/>
    <x v="493"/>
    <s v=""/>
    <x v="0"/>
    <s v="Lib"/>
    <s v="L"/>
    <x v="1"/>
    <n v="9.51"/>
    <n v="47.55"/>
    <x v="3"/>
    <x v="1"/>
    <x v="1"/>
  </r>
  <r>
    <s v="ZYU-11345-774"/>
    <x v="515"/>
    <s v="18293-78136-MN"/>
    <s v="L-M-0.5"/>
    <n v="5"/>
    <x v="493"/>
    <s v=""/>
    <x v="1"/>
    <s v="Lib"/>
    <s v="M"/>
    <x v="1"/>
    <n v="8.73"/>
    <n v="43.650000000000006"/>
    <x v="3"/>
    <x v="0"/>
    <x v="1"/>
  </r>
  <r>
    <s v="CPW-34587-459"/>
    <x v="516"/>
    <s v="84641-67384-TD"/>
    <s v="A-L-2.5"/>
    <n v="6"/>
    <x v="493"/>
    <s v=""/>
    <x v="0"/>
    <s v="Ara"/>
    <s v="L"/>
    <x v="2"/>
    <n v="29.784999999999997"/>
    <n v="178.70999999999998"/>
    <x v="2"/>
    <x v="1"/>
    <x v="0"/>
  </r>
  <r>
    <s v="NQZ-82067-394"/>
    <x v="517"/>
    <s v="72320-29738-EB"/>
    <s v="R-L-2.5"/>
    <n v="1"/>
    <x v="493"/>
    <s v=""/>
    <x v="2"/>
    <s v="Rob"/>
    <s v="L"/>
    <x v="2"/>
    <n v="27.484999999999996"/>
    <n v="27.484999999999996"/>
    <x v="0"/>
    <x v="1"/>
    <x v="1"/>
  </r>
  <r>
    <s v="JBW-95055-851"/>
    <x v="518"/>
    <s v="47355-97488-XS"/>
    <s v="A-M-1"/>
    <n v="5"/>
    <x v="493"/>
    <s v=""/>
    <x v="0"/>
    <s v="Ara"/>
    <s v="M"/>
    <x v="0"/>
    <n v="11.25"/>
    <n v="56.25"/>
    <x v="2"/>
    <x v="0"/>
    <x v="1"/>
  </r>
  <r>
    <s v="AHY-20324-088"/>
    <x v="519"/>
    <s v="63499-24884-PP"/>
    <s v="L-L-0.2"/>
    <n v="2"/>
    <x v="493"/>
    <s v=""/>
    <x v="2"/>
    <s v="Lib"/>
    <s v="L"/>
    <x v="3"/>
    <n v="4.7549999999999999"/>
    <n v="9.51"/>
    <x v="3"/>
    <x v="1"/>
    <x v="0"/>
  </r>
  <r>
    <s v="ZSL-66684-103"/>
    <x v="520"/>
    <s v="39193-51770-FM"/>
    <s v="E-M-0.2"/>
    <n v="2"/>
    <x v="493"/>
    <s v=""/>
    <x v="0"/>
    <s v="Exc"/>
    <s v="M"/>
    <x v="3"/>
    <n v="4.125"/>
    <n v="8.25"/>
    <x v="1"/>
    <x v="0"/>
    <x v="0"/>
  </r>
  <r>
    <s v="WNE-73911-475"/>
    <x v="521"/>
    <s v="61323-91967-GG"/>
    <s v="L-D-0.5"/>
    <n v="6"/>
    <x v="493"/>
    <s v=""/>
    <x v="0"/>
    <s v="Lib"/>
    <s v="D"/>
    <x v="1"/>
    <n v="7.77"/>
    <n v="46.62"/>
    <x v="3"/>
    <x v="2"/>
    <x v="1"/>
  </r>
  <r>
    <s v="EZB-68383-559"/>
    <x v="418"/>
    <s v="90123-01967-KS"/>
    <s v="R-L-1"/>
    <n v="6"/>
    <x v="493"/>
    <s v=""/>
    <x v="0"/>
    <s v="Rob"/>
    <s v="L"/>
    <x v="0"/>
    <n v="11.95"/>
    <n v="71.699999999999989"/>
    <x v="0"/>
    <x v="1"/>
    <x v="1"/>
  </r>
  <r>
    <s v="OVO-01283-090"/>
    <x v="122"/>
    <s v="15958-25089-OS"/>
    <s v="L-L-2.5"/>
    <n v="2"/>
    <x v="493"/>
    <s v=""/>
    <x v="0"/>
    <s v="Lib"/>
    <s v="L"/>
    <x v="2"/>
    <n v="36.454999999999998"/>
    <n v="72.91"/>
    <x v="3"/>
    <x v="1"/>
    <x v="0"/>
  </r>
  <r>
    <s v="TXH-78646-919"/>
    <x v="423"/>
    <s v="98430-37820-UV"/>
    <s v="R-D-0.2"/>
    <n v="3"/>
    <x v="493"/>
    <s v=""/>
    <x v="0"/>
    <s v="Rob"/>
    <s v="D"/>
    <x v="3"/>
    <n v="2.6849999999999996"/>
    <n v="8.0549999999999997"/>
    <x v="0"/>
    <x v="2"/>
    <x v="0"/>
  </r>
  <r>
    <s v="CYZ-37122-164"/>
    <x v="463"/>
    <s v="21798-04171-XC"/>
    <s v="E-M-0.5"/>
    <n v="2"/>
    <x v="493"/>
    <s v=""/>
    <x v="0"/>
    <s v="Exc"/>
    <s v="M"/>
    <x v="1"/>
    <n v="8.25"/>
    <n v="16.5"/>
    <x v="1"/>
    <x v="0"/>
    <x v="1"/>
  </r>
  <r>
    <s v="AGQ-06534-750"/>
    <x v="273"/>
    <s v="52798-46508-HP"/>
    <s v="A-L-1"/>
    <n v="5"/>
    <x v="493"/>
    <s v=""/>
    <x v="1"/>
    <s v="Ara"/>
    <s v="L"/>
    <x v="0"/>
    <n v="12.95"/>
    <n v="64.75"/>
    <x v="2"/>
    <x v="1"/>
    <x v="1"/>
  </r>
  <r>
    <s v="QVL-32245-818"/>
    <x v="522"/>
    <s v="46478-42970-EM"/>
    <s v="A-M-0.5"/>
    <n v="5"/>
    <x v="493"/>
    <s v=""/>
    <x v="0"/>
    <s v="Ara"/>
    <s v="M"/>
    <x v="1"/>
    <n v="6.75"/>
    <n v="33.75"/>
    <x v="2"/>
    <x v="0"/>
    <x v="1"/>
  </r>
  <r>
    <s v="LTD-96842-834"/>
    <x v="523"/>
    <s v="00246-15080-LE"/>
    <s v="L-D-2.5"/>
    <n v="6"/>
    <x v="493"/>
    <s v=""/>
    <x v="0"/>
    <s v="Lib"/>
    <s v="D"/>
    <x v="2"/>
    <n v="29.784999999999997"/>
    <n v="178.70999999999998"/>
    <x v="3"/>
    <x v="2"/>
    <x v="1"/>
  </r>
  <r>
    <s v="SEC-91807-425"/>
    <x v="260"/>
    <s v="94091-86957-HX"/>
    <s v="A-M-1"/>
    <n v="2"/>
    <x v="493"/>
    <s v=""/>
    <x v="1"/>
    <s v="Ara"/>
    <s v="M"/>
    <x v="0"/>
    <n v="11.25"/>
    <n v="22.5"/>
    <x v="2"/>
    <x v="0"/>
    <x v="1"/>
  </r>
  <r>
    <s v="MHM-44857-599"/>
    <x v="331"/>
    <s v="26295-44907-DK"/>
    <s v="L-D-1"/>
    <n v="1"/>
    <x v="493"/>
    <s v=""/>
    <x v="0"/>
    <s v="Lib"/>
    <s v="D"/>
    <x v="0"/>
    <n v="12.95"/>
    <n v="12.95"/>
    <x v="3"/>
    <x v="2"/>
    <x v="1"/>
  </r>
  <r>
    <s v="KGC-95046-911"/>
    <x v="524"/>
    <s v="95351-96177-QV"/>
    <s v="A-M-2.5"/>
    <n v="2"/>
    <x v="493"/>
    <s v=""/>
    <x v="0"/>
    <s v="Ara"/>
    <s v="M"/>
    <x v="2"/>
    <n v="25.874999999999996"/>
    <n v="51.749999999999993"/>
    <x v="2"/>
    <x v="0"/>
    <x v="0"/>
  </r>
  <r>
    <s v="RZC-75150-413"/>
    <x v="525"/>
    <s v="92204-96636-BS"/>
    <s v="E-D-0.5"/>
    <n v="5"/>
    <x v="493"/>
    <s v=""/>
    <x v="0"/>
    <s v="Exc"/>
    <s v="D"/>
    <x v="1"/>
    <n v="7.29"/>
    <n v="36.450000000000003"/>
    <x v="1"/>
    <x v="2"/>
    <x v="1"/>
  </r>
  <r>
    <s v="EYH-88288-452"/>
    <x v="526"/>
    <s v="03010-30348-UA"/>
    <s v="L-L-2.5"/>
    <n v="5"/>
    <x v="493"/>
    <s v=""/>
    <x v="0"/>
    <s v="Lib"/>
    <s v="L"/>
    <x v="2"/>
    <n v="36.454999999999998"/>
    <n v="182.27499999999998"/>
    <x v="3"/>
    <x v="1"/>
    <x v="0"/>
  </r>
  <r>
    <s v="NYQ-24237-772"/>
    <x v="104"/>
    <s v="13441-34686-SW"/>
    <s v="L-D-0.5"/>
    <n v="4"/>
    <x v="493"/>
    <s v=""/>
    <x v="0"/>
    <s v="Lib"/>
    <s v="D"/>
    <x v="1"/>
    <n v="7.77"/>
    <n v="31.08"/>
    <x v="3"/>
    <x v="2"/>
    <x v="1"/>
  </r>
  <r>
    <s v="WKB-21680-566"/>
    <x v="491"/>
    <s v="96612-41722-VJ"/>
    <s v="A-M-0.5"/>
    <n v="3"/>
    <x v="493"/>
    <s v=""/>
    <x v="1"/>
    <s v="Ara"/>
    <s v="M"/>
    <x v="1"/>
    <n v="6.75"/>
    <n v="20.25"/>
    <x v="2"/>
    <x v="0"/>
    <x v="1"/>
  </r>
  <r>
    <s v="THE-61147-027"/>
    <x v="157"/>
    <s v="94091-86957-HX"/>
    <s v="L-D-1"/>
    <n v="2"/>
    <x v="493"/>
    <s v=""/>
    <x v="1"/>
    <s v="Lib"/>
    <s v="D"/>
    <x v="0"/>
    <n v="12.95"/>
    <n v="25.9"/>
    <x v="3"/>
    <x v="2"/>
    <x v="1"/>
  </r>
  <r>
    <s v="PTY-86420-119"/>
    <x v="527"/>
    <s v="25504-41681-WA"/>
    <s v="A-D-0.5"/>
    <n v="4"/>
    <x v="493"/>
    <s v=""/>
    <x v="0"/>
    <s v="Ara"/>
    <s v="D"/>
    <x v="1"/>
    <n v="5.97"/>
    <n v="23.88"/>
    <x v="2"/>
    <x v="2"/>
    <x v="0"/>
  </r>
  <r>
    <s v="QHL-27188-431"/>
    <x v="528"/>
    <s v="75443-07820-DZ"/>
    <s v="L-L-0.5"/>
    <n v="2"/>
    <x v="493"/>
    <s v=""/>
    <x v="0"/>
    <s v="Lib"/>
    <s v="L"/>
    <x v="1"/>
    <n v="9.51"/>
    <n v="19.02"/>
    <x v="3"/>
    <x v="1"/>
    <x v="1"/>
  </r>
  <r>
    <s v="MIS-54381-047"/>
    <x v="99"/>
    <s v="39276-95489-XV"/>
    <s v="A-D-0.5"/>
    <n v="5"/>
    <x v="493"/>
    <s v=""/>
    <x v="1"/>
    <s v="Ara"/>
    <s v="D"/>
    <x v="1"/>
    <n v="5.97"/>
    <n v="29.849999999999998"/>
    <x v="2"/>
    <x v="2"/>
    <x v="0"/>
  </r>
  <r>
    <s v="TBB-29780-459"/>
    <x v="529"/>
    <s v="61437-83623-PZ"/>
    <s v="A-L-0.5"/>
    <n v="1"/>
    <x v="493"/>
    <s v=""/>
    <x v="0"/>
    <s v="Ara"/>
    <s v="L"/>
    <x v="1"/>
    <n v="7.77"/>
    <n v="7.77"/>
    <x v="2"/>
    <x v="1"/>
    <x v="0"/>
  </r>
  <r>
    <s v="QLC-52637-305"/>
    <x v="530"/>
    <s v="34317-87258-HQ"/>
    <s v="L-D-2.5"/>
    <n v="4"/>
    <x v="493"/>
    <s v=""/>
    <x v="1"/>
    <s v="Lib"/>
    <s v="D"/>
    <x v="2"/>
    <n v="29.784999999999997"/>
    <n v="119.13999999999999"/>
    <x v="3"/>
    <x v="2"/>
    <x v="0"/>
  </r>
  <r>
    <s v="CWT-27056-328"/>
    <x v="531"/>
    <s v="18570-80998-ZS"/>
    <s v="E-D-0.2"/>
    <n v="6"/>
    <x v="493"/>
    <s v=""/>
    <x v="0"/>
    <s v="Exc"/>
    <s v="D"/>
    <x v="3"/>
    <n v="3.645"/>
    <n v="21.87"/>
    <x v="1"/>
    <x v="2"/>
    <x v="0"/>
  </r>
  <r>
    <s v="ASS-05878-128"/>
    <x v="210"/>
    <s v="66580-33745-OQ"/>
    <s v="E-L-0.5"/>
    <n v="2"/>
    <x v="493"/>
    <s v=""/>
    <x v="0"/>
    <s v="Exc"/>
    <s v="L"/>
    <x v="1"/>
    <n v="8.91"/>
    <n v="17.82"/>
    <x v="1"/>
    <x v="1"/>
    <x v="1"/>
  </r>
  <r>
    <s v="EGK-03027-418"/>
    <x v="532"/>
    <s v="19820-29285-FD"/>
    <s v="E-M-0.2"/>
    <n v="3"/>
    <x v="493"/>
    <s v=""/>
    <x v="0"/>
    <s v="Exc"/>
    <s v="M"/>
    <x v="3"/>
    <n v="4.125"/>
    <n v="12.375"/>
    <x v="1"/>
    <x v="0"/>
    <x v="1"/>
  </r>
  <r>
    <s v="KCY-61732-849"/>
    <x v="533"/>
    <s v="11349-55147-SN"/>
    <s v="L-D-1"/>
    <n v="2"/>
    <x v="493"/>
    <s v=""/>
    <x v="1"/>
    <s v="Lib"/>
    <s v="D"/>
    <x v="0"/>
    <n v="12.95"/>
    <n v="25.9"/>
    <x v="3"/>
    <x v="2"/>
    <x v="1"/>
  </r>
  <r>
    <s v="BLI-21697-702"/>
    <x v="534"/>
    <s v="21141-12455-VB"/>
    <s v="A-M-0.5"/>
    <n v="2"/>
    <x v="493"/>
    <s v=""/>
    <x v="0"/>
    <s v="Ara"/>
    <s v="M"/>
    <x v="1"/>
    <n v="6.75"/>
    <n v="13.5"/>
    <x v="2"/>
    <x v="0"/>
    <x v="0"/>
  </r>
  <r>
    <s v="KFJ-46568-890"/>
    <x v="535"/>
    <s v="71003-85639-HB"/>
    <s v="E-L-0.5"/>
    <n v="2"/>
    <x v="493"/>
    <s v=""/>
    <x v="0"/>
    <s v="Exc"/>
    <s v="L"/>
    <x v="1"/>
    <n v="8.91"/>
    <n v="17.82"/>
    <x v="1"/>
    <x v="1"/>
    <x v="0"/>
  </r>
  <r>
    <s v="SOK-43535-680"/>
    <x v="536"/>
    <s v="58443-95866-YO"/>
    <s v="E-M-0.5"/>
    <n v="3"/>
    <x v="493"/>
    <s v=""/>
    <x v="0"/>
    <s v="Exc"/>
    <s v="M"/>
    <x v="1"/>
    <n v="8.25"/>
    <n v="24.75"/>
    <x v="1"/>
    <x v="0"/>
    <x v="1"/>
  </r>
  <r>
    <s v="XUE-87260-201"/>
    <x v="537"/>
    <s v="89646-21249-OH"/>
    <s v="R-M-0.2"/>
    <n v="6"/>
    <x v="493"/>
    <s v=""/>
    <x v="0"/>
    <s v="Rob"/>
    <s v="M"/>
    <x v="3"/>
    <n v="2.9849999999999999"/>
    <n v="17.91"/>
    <x v="0"/>
    <x v="0"/>
    <x v="1"/>
  </r>
  <r>
    <s v="CZF-40873-691"/>
    <x v="61"/>
    <s v="64988-20636-XQ"/>
    <s v="E-M-0.5"/>
    <n v="2"/>
    <x v="493"/>
    <s v=""/>
    <x v="2"/>
    <s v="Exc"/>
    <s v="M"/>
    <x v="1"/>
    <n v="8.25"/>
    <n v="16.5"/>
    <x v="1"/>
    <x v="0"/>
    <x v="1"/>
  </r>
  <r>
    <s v="AIA-98989-755"/>
    <x v="242"/>
    <s v="34704-83143-KS"/>
    <s v="R-M-0.2"/>
    <n v="1"/>
    <x v="493"/>
    <s v=""/>
    <x v="0"/>
    <s v="Rob"/>
    <s v="M"/>
    <x v="3"/>
    <n v="2.9849999999999999"/>
    <n v="2.9849999999999999"/>
    <x v="0"/>
    <x v="0"/>
    <x v="1"/>
  </r>
  <r>
    <s v="ITZ-21793-986"/>
    <x v="299"/>
    <s v="67388-17544-XX"/>
    <s v="E-D-0.2"/>
    <n v="4"/>
    <x v="493"/>
    <s v=""/>
    <x v="1"/>
    <s v="Exc"/>
    <s v="D"/>
    <x v="3"/>
    <n v="3.645"/>
    <n v="14.58"/>
    <x v="1"/>
    <x v="2"/>
    <x v="0"/>
  </r>
  <r>
    <s v="YOK-93322-608"/>
    <x v="343"/>
    <s v="69411-48470-ID"/>
    <s v="E-L-1"/>
    <n v="6"/>
    <x v="493"/>
    <s v=""/>
    <x v="0"/>
    <s v="Exc"/>
    <s v="L"/>
    <x v="0"/>
    <n v="14.85"/>
    <n v="89.1"/>
    <x v="1"/>
    <x v="1"/>
    <x v="1"/>
  </r>
  <r>
    <s v="LXK-00634-611"/>
    <x v="538"/>
    <s v="94091-86957-HX"/>
    <s v="R-L-1"/>
    <n v="3"/>
    <x v="493"/>
    <s v=""/>
    <x v="1"/>
    <s v="Rob"/>
    <s v="L"/>
    <x v="0"/>
    <n v="11.95"/>
    <n v="35.849999999999994"/>
    <x v="0"/>
    <x v="1"/>
    <x v="1"/>
  </r>
  <r>
    <s v="CQW-37388-302"/>
    <x v="539"/>
    <s v="97741-98924-KT"/>
    <s v="A-D-2.5"/>
    <n v="3"/>
    <x v="493"/>
    <s v=""/>
    <x v="0"/>
    <s v="Ara"/>
    <s v="D"/>
    <x v="2"/>
    <n v="22.884999999999998"/>
    <n v="68.655000000000001"/>
    <x v="2"/>
    <x v="2"/>
    <x v="1"/>
  </r>
  <r>
    <s v="SPA-79365-334"/>
    <x v="27"/>
    <s v="79857-78167-KO"/>
    <s v="L-D-1"/>
    <n v="3"/>
    <x v="493"/>
    <s v=""/>
    <x v="0"/>
    <s v="Lib"/>
    <s v="D"/>
    <x v="0"/>
    <n v="12.95"/>
    <n v="38.849999999999994"/>
    <x v="3"/>
    <x v="2"/>
    <x v="1"/>
  </r>
  <r>
    <s v="VPX-08817-517"/>
    <x v="540"/>
    <s v="46963-10322-ZA"/>
    <s v="L-L-1"/>
    <n v="5"/>
    <x v="493"/>
    <s v=""/>
    <x v="0"/>
    <s v="Lib"/>
    <s v="L"/>
    <x v="0"/>
    <n v="15.85"/>
    <n v="79.25"/>
    <x v="3"/>
    <x v="1"/>
    <x v="0"/>
  </r>
  <r>
    <s v="PBP-87115-410"/>
    <x v="541"/>
    <s v="93812-74772-MV"/>
    <s v="E-D-0.5"/>
    <n v="5"/>
    <x v="493"/>
    <s v=""/>
    <x v="0"/>
    <s v="Exc"/>
    <s v="D"/>
    <x v="1"/>
    <n v="7.29"/>
    <n v="36.450000000000003"/>
    <x v="1"/>
    <x v="2"/>
    <x v="0"/>
  </r>
  <r>
    <s v="SFB-93752-440"/>
    <x v="390"/>
    <s v="48203-23480-UB"/>
    <s v="R-M-0.2"/>
    <n v="3"/>
    <x v="493"/>
    <s v=""/>
    <x v="0"/>
    <s v="Rob"/>
    <s v="M"/>
    <x v="3"/>
    <n v="2.9849999999999999"/>
    <n v="8.9550000000000001"/>
    <x v="0"/>
    <x v="0"/>
    <x v="0"/>
  </r>
  <r>
    <s v="TBU-65158-068"/>
    <x v="396"/>
    <s v="60357-65386-RD"/>
    <s v="E-D-1"/>
    <n v="2"/>
    <x v="493"/>
    <s v=""/>
    <x v="0"/>
    <s v="Exc"/>
    <s v="D"/>
    <x v="0"/>
    <n v="12.15"/>
    <n v="24.3"/>
    <x v="1"/>
    <x v="2"/>
    <x v="1"/>
  </r>
  <r>
    <s v="TEH-08414-216"/>
    <x v="185"/>
    <s v="35099-13971-JI"/>
    <s v="E-M-2.5"/>
    <n v="2"/>
    <x v="493"/>
    <s v=""/>
    <x v="0"/>
    <s v="Exc"/>
    <s v="M"/>
    <x v="2"/>
    <n v="31.624999999999996"/>
    <n v="63.249999999999993"/>
    <x v="1"/>
    <x v="0"/>
    <x v="1"/>
  </r>
  <r>
    <s v="MAY-77231-536"/>
    <x v="542"/>
    <s v="01304-59807-OB"/>
    <s v="A-M-0.2"/>
    <n v="2"/>
    <x v="493"/>
    <s v=""/>
    <x v="0"/>
    <s v="Ara"/>
    <s v="M"/>
    <x v="3"/>
    <n v="3.375"/>
    <n v="6.75"/>
    <x v="2"/>
    <x v="0"/>
    <x v="0"/>
  </r>
  <r>
    <s v="ATY-28980-884"/>
    <x v="117"/>
    <s v="50705-17295-NK"/>
    <s v="A-L-0.2"/>
    <n v="6"/>
    <x v="493"/>
    <s v=""/>
    <x v="0"/>
    <s v="Ara"/>
    <s v="L"/>
    <x v="3"/>
    <n v="3.8849999999999998"/>
    <n v="23.31"/>
    <x v="2"/>
    <x v="1"/>
    <x v="1"/>
  </r>
  <r>
    <s v="SWP-88281-918"/>
    <x v="543"/>
    <s v="77657-61366-FY"/>
    <s v="L-L-2.5"/>
    <n v="4"/>
    <x v="493"/>
    <s v=""/>
    <x v="0"/>
    <s v="Lib"/>
    <s v="L"/>
    <x v="2"/>
    <n v="36.454999999999998"/>
    <n v="145.82"/>
    <x v="3"/>
    <x v="1"/>
    <x v="1"/>
  </r>
  <r>
    <s v="VCE-56531-986"/>
    <x v="544"/>
    <s v="57192-13428-PL"/>
    <s v="R-M-0.5"/>
    <n v="5"/>
    <x v="493"/>
    <s v=""/>
    <x v="1"/>
    <s v="Rob"/>
    <s v="M"/>
    <x v="1"/>
    <n v="5.97"/>
    <n v="29.849999999999998"/>
    <x v="0"/>
    <x v="0"/>
    <x v="0"/>
  </r>
  <r>
    <s v="FVV-75700-005"/>
    <x v="545"/>
    <s v="24891-77957-LU"/>
    <s v="E-D-0.5"/>
    <n v="3"/>
    <x v="493"/>
    <s v=""/>
    <x v="0"/>
    <s v="Exc"/>
    <s v="D"/>
    <x v="1"/>
    <n v="7.29"/>
    <n v="21.87"/>
    <x v="1"/>
    <x v="2"/>
    <x v="0"/>
  </r>
  <r>
    <s v="CFZ-53492-600"/>
    <x v="546"/>
    <s v="64896-18468-BT"/>
    <s v="L-M-0.2"/>
    <n v="1"/>
    <x v="493"/>
    <s v=""/>
    <x v="2"/>
    <s v="Lib"/>
    <s v="M"/>
    <x v="3"/>
    <n v="4.3650000000000002"/>
    <n v="4.3650000000000002"/>
    <x v="3"/>
    <x v="0"/>
    <x v="1"/>
  </r>
  <r>
    <s v="LDK-71031-121"/>
    <x v="420"/>
    <s v="84761-40784-SV"/>
    <s v="L-L-2.5"/>
    <n v="1"/>
    <x v="493"/>
    <s v=""/>
    <x v="0"/>
    <s v="Lib"/>
    <s v="L"/>
    <x v="2"/>
    <n v="36.454999999999998"/>
    <n v="36.454999999999998"/>
    <x v="3"/>
    <x v="1"/>
    <x v="1"/>
  </r>
  <r>
    <s v="EBA-82404-343"/>
    <x v="547"/>
    <s v="20236-42322-CM"/>
    <s v="L-D-0.2"/>
    <n v="4"/>
    <x v="493"/>
    <s v=""/>
    <x v="0"/>
    <s v="Lib"/>
    <s v="D"/>
    <x v="3"/>
    <n v="3.8849999999999998"/>
    <n v="15.54"/>
    <x v="3"/>
    <x v="2"/>
    <x v="0"/>
  </r>
  <r>
    <s v="USA-42811-560"/>
    <x v="548"/>
    <s v="49671-11547-WG"/>
    <s v="E-L-0.2"/>
    <n v="2"/>
    <x v="493"/>
    <s v=""/>
    <x v="0"/>
    <s v="Exc"/>
    <s v="L"/>
    <x v="3"/>
    <n v="4.4550000000000001"/>
    <n v="8.91"/>
    <x v="1"/>
    <x v="1"/>
    <x v="1"/>
  </r>
  <r>
    <s v="SNL-83703-516"/>
    <x v="549"/>
    <s v="57976-33535-WK"/>
    <s v="L-M-2.5"/>
    <n v="3"/>
    <x v="493"/>
    <s v=""/>
    <x v="0"/>
    <s v="Lib"/>
    <s v="M"/>
    <x v="2"/>
    <n v="33.464999999999996"/>
    <n v="100.39499999999998"/>
    <x v="3"/>
    <x v="0"/>
    <x v="0"/>
  </r>
  <r>
    <s v="SUZ-83036-175"/>
    <x v="550"/>
    <s v="55915-19477-MK"/>
    <s v="R-D-0.2"/>
    <n v="5"/>
    <x v="493"/>
    <s v=""/>
    <x v="0"/>
    <s v="Rob"/>
    <s v="D"/>
    <x v="3"/>
    <n v="2.6849999999999996"/>
    <n v="13.424999999999997"/>
    <x v="0"/>
    <x v="2"/>
    <x v="1"/>
  </r>
  <r>
    <s v="RGM-01187-513"/>
    <x v="551"/>
    <s v="28121-11641-UA"/>
    <s v="E-D-0.2"/>
    <n v="6"/>
    <x v="493"/>
    <s v=""/>
    <x v="0"/>
    <s v="Exc"/>
    <s v="D"/>
    <x v="3"/>
    <n v="3.645"/>
    <n v="21.87"/>
    <x v="1"/>
    <x v="2"/>
    <x v="1"/>
  </r>
  <r>
    <s v="CZG-01299-952"/>
    <x v="552"/>
    <s v="09540-70637-EV"/>
    <s v="L-D-1"/>
    <n v="2"/>
    <x v="493"/>
    <s v=""/>
    <x v="1"/>
    <s v="Lib"/>
    <s v="D"/>
    <x v="0"/>
    <n v="12.95"/>
    <n v="25.9"/>
    <x v="3"/>
    <x v="2"/>
    <x v="0"/>
  </r>
  <r>
    <s v="KLD-88731-484"/>
    <x v="553"/>
    <s v="17775-77072-PP"/>
    <s v="A-M-1"/>
    <n v="5"/>
    <x v="493"/>
    <s v=""/>
    <x v="0"/>
    <s v="Ara"/>
    <s v="M"/>
    <x v="0"/>
    <n v="11.25"/>
    <n v="56.25"/>
    <x v="2"/>
    <x v="0"/>
    <x v="1"/>
  </r>
  <r>
    <s v="BQK-38412-229"/>
    <x v="554"/>
    <s v="90392-73338-BC"/>
    <s v="R-L-0.2"/>
    <n v="3"/>
    <x v="493"/>
    <s v=""/>
    <x v="2"/>
    <s v="Rob"/>
    <s v="L"/>
    <x v="3"/>
    <n v="3.5849999999999995"/>
    <n v="10.754999999999999"/>
    <x v="0"/>
    <x v="1"/>
    <x v="1"/>
  </r>
  <r>
    <s v="TCX-76953-071"/>
    <x v="555"/>
    <s v="94091-86957-HX"/>
    <s v="E-D-0.2"/>
    <n v="5"/>
    <x v="493"/>
    <s v=""/>
    <x v="1"/>
    <s v="Exc"/>
    <s v="D"/>
    <x v="3"/>
    <n v="3.645"/>
    <n v="18.225000000000001"/>
    <x v="1"/>
    <x v="2"/>
    <x v="1"/>
  </r>
  <r>
    <s v="LIN-88046-551"/>
    <x v="150"/>
    <s v="10725-45724-CO"/>
    <s v="R-L-0.5"/>
    <n v="4"/>
    <x v="493"/>
    <s v=""/>
    <x v="1"/>
    <s v="Rob"/>
    <s v="L"/>
    <x v="1"/>
    <n v="7.169999999999999"/>
    <n v="28.679999999999996"/>
    <x v="0"/>
    <x v="1"/>
    <x v="1"/>
  </r>
  <r>
    <s v="PMV-54491-220"/>
    <x v="556"/>
    <s v="87242-18006-IR"/>
    <s v="L-M-0.2"/>
    <n v="2"/>
    <x v="493"/>
    <s v=""/>
    <x v="0"/>
    <s v="Lib"/>
    <s v="M"/>
    <x v="3"/>
    <n v="4.3650000000000002"/>
    <n v="8.73"/>
    <x v="3"/>
    <x v="0"/>
    <x v="1"/>
  </r>
  <r>
    <s v="SKA-73676-005"/>
    <x v="327"/>
    <s v="36572-91896-PP"/>
    <s v="L-M-1"/>
    <n v="4"/>
    <x v="493"/>
    <s v=""/>
    <x v="0"/>
    <s v="Lib"/>
    <s v="M"/>
    <x v="0"/>
    <n v="14.55"/>
    <n v="58.2"/>
    <x v="3"/>
    <x v="0"/>
    <x v="1"/>
  </r>
  <r>
    <s v="TKH-62197-239"/>
    <x v="557"/>
    <s v="25181-97933-UX"/>
    <s v="A-D-0.5"/>
    <n v="3"/>
    <x v="493"/>
    <s v=""/>
    <x v="0"/>
    <s v="Ara"/>
    <s v="D"/>
    <x v="1"/>
    <n v="5.97"/>
    <n v="17.91"/>
    <x v="2"/>
    <x v="2"/>
    <x v="1"/>
  </r>
  <r>
    <s v="YXF-57218-272"/>
    <x v="333"/>
    <s v="55374-03175-IA"/>
    <s v="R-M-0.2"/>
    <n v="6"/>
    <x v="493"/>
    <s v=""/>
    <x v="0"/>
    <s v="Rob"/>
    <s v="M"/>
    <x v="3"/>
    <n v="2.9849999999999999"/>
    <n v="17.91"/>
    <x v="0"/>
    <x v="0"/>
    <x v="0"/>
  </r>
  <r>
    <s v="PKJ-30083-501"/>
    <x v="558"/>
    <s v="76948-43532-JS"/>
    <s v="E-D-0.5"/>
    <n v="2"/>
    <x v="493"/>
    <s v=""/>
    <x v="1"/>
    <s v="Exc"/>
    <s v="D"/>
    <x v="1"/>
    <n v="7.29"/>
    <n v="14.58"/>
    <x v="1"/>
    <x v="2"/>
    <x v="1"/>
  </r>
  <r>
    <s v="WTT-91832-645"/>
    <x v="559"/>
    <s v="24344-88599-PP"/>
    <s v="A-M-1"/>
    <n v="3"/>
    <x v="493"/>
    <s v=""/>
    <x v="1"/>
    <s v="Ara"/>
    <s v="M"/>
    <x v="0"/>
    <n v="11.25"/>
    <n v="33.75"/>
    <x v="2"/>
    <x v="0"/>
    <x v="1"/>
  </r>
  <r>
    <s v="TRZ-94735-865"/>
    <x v="310"/>
    <s v="54462-58311-YF"/>
    <s v="L-M-0.5"/>
    <n v="4"/>
    <x v="493"/>
    <s v=""/>
    <x v="1"/>
    <s v="Lib"/>
    <s v="M"/>
    <x v="1"/>
    <n v="8.73"/>
    <n v="34.92"/>
    <x v="3"/>
    <x v="0"/>
    <x v="0"/>
  </r>
  <r>
    <s v="UDB-09651-780"/>
    <x v="560"/>
    <s v="90767-92589-LV"/>
    <s v="E-D-0.5"/>
    <n v="2"/>
    <x v="493"/>
    <s v=""/>
    <x v="0"/>
    <s v="Exc"/>
    <s v="D"/>
    <x v="1"/>
    <n v="7.29"/>
    <n v="14.58"/>
    <x v="1"/>
    <x v="2"/>
    <x v="1"/>
  </r>
  <r>
    <s v="EHJ-82097-549"/>
    <x v="561"/>
    <s v="27517-43747-YD"/>
    <s v="R-D-0.2"/>
    <n v="2"/>
    <x v="493"/>
    <s v=""/>
    <x v="1"/>
    <s v="Rob"/>
    <s v="D"/>
    <x v="3"/>
    <n v="2.6849999999999996"/>
    <n v="5.3699999999999992"/>
    <x v="0"/>
    <x v="2"/>
    <x v="0"/>
  </r>
  <r>
    <s v="ZFR-79447-696"/>
    <x v="562"/>
    <s v="77828-66867-KH"/>
    <s v="R-M-0.5"/>
    <n v="1"/>
    <x v="493"/>
    <s v=""/>
    <x v="0"/>
    <s v="Rob"/>
    <s v="M"/>
    <x v="1"/>
    <n v="5.97"/>
    <n v="5.97"/>
    <x v="0"/>
    <x v="0"/>
    <x v="0"/>
  </r>
  <r>
    <s v="NUU-03893-975"/>
    <x v="563"/>
    <s v="41054-59693-XE"/>
    <s v="L-L-0.5"/>
    <n v="2"/>
    <x v="493"/>
    <s v=""/>
    <x v="0"/>
    <s v="Lib"/>
    <s v="L"/>
    <x v="1"/>
    <n v="9.51"/>
    <n v="19.02"/>
    <x v="3"/>
    <x v="1"/>
    <x v="1"/>
  </r>
  <r>
    <s v="GVG-59542-307"/>
    <x v="564"/>
    <s v="26314-66792-VP"/>
    <s v="E-M-1"/>
    <n v="2"/>
    <x v="493"/>
    <s v=""/>
    <x v="0"/>
    <s v="Exc"/>
    <s v="M"/>
    <x v="0"/>
    <n v="13.75"/>
    <n v="27.5"/>
    <x v="1"/>
    <x v="0"/>
    <x v="0"/>
  </r>
  <r>
    <s v="YLY-35287-172"/>
    <x v="565"/>
    <s v="69410-04668-MA"/>
    <s v="A-D-0.5"/>
    <n v="5"/>
    <x v="493"/>
    <s v=""/>
    <x v="0"/>
    <s v="Ara"/>
    <s v="D"/>
    <x v="1"/>
    <n v="5.97"/>
    <n v="29.849999999999998"/>
    <x v="2"/>
    <x v="2"/>
    <x v="1"/>
  </r>
  <r>
    <s v="DCI-96254-548"/>
    <x v="566"/>
    <s v="94091-86957-HX"/>
    <s v="A-D-0.2"/>
    <n v="6"/>
    <x v="493"/>
    <s v=""/>
    <x v="1"/>
    <s v="Ara"/>
    <s v="D"/>
    <x v="3"/>
    <n v="2.9849999999999999"/>
    <n v="17.91"/>
    <x v="2"/>
    <x v="2"/>
    <x v="1"/>
  </r>
  <r>
    <s v="KHZ-26264-253"/>
    <x v="160"/>
    <s v="24972-55878-KX"/>
    <s v="L-L-0.2"/>
    <n v="6"/>
    <x v="493"/>
    <s v=""/>
    <x v="0"/>
    <s v="Lib"/>
    <s v="L"/>
    <x v="3"/>
    <n v="4.7549999999999999"/>
    <n v="28.53"/>
    <x v="3"/>
    <x v="1"/>
    <x v="1"/>
  </r>
  <r>
    <s v="AAQ-13644-699"/>
    <x v="567"/>
    <s v="46296-42617-OQ"/>
    <s v="R-D-1"/>
    <n v="4"/>
    <x v="493"/>
    <s v=""/>
    <x v="0"/>
    <s v="Rob"/>
    <s v="D"/>
    <x v="0"/>
    <n v="8.9499999999999993"/>
    <n v="35.799999999999997"/>
    <x v="0"/>
    <x v="2"/>
    <x v="0"/>
  </r>
  <r>
    <s v="LWL-68108-794"/>
    <x v="568"/>
    <s v="44494-89923-UW"/>
    <s v="A-D-0.5"/>
    <n v="3"/>
    <x v="493"/>
    <s v=""/>
    <x v="0"/>
    <s v="Ara"/>
    <s v="D"/>
    <x v="1"/>
    <n v="5.97"/>
    <n v="17.91"/>
    <x v="2"/>
    <x v="2"/>
    <x v="0"/>
  </r>
  <r>
    <s v="JQT-14347-517"/>
    <x v="569"/>
    <s v="11621-09964-ID"/>
    <s v="R-D-1"/>
    <n v="1"/>
    <x v="493"/>
    <s v=""/>
    <x v="0"/>
    <s v="Rob"/>
    <s v="D"/>
    <x v="0"/>
    <n v="8.9499999999999993"/>
    <n v="8.9499999999999993"/>
    <x v="0"/>
    <x v="2"/>
    <x v="1"/>
  </r>
  <r>
    <s v="BMM-86471-923"/>
    <x v="570"/>
    <s v="76319-80715-II"/>
    <s v="L-D-2.5"/>
    <n v="1"/>
    <x v="493"/>
    <s v=""/>
    <x v="0"/>
    <s v="Lib"/>
    <s v="D"/>
    <x v="2"/>
    <n v="29.784999999999997"/>
    <n v="29.784999999999997"/>
    <x v="3"/>
    <x v="2"/>
    <x v="0"/>
  </r>
  <r>
    <s v="IXU-67272-326"/>
    <x v="571"/>
    <s v="91654-79216-IC"/>
    <s v="E-L-0.5"/>
    <n v="5"/>
    <x v="493"/>
    <s v=""/>
    <x v="0"/>
    <s v="Exc"/>
    <s v="L"/>
    <x v="1"/>
    <n v="8.91"/>
    <n v="44.55"/>
    <x v="1"/>
    <x v="1"/>
    <x v="1"/>
  </r>
  <r>
    <s v="ITE-28312-615"/>
    <x v="139"/>
    <s v="56450-21890-HK"/>
    <s v="E-L-1"/>
    <n v="6"/>
    <x v="493"/>
    <s v=""/>
    <x v="0"/>
    <s v="Exc"/>
    <s v="L"/>
    <x v="0"/>
    <n v="14.85"/>
    <n v="89.1"/>
    <x v="1"/>
    <x v="1"/>
    <x v="0"/>
  </r>
  <r>
    <s v="ZHQ-30471-635"/>
    <x v="303"/>
    <s v="40600-58915-WZ"/>
    <s v="L-M-0.5"/>
    <n v="5"/>
    <x v="493"/>
    <s v=""/>
    <x v="2"/>
    <s v="Lib"/>
    <s v="M"/>
    <x v="1"/>
    <n v="8.73"/>
    <n v="43.650000000000006"/>
    <x v="3"/>
    <x v="0"/>
    <x v="1"/>
  </r>
  <r>
    <s v="LTP-31133-134"/>
    <x v="572"/>
    <s v="66527-94478-PB"/>
    <s v="A-L-0.5"/>
    <n v="3"/>
    <x v="493"/>
    <s v=""/>
    <x v="0"/>
    <s v="Ara"/>
    <s v="L"/>
    <x v="1"/>
    <n v="7.77"/>
    <n v="23.31"/>
    <x v="2"/>
    <x v="1"/>
    <x v="1"/>
  </r>
  <r>
    <s v="ZVQ-26122-859"/>
    <x v="573"/>
    <s v="77154-45038-IH"/>
    <s v="A-L-2.5"/>
    <n v="6"/>
    <x v="493"/>
    <s v=""/>
    <x v="0"/>
    <s v="Ara"/>
    <s v="L"/>
    <x v="2"/>
    <n v="29.784999999999997"/>
    <n v="178.70999999999998"/>
    <x v="2"/>
    <x v="1"/>
    <x v="0"/>
  </r>
  <r>
    <s v="MIU-01481-194"/>
    <x v="574"/>
    <s v="08439-55669-AI"/>
    <s v="R-M-1"/>
    <n v="6"/>
    <x v="493"/>
    <s v=""/>
    <x v="0"/>
    <s v="Rob"/>
    <s v="M"/>
    <x v="0"/>
    <n v="9.9499999999999993"/>
    <n v="59.699999999999996"/>
    <x v="0"/>
    <x v="0"/>
    <x v="0"/>
  </r>
  <r>
    <s v="MIU-01481-194"/>
    <x v="574"/>
    <s v="08439-55669-AI"/>
    <s v="A-L-0.5"/>
    <n v="2"/>
    <x v="493"/>
    <s v=""/>
    <x v="0"/>
    <s v="Ara"/>
    <s v="L"/>
    <x v="1"/>
    <n v="7.77"/>
    <n v="15.54"/>
    <x v="2"/>
    <x v="1"/>
    <x v="0"/>
  </r>
  <r>
    <s v="UEA-72681-629"/>
    <x v="455"/>
    <s v="24972-55878-KX"/>
    <s v="A-L-2.5"/>
    <n v="3"/>
    <x v="493"/>
    <s v=""/>
    <x v="0"/>
    <s v="Ara"/>
    <s v="L"/>
    <x v="2"/>
    <n v="29.784999999999997"/>
    <n v="89.35499999999999"/>
    <x v="2"/>
    <x v="1"/>
    <x v="1"/>
  </r>
  <r>
    <s v="CVE-15042-481"/>
    <x v="575"/>
    <s v="24972-55878-KX"/>
    <s v="R-L-1"/>
    <n v="2"/>
    <x v="493"/>
    <s v=""/>
    <x v="0"/>
    <s v="Rob"/>
    <s v="L"/>
    <x v="0"/>
    <n v="11.95"/>
    <n v="23.9"/>
    <x v="0"/>
    <x v="1"/>
    <x v="1"/>
  </r>
  <r>
    <s v="EJA-79176-833"/>
    <x v="576"/>
    <s v="91509-62250-GN"/>
    <s v="R-M-2.5"/>
    <n v="6"/>
    <x v="493"/>
    <s v=""/>
    <x v="2"/>
    <s v="Rob"/>
    <s v="M"/>
    <x v="2"/>
    <n v="22.884999999999998"/>
    <n v="137.31"/>
    <x v="0"/>
    <x v="0"/>
    <x v="1"/>
  </r>
  <r>
    <s v="AHQ-40440-522"/>
    <x v="577"/>
    <s v="83833-46106-ZC"/>
    <s v="A-D-1"/>
    <n v="1"/>
    <x v="493"/>
    <s v=""/>
    <x v="0"/>
    <s v="Ara"/>
    <s v="D"/>
    <x v="0"/>
    <n v="9.9499999999999993"/>
    <n v="9.9499999999999993"/>
    <x v="2"/>
    <x v="2"/>
    <x v="1"/>
  </r>
  <r>
    <s v="TID-21626-411"/>
    <x v="578"/>
    <s v="19383-33606-PW"/>
    <s v="R-L-0.5"/>
    <n v="3"/>
    <x v="493"/>
    <s v=""/>
    <x v="0"/>
    <s v="Rob"/>
    <s v="L"/>
    <x v="1"/>
    <n v="7.169999999999999"/>
    <n v="21.509999999999998"/>
    <x v="0"/>
    <x v="1"/>
    <x v="1"/>
  </r>
  <r>
    <s v="RSR-96390-187"/>
    <x v="579"/>
    <s v="67052-76184-CB"/>
    <s v="E-M-1"/>
    <n v="6"/>
    <x v="493"/>
    <s v=""/>
    <x v="0"/>
    <s v="Exc"/>
    <s v="M"/>
    <x v="0"/>
    <n v="13.75"/>
    <n v="82.5"/>
    <x v="1"/>
    <x v="0"/>
    <x v="1"/>
  </r>
  <r>
    <s v="BZE-96093-118"/>
    <x v="91"/>
    <s v="43452-18035-DH"/>
    <s v="L-M-0.2"/>
    <n v="2"/>
    <x v="493"/>
    <s v=""/>
    <x v="1"/>
    <s v="Lib"/>
    <s v="M"/>
    <x v="3"/>
    <n v="4.3650000000000002"/>
    <n v="8.73"/>
    <x v="3"/>
    <x v="0"/>
    <x v="1"/>
  </r>
  <r>
    <s v="LOU-41819-242"/>
    <x v="272"/>
    <s v="88060-50676-MV"/>
    <s v="R-M-1"/>
    <n v="2"/>
    <x v="493"/>
    <s v=""/>
    <x v="0"/>
    <s v="Rob"/>
    <s v="M"/>
    <x v="0"/>
    <n v="9.9499999999999993"/>
    <n v="19.899999999999999"/>
    <x v="0"/>
    <x v="0"/>
    <x v="0"/>
  </r>
  <r>
    <s v="FND-99527-640"/>
    <x v="65"/>
    <s v="89574-96203-EP"/>
    <s v="E-L-0.5"/>
    <n v="2"/>
    <x v="493"/>
    <s v=""/>
    <x v="0"/>
    <s v="Exc"/>
    <s v="L"/>
    <x v="1"/>
    <n v="8.91"/>
    <n v="17.82"/>
    <x v="1"/>
    <x v="1"/>
    <x v="0"/>
  </r>
  <r>
    <s v="ASG-27179-958"/>
    <x v="580"/>
    <s v="12607-75113-UV"/>
    <s v="A-M-0.5"/>
    <n v="3"/>
    <x v="493"/>
    <s v=""/>
    <x v="0"/>
    <s v="Ara"/>
    <s v="M"/>
    <x v="1"/>
    <n v="6.75"/>
    <n v="20.25"/>
    <x v="2"/>
    <x v="0"/>
    <x v="1"/>
  </r>
  <r>
    <s v="YKX-23510-272"/>
    <x v="581"/>
    <s v="56991-05510-PR"/>
    <s v="A-L-2.5"/>
    <n v="2"/>
    <x v="493"/>
    <s v=""/>
    <x v="0"/>
    <s v="Ara"/>
    <s v="L"/>
    <x v="2"/>
    <n v="29.784999999999997"/>
    <n v="59.569999999999993"/>
    <x v="2"/>
    <x v="1"/>
    <x v="1"/>
  </r>
  <r>
    <s v="FSA-98650-921"/>
    <x v="489"/>
    <s v="01841-48191-NL"/>
    <s v="L-L-0.5"/>
    <n v="2"/>
    <x v="493"/>
    <s v=""/>
    <x v="0"/>
    <s v="Lib"/>
    <s v="L"/>
    <x v="1"/>
    <n v="9.51"/>
    <n v="19.02"/>
    <x v="3"/>
    <x v="1"/>
    <x v="0"/>
  </r>
  <r>
    <s v="ZUR-55774-294"/>
    <x v="234"/>
    <s v="33269-10023-CO"/>
    <s v="L-D-1"/>
    <n v="6"/>
    <x v="493"/>
    <s v=""/>
    <x v="0"/>
    <s v="Lib"/>
    <s v="D"/>
    <x v="0"/>
    <n v="12.95"/>
    <n v="77.699999999999989"/>
    <x v="3"/>
    <x v="2"/>
    <x v="0"/>
  </r>
  <r>
    <s v="FUO-99821-974"/>
    <x v="175"/>
    <s v="31245-81098-PJ"/>
    <s v="E-M-1"/>
    <n v="3"/>
    <x v="493"/>
    <s v=""/>
    <x v="0"/>
    <s v="Exc"/>
    <s v="M"/>
    <x v="0"/>
    <n v="13.75"/>
    <n v="41.25"/>
    <x v="1"/>
    <x v="0"/>
    <x v="1"/>
  </r>
  <r>
    <s v="YVH-19865-819"/>
    <x v="582"/>
    <s v="08946-56610-IH"/>
    <s v="L-L-2.5"/>
    <n v="4"/>
    <x v="493"/>
    <s v=""/>
    <x v="0"/>
    <s v="Lib"/>
    <s v="L"/>
    <x v="2"/>
    <n v="36.454999999999998"/>
    <n v="145.82"/>
    <x v="3"/>
    <x v="1"/>
    <x v="1"/>
  </r>
  <r>
    <s v="NNF-47422-501"/>
    <x v="583"/>
    <s v="20260-32948-EB"/>
    <s v="E-L-0.2"/>
    <n v="6"/>
    <x v="493"/>
    <s v=""/>
    <x v="1"/>
    <s v="Exc"/>
    <s v="L"/>
    <x v="3"/>
    <n v="4.4550000000000001"/>
    <n v="26.73"/>
    <x v="1"/>
    <x v="1"/>
    <x v="1"/>
  </r>
  <r>
    <s v="RJI-71409-490"/>
    <x v="548"/>
    <s v="31613-41626-KX"/>
    <s v="L-M-0.5"/>
    <n v="5"/>
    <x v="493"/>
    <s v=""/>
    <x v="0"/>
    <s v="Lib"/>
    <s v="M"/>
    <x v="1"/>
    <n v="8.73"/>
    <n v="43.650000000000006"/>
    <x v="3"/>
    <x v="0"/>
    <x v="0"/>
  </r>
  <r>
    <s v="UZL-46108-213"/>
    <x v="584"/>
    <s v="75961-20170-RD"/>
    <s v="L-L-1"/>
    <n v="2"/>
    <x v="493"/>
    <s v=""/>
    <x v="0"/>
    <s v="Lib"/>
    <s v="L"/>
    <x v="0"/>
    <n v="15.85"/>
    <n v="31.7"/>
    <x v="3"/>
    <x v="1"/>
    <x v="1"/>
  </r>
  <r>
    <s v="AOX-44467-109"/>
    <x v="64"/>
    <s v="72524-06410-KD"/>
    <s v="A-D-2.5"/>
    <n v="1"/>
    <x v="493"/>
    <s v=""/>
    <x v="0"/>
    <s v="Ara"/>
    <s v="D"/>
    <x v="2"/>
    <n v="22.884999999999998"/>
    <n v="22.884999999999998"/>
    <x v="2"/>
    <x v="2"/>
    <x v="1"/>
  </r>
  <r>
    <s v="TZD-67261-174"/>
    <x v="585"/>
    <s v="01841-48191-NL"/>
    <s v="E-D-2.5"/>
    <n v="1"/>
    <x v="493"/>
    <s v=""/>
    <x v="0"/>
    <s v="Exc"/>
    <s v="D"/>
    <x v="2"/>
    <n v="27.945"/>
    <n v="27.945"/>
    <x v="1"/>
    <x v="2"/>
    <x v="0"/>
  </r>
  <r>
    <s v="TBU-64277-625"/>
    <x v="32"/>
    <s v="98918-34330-GY"/>
    <s v="E-M-1"/>
    <n v="6"/>
    <x v="493"/>
    <s v=""/>
    <x v="0"/>
    <s v="Exc"/>
    <s v="M"/>
    <x v="0"/>
    <n v="13.75"/>
    <n v="82.5"/>
    <x v="1"/>
    <x v="0"/>
    <x v="0"/>
  </r>
  <r>
    <s v="TYP-85767-944"/>
    <x v="586"/>
    <s v="51497-50894-WU"/>
    <s v="R-M-2.5"/>
    <n v="2"/>
    <x v="493"/>
    <s v=""/>
    <x v="1"/>
    <s v="Rob"/>
    <s v="M"/>
    <x v="2"/>
    <n v="22.884999999999998"/>
    <n v="45.769999999999996"/>
    <x v="0"/>
    <x v="0"/>
    <x v="0"/>
  </r>
  <r>
    <s v="GTT-73214-334"/>
    <x v="535"/>
    <s v="98636-90072-YE"/>
    <s v="A-L-1"/>
    <n v="6"/>
    <x v="493"/>
    <s v=""/>
    <x v="0"/>
    <s v="Ara"/>
    <s v="L"/>
    <x v="0"/>
    <n v="12.95"/>
    <n v="77.699999999999989"/>
    <x v="2"/>
    <x v="1"/>
    <x v="1"/>
  </r>
  <r>
    <s v="WAI-89905-069"/>
    <x v="587"/>
    <s v="47011-57815-HJ"/>
    <s v="A-L-0.5"/>
    <n v="3"/>
    <x v="493"/>
    <s v=""/>
    <x v="0"/>
    <s v="Ara"/>
    <s v="L"/>
    <x v="1"/>
    <n v="7.77"/>
    <n v="23.31"/>
    <x v="2"/>
    <x v="1"/>
    <x v="1"/>
  </r>
  <r>
    <s v="OJL-96844-459"/>
    <x v="393"/>
    <s v="61253-98356-VD"/>
    <s v="L-L-0.2"/>
    <n v="5"/>
    <x v="493"/>
    <s v=""/>
    <x v="0"/>
    <s v="Lib"/>
    <s v="L"/>
    <x v="3"/>
    <n v="4.7549999999999999"/>
    <n v="23.774999999999999"/>
    <x v="3"/>
    <x v="1"/>
    <x v="0"/>
  </r>
  <r>
    <s v="VGI-33205-360"/>
    <x v="588"/>
    <s v="96762-10814-DA"/>
    <s v="L-M-0.5"/>
    <n v="6"/>
    <x v="493"/>
    <s v=""/>
    <x v="2"/>
    <s v="Lib"/>
    <s v="M"/>
    <x v="1"/>
    <n v="8.73"/>
    <n v="52.38"/>
    <x v="3"/>
    <x v="0"/>
    <x v="0"/>
  </r>
  <r>
    <s v="PCA-14081-576"/>
    <x v="15"/>
    <s v="63112-10870-LC"/>
    <s v="R-L-0.2"/>
    <n v="5"/>
    <x v="493"/>
    <s v=""/>
    <x v="0"/>
    <s v="Rob"/>
    <s v="L"/>
    <x v="3"/>
    <n v="3.5849999999999995"/>
    <n v="17.924999999999997"/>
    <x v="0"/>
    <x v="1"/>
    <x v="1"/>
  </r>
  <r>
    <s v="SCS-67069-962"/>
    <x v="507"/>
    <s v="21403-49423-PD"/>
    <s v="A-L-2.5"/>
    <n v="5"/>
    <x v="493"/>
    <s v=""/>
    <x v="0"/>
    <s v="Ara"/>
    <s v="L"/>
    <x v="2"/>
    <n v="29.784999999999997"/>
    <n v="148.92499999999998"/>
    <x v="2"/>
    <x v="1"/>
    <x v="1"/>
  </r>
  <r>
    <s v="BDM-03174-485"/>
    <x v="533"/>
    <s v="29581-13303-VB"/>
    <s v="R-L-0.5"/>
    <n v="4"/>
    <x v="493"/>
    <s v=""/>
    <x v="0"/>
    <s v="Rob"/>
    <s v="L"/>
    <x v="1"/>
    <n v="7.169999999999999"/>
    <n v="28.679999999999996"/>
    <x v="0"/>
    <x v="1"/>
    <x v="1"/>
  </r>
  <r>
    <s v="UJV-32333-364"/>
    <x v="589"/>
    <s v="86110-83695-YS"/>
    <s v="L-L-0.5"/>
    <n v="1"/>
    <x v="493"/>
    <s v=""/>
    <x v="0"/>
    <s v="Lib"/>
    <s v="L"/>
    <x v="1"/>
    <n v="9.51"/>
    <n v="9.51"/>
    <x v="3"/>
    <x v="1"/>
    <x v="1"/>
  </r>
  <r>
    <s v="FLI-11493-954"/>
    <x v="590"/>
    <s v="80454-42225-FT"/>
    <s v="A-L-0.5"/>
    <n v="4"/>
    <x v="493"/>
    <s v=""/>
    <x v="0"/>
    <s v="Ara"/>
    <s v="L"/>
    <x v="1"/>
    <n v="7.77"/>
    <n v="31.08"/>
    <x v="2"/>
    <x v="1"/>
    <x v="1"/>
  </r>
  <r>
    <s v="IWL-13117-537"/>
    <x v="457"/>
    <s v="29129-60664-KO"/>
    <s v="R-D-0.2"/>
    <n v="3"/>
    <x v="493"/>
    <s v=""/>
    <x v="0"/>
    <s v="Rob"/>
    <s v="D"/>
    <x v="3"/>
    <n v="2.6849999999999996"/>
    <n v="8.0549999999999997"/>
    <x v="0"/>
    <x v="2"/>
    <x v="0"/>
  </r>
  <r>
    <s v="OAM-76916-748"/>
    <x v="591"/>
    <s v="63025-62939-AN"/>
    <s v="E-D-1"/>
    <n v="3"/>
    <x v="493"/>
    <s v=""/>
    <x v="0"/>
    <s v="Exc"/>
    <s v="D"/>
    <x v="0"/>
    <n v="12.15"/>
    <n v="36.450000000000003"/>
    <x v="1"/>
    <x v="2"/>
    <x v="0"/>
  </r>
  <r>
    <s v="UMB-11223-710"/>
    <x v="592"/>
    <s v="49012-12987-QT"/>
    <s v="R-D-0.2"/>
    <n v="6"/>
    <x v="493"/>
    <s v=""/>
    <x v="1"/>
    <s v="Rob"/>
    <s v="D"/>
    <x v="3"/>
    <n v="2.6849999999999996"/>
    <n v="16.11"/>
    <x v="0"/>
    <x v="2"/>
    <x v="1"/>
  </r>
  <r>
    <s v="LXR-09892-726"/>
    <x v="402"/>
    <s v="50924-94200-SQ"/>
    <s v="R-D-2.5"/>
    <n v="2"/>
    <x v="493"/>
    <s v=""/>
    <x v="0"/>
    <s v="Rob"/>
    <s v="D"/>
    <x v="2"/>
    <n v="20.584999999999997"/>
    <n v="41.169999999999995"/>
    <x v="0"/>
    <x v="2"/>
    <x v="0"/>
  </r>
  <r>
    <s v="QXX-89943-393"/>
    <x v="593"/>
    <s v="15673-18812-IU"/>
    <s v="R-D-0.2"/>
    <n v="4"/>
    <x v="493"/>
    <s v=""/>
    <x v="0"/>
    <s v="Rob"/>
    <s v="D"/>
    <x v="3"/>
    <n v="2.6849999999999996"/>
    <n v="10.739999999999998"/>
    <x v="0"/>
    <x v="2"/>
    <x v="1"/>
  </r>
  <r>
    <s v="WVS-57822-366"/>
    <x v="594"/>
    <s v="52151-75971-YY"/>
    <s v="E-M-2.5"/>
    <n v="4"/>
    <x v="493"/>
    <s v=""/>
    <x v="0"/>
    <s v="Exc"/>
    <s v="M"/>
    <x v="2"/>
    <n v="31.624999999999996"/>
    <n v="126.49999999999999"/>
    <x v="1"/>
    <x v="0"/>
    <x v="1"/>
  </r>
  <r>
    <s v="CLJ-23403-689"/>
    <x v="77"/>
    <s v="19413-02045-CG"/>
    <s v="R-L-1"/>
    <n v="2"/>
    <x v="493"/>
    <s v=""/>
    <x v="2"/>
    <s v="Rob"/>
    <s v="L"/>
    <x v="0"/>
    <n v="11.95"/>
    <n v="23.9"/>
    <x v="0"/>
    <x v="1"/>
    <x v="1"/>
  </r>
  <r>
    <s v="XNU-83276-288"/>
    <x v="595"/>
    <s v="98185-92775-KT"/>
    <s v="R-M-0.5"/>
    <n v="1"/>
    <x v="493"/>
    <s v=""/>
    <x v="0"/>
    <s v="Rob"/>
    <s v="M"/>
    <x v="1"/>
    <n v="5.97"/>
    <n v="5.97"/>
    <x v="0"/>
    <x v="0"/>
    <x v="1"/>
  </r>
  <r>
    <s v="YOG-94666-679"/>
    <x v="596"/>
    <s v="86991-53901-AT"/>
    <s v="L-D-0.2"/>
    <n v="2"/>
    <x v="493"/>
    <s v=""/>
    <x v="2"/>
    <s v="Lib"/>
    <s v="D"/>
    <x v="3"/>
    <n v="3.8849999999999998"/>
    <n v="7.77"/>
    <x v="3"/>
    <x v="2"/>
    <x v="0"/>
  </r>
  <r>
    <s v="KHG-33953-115"/>
    <x v="514"/>
    <s v="78226-97287-JI"/>
    <s v="L-D-0.5"/>
    <n v="3"/>
    <x v="493"/>
    <s v=""/>
    <x v="1"/>
    <s v="Lib"/>
    <s v="D"/>
    <x v="1"/>
    <n v="7.77"/>
    <n v="23.31"/>
    <x v="3"/>
    <x v="2"/>
    <x v="1"/>
  </r>
  <r>
    <s v="MHD-95615-696"/>
    <x v="54"/>
    <s v="27930-59250-JT"/>
    <s v="R-L-2.5"/>
    <n v="5"/>
    <x v="493"/>
    <s v=""/>
    <x v="0"/>
    <s v="Rob"/>
    <s v="L"/>
    <x v="2"/>
    <n v="27.484999999999996"/>
    <n v="137.42499999999998"/>
    <x v="0"/>
    <x v="1"/>
    <x v="1"/>
  </r>
  <r>
    <s v="HBH-64794-080"/>
    <x v="597"/>
    <s v="40560-18556-YE"/>
    <s v="R-D-0.2"/>
    <n v="3"/>
    <x v="493"/>
    <s v=""/>
    <x v="0"/>
    <s v="Rob"/>
    <s v="D"/>
    <x v="3"/>
    <n v="2.6849999999999996"/>
    <n v="8.0549999999999997"/>
    <x v="0"/>
    <x v="2"/>
    <x v="0"/>
  </r>
  <r>
    <s v="CNJ-56058-223"/>
    <x v="105"/>
    <s v="40780-22081-LX"/>
    <s v="L-L-0.5"/>
    <n v="3"/>
    <x v="493"/>
    <s v=""/>
    <x v="0"/>
    <s v="Lib"/>
    <s v="L"/>
    <x v="1"/>
    <n v="9.51"/>
    <n v="28.53"/>
    <x v="3"/>
    <x v="1"/>
    <x v="1"/>
  </r>
  <r>
    <s v="KHO-27106-786"/>
    <x v="210"/>
    <s v="01603-43789-TN"/>
    <s v="A-M-1"/>
    <n v="6"/>
    <x v="493"/>
    <s v=""/>
    <x v="1"/>
    <s v="Ara"/>
    <s v="M"/>
    <x v="0"/>
    <n v="11.25"/>
    <n v="67.5"/>
    <x v="2"/>
    <x v="0"/>
    <x v="0"/>
  </r>
  <r>
    <s v="KHO-27106-786"/>
    <x v="210"/>
    <s v="01603-43789-TN"/>
    <s v="L-D-2.5"/>
    <n v="6"/>
    <x v="493"/>
    <s v=""/>
    <x v="1"/>
    <s v="Lib"/>
    <s v="D"/>
    <x v="2"/>
    <n v="29.784999999999997"/>
    <n v="178.70999999999998"/>
    <x v="3"/>
    <x v="2"/>
    <x v="0"/>
  </r>
  <r>
    <s v="YAC-50329-982"/>
    <x v="598"/>
    <s v="75419-92838-TI"/>
    <s v="E-M-2.5"/>
    <n v="1"/>
    <x v="493"/>
    <s v=""/>
    <x v="0"/>
    <s v="Exc"/>
    <s v="M"/>
    <x v="2"/>
    <n v="31.624999999999996"/>
    <n v="31.624999999999996"/>
    <x v="1"/>
    <x v="0"/>
    <x v="0"/>
  </r>
  <r>
    <s v="VVL-95291-039"/>
    <x v="360"/>
    <s v="96516-97464-MF"/>
    <s v="E-L-0.2"/>
    <n v="2"/>
    <x v="493"/>
    <s v=""/>
    <x v="0"/>
    <s v="Exc"/>
    <s v="L"/>
    <x v="3"/>
    <n v="4.4550000000000001"/>
    <n v="8.91"/>
    <x v="1"/>
    <x v="1"/>
    <x v="1"/>
  </r>
  <r>
    <s v="VUT-20974-364"/>
    <x v="62"/>
    <s v="90285-56295-PO"/>
    <s v="R-M-0.5"/>
    <n v="6"/>
    <x v="493"/>
    <s v=""/>
    <x v="0"/>
    <s v="Rob"/>
    <s v="M"/>
    <x v="1"/>
    <n v="5.97"/>
    <n v="35.82"/>
    <x v="0"/>
    <x v="0"/>
    <x v="1"/>
  </r>
  <r>
    <s v="SFC-34054-213"/>
    <x v="599"/>
    <s v="08100-71102-HQ"/>
    <s v="L-L-0.5"/>
    <n v="4"/>
    <x v="493"/>
    <s v=""/>
    <x v="1"/>
    <s v="Lib"/>
    <s v="L"/>
    <x v="1"/>
    <n v="9.51"/>
    <n v="38.04"/>
    <x v="3"/>
    <x v="1"/>
    <x v="1"/>
  </r>
  <r>
    <s v="UDS-04807-593"/>
    <x v="600"/>
    <s v="84074-28110-OV"/>
    <s v="L-D-0.5"/>
    <n v="2"/>
    <x v="493"/>
    <s v=""/>
    <x v="0"/>
    <s v="Lib"/>
    <s v="D"/>
    <x v="1"/>
    <n v="7.77"/>
    <n v="15.54"/>
    <x v="3"/>
    <x v="2"/>
    <x v="1"/>
  </r>
  <r>
    <s v="FWE-98471-488"/>
    <x v="601"/>
    <s v="27930-59250-JT"/>
    <s v="L-L-1"/>
    <n v="5"/>
    <x v="493"/>
    <s v=""/>
    <x v="0"/>
    <s v="Lib"/>
    <s v="L"/>
    <x v="0"/>
    <n v="15.85"/>
    <n v="79.25"/>
    <x v="3"/>
    <x v="1"/>
    <x v="1"/>
  </r>
  <r>
    <s v="RAU-17060-674"/>
    <x v="602"/>
    <s v="12747-63766-EU"/>
    <s v="L-L-0.2"/>
    <n v="1"/>
    <x v="493"/>
    <s v=""/>
    <x v="0"/>
    <s v="Lib"/>
    <s v="L"/>
    <x v="3"/>
    <n v="4.7549999999999999"/>
    <n v="4.7549999999999999"/>
    <x v="3"/>
    <x v="1"/>
    <x v="0"/>
  </r>
  <r>
    <s v="AOL-13866-711"/>
    <x v="603"/>
    <s v="83490-88357-LJ"/>
    <s v="E-M-1"/>
    <n v="4"/>
    <x v="493"/>
    <s v=""/>
    <x v="0"/>
    <s v="Exc"/>
    <s v="M"/>
    <x v="0"/>
    <n v="13.75"/>
    <n v="55"/>
    <x v="1"/>
    <x v="0"/>
    <x v="0"/>
  </r>
  <r>
    <s v="NOA-79645-377"/>
    <x v="604"/>
    <s v="53729-30320-XZ"/>
    <s v="R-D-0.5"/>
    <n v="5"/>
    <x v="493"/>
    <s v=""/>
    <x v="0"/>
    <s v="Rob"/>
    <s v="D"/>
    <x v="1"/>
    <n v="5.3699999999999992"/>
    <n v="26.849999999999994"/>
    <x v="0"/>
    <x v="2"/>
    <x v="1"/>
  </r>
  <r>
    <s v="KMS-49214-806"/>
    <x v="605"/>
    <s v="50384-52703-LA"/>
    <s v="E-L-2.5"/>
    <n v="4"/>
    <x v="493"/>
    <s v=""/>
    <x v="0"/>
    <s v="Exc"/>
    <s v="L"/>
    <x v="2"/>
    <n v="34.154999999999994"/>
    <n v="136.61999999999998"/>
    <x v="1"/>
    <x v="1"/>
    <x v="1"/>
  </r>
  <r>
    <s v="ABK-08091-531"/>
    <x v="606"/>
    <s v="53864-36201-FG"/>
    <s v="L-L-1"/>
    <n v="3"/>
    <x v="493"/>
    <s v=""/>
    <x v="0"/>
    <s v="Lib"/>
    <s v="L"/>
    <x v="0"/>
    <n v="15.85"/>
    <n v="47.55"/>
    <x v="3"/>
    <x v="1"/>
    <x v="0"/>
  </r>
  <r>
    <s v="GPT-67705-953"/>
    <x v="446"/>
    <s v="70631-33225-MZ"/>
    <s v="A-M-0.2"/>
    <n v="5"/>
    <x v="493"/>
    <s v=""/>
    <x v="0"/>
    <s v="Ara"/>
    <s v="M"/>
    <x v="3"/>
    <n v="3.375"/>
    <n v="16.875"/>
    <x v="2"/>
    <x v="0"/>
    <x v="0"/>
  </r>
  <r>
    <s v="JNA-21450-177"/>
    <x v="18"/>
    <s v="54798-14109-HC"/>
    <s v="A-D-1"/>
    <n v="3"/>
    <x v="493"/>
    <s v=""/>
    <x v="0"/>
    <s v="Ara"/>
    <s v="D"/>
    <x v="0"/>
    <n v="9.9499999999999993"/>
    <n v="29.849999999999998"/>
    <x v="2"/>
    <x v="2"/>
    <x v="0"/>
  </r>
  <r>
    <s v="MPQ-23421-608"/>
    <x v="180"/>
    <s v="08023-52962-ET"/>
    <s v="E-M-0.5"/>
    <n v="5"/>
    <x v="493"/>
    <s v=""/>
    <x v="0"/>
    <s v="Exc"/>
    <s v="M"/>
    <x v="1"/>
    <n v="8.25"/>
    <n v="41.25"/>
    <x v="1"/>
    <x v="0"/>
    <x v="0"/>
  </r>
  <r>
    <s v="NLI-63891-565"/>
    <x v="580"/>
    <s v="41899-00283-VK"/>
    <s v="E-M-0.2"/>
    <n v="5"/>
    <x v="493"/>
    <s v=""/>
    <x v="0"/>
    <s v="Exc"/>
    <s v="M"/>
    <x v="3"/>
    <n v="4.125"/>
    <n v="20.625"/>
    <x v="1"/>
    <x v="0"/>
    <x v="1"/>
  </r>
  <r>
    <s v="HHF-36647-854"/>
    <x v="453"/>
    <s v="39011-18412-GR"/>
    <s v="A-D-2.5"/>
    <n v="6"/>
    <x v="493"/>
    <s v=""/>
    <x v="0"/>
    <s v="Ara"/>
    <s v="D"/>
    <x v="2"/>
    <n v="22.884999999999998"/>
    <n v="137.31"/>
    <x v="2"/>
    <x v="2"/>
    <x v="0"/>
  </r>
  <r>
    <s v="SBN-16537-046"/>
    <x v="259"/>
    <s v="60255-12579-PZ"/>
    <s v="A-D-0.2"/>
    <n v="1"/>
    <x v="493"/>
    <s v=""/>
    <x v="0"/>
    <s v="Ara"/>
    <s v="D"/>
    <x v="3"/>
    <n v="2.9849999999999999"/>
    <n v="2.9849999999999999"/>
    <x v="2"/>
    <x v="2"/>
    <x v="1"/>
  </r>
  <r>
    <s v="XZD-44484-632"/>
    <x v="607"/>
    <s v="80541-38332-BP"/>
    <s v="E-M-1"/>
    <n v="2"/>
    <x v="493"/>
    <s v=""/>
    <x v="0"/>
    <s v="Exc"/>
    <s v="M"/>
    <x v="0"/>
    <n v="13.75"/>
    <n v="27.5"/>
    <x v="1"/>
    <x v="0"/>
    <x v="1"/>
  </r>
  <r>
    <s v="XZD-44484-632"/>
    <x v="607"/>
    <s v="80541-38332-BP"/>
    <s v="A-D-0.2"/>
    <n v="2"/>
    <x v="493"/>
    <s v=""/>
    <x v="0"/>
    <s v="Ara"/>
    <s v="D"/>
    <x v="3"/>
    <n v="2.9849999999999999"/>
    <n v="5.97"/>
    <x v="2"/>
    <x v="2"/>
    <x v="1"/>
  </r>
  <r>
    <s v="IKQ-39946-768"/>
    <x v="385"/>
    <s v="72778-50968-UQ"/>
    <s v="R-M-1"/>
    <n v="6"/>
    <x v="493"/>
    <s v=""/>
    <x v="0"/>
    <s v="Rob"/>
    <s v="M"/>
    <x v="0"/>
    <n v="9.9499999999999993"/>
    <n v="59.699999999999996"/>
    <x v="0"/>
    <x v="0"/>
    <x v="1"/>
  </r>
  <r>
    <s v="KMB-95211-174"/>
    <x v="608"/>
    <s v="23941-30203-MO"/>
    <s v="R-D-2.5"/>
    <n v="4"/>
    <x v="493"/>
    <s v=""/>
    <x v="0"/>
    <s v="Rob"/>
    <s v="D"/>
    <x v="2"/>
    <n v="20.584999999999997"/>
    <n v="82.339999999999989"/>
    <x v="0"/>
    <x v="2"/>
    <x v="0"/>
  </r>
  <r>
    <s v="QWY-99467-368"/>
    <x v="609"/>
    <s v="96434-50068-DZ"/>
    <s v="A-D-2.5"/>
    <n v="1"/>
    <x v="493"/>
    <s v=""/>
    <x v="0"/>
    <s v="Ara"/>
    <s v="D"/>
    <x v="2"/>
    <n v="22.884999999999998"/>
    <n v="22.884999999999998"/>
    <x v="2"/>
    <x v="2"/>
    <x v="1"/>
  </r>
  <r>
    <s v="SRG-76791-614"/>
    <x v="147"/>
    <s v="11729-74102-XB"/>
    <s v="E-L-0.5"/>
    <n v="1"/>
    <x v="493"/>
    <s v=""/>
    <x v="0"/>
    <s v="Exc"/>
    <s v="L"/>
    <x v="1"/>
    <n v="8.91"/>
    <n v="8.91"/>
    <x v="1"/>
    <x v="1"/>
    <x v="0"/>
  </r>
  <r>
    <s v="VSN-94485-621"/>
    <x v="172"/>
    <s v="88116-12604-TE"/>
    <s v="A-D-0.2"/>
    <n v="4"/>
    <x v="493"/>
    <s v=""/>
    <x v="0"/>
    <s v="Ara"/>
    <s v="D"/>
    <x v="3"/>
    <n v="2.9849999999999999"/>
    <n v="11.94"/>
    <x v="2"/>
    <x v="2"/>
    <x v="1"/>
  </r>
  <r>
    <s v="UFZ-24348-219"/>
    <x v="610"/>
    <s v="27930-59250-JT"/>
    <s v="L-M-2.5"/>
    <n v="3"/>
    <x v="493"/>
    <s v=""/>
    <x v="0"/>
    <s v="Lib"/>
    <s v="M"/>
    <x v="2"/>
    <n v="33.464999999999996"/>
    <n v="100.39499999999998"/>
    <x v="3"/>
    <x v="0"/>
    <x v="1"/>
  </r>
  <r>
    <s v="UKS-93055-397"/>
    <x v="611"/>
    <s v="13082-41034-PD"/>
    <s v="A-D-2.5"/>
    <n v="5"/>
    <x v="493"/>
    <s v=""/>
    <x v="0"/>
    <s v="Ara"/>
    <s v="D"/>
    <x v="2"/>
    <n v="22.884999999999998"/>
    <n v="114.42499999999998"/>
    <x v="2"/>
    <x v="2"/>
    <x v="1"/>
  </r>
  <r>
    <s v="AVH-56062-335"/>
    <x v="612"/>
    <s v="18082-74419-QH"/>
    <s v="E-M-0.5"/>
    <n v="5"/>
    <x v="493"/>
    <s v=""/>
    <x v="0"/>
    <s v="Exc"/>
    <s v="M"/>
    <x v="1"/>
    <n v="8.25"/>
    <n v="41.25"/>
    <x v="1"/>
    <x v="0"/>
    <x v="1"/>
  </r>
  <r>
    <s v="HGE-19842-613"/>
    <x v="613"/>
    <s v="49401-45041-ZU"/>
    <s v="R-L-0.5"/>
    <n v="4"/>
    <x v="493"/>
    <s v=""/>
    <x v="0"/>
    <s v="Rob"/>
    <s v="L"/>
    <x v="1"/>
    <n v="7.169999999999999"/>
    <n v="28.679999999999996"/>
    <x v="0"/>
    <x v="1"/>
    <x v="0"/>
  </r>
  <r>
    <s v="WBA-85905-175"/>
    <x v="611"/>
    <s v="41252-45992-VS"/>
    <s v="L-M-0.2"/>
    <n v="1"/>
    <x v="493"/>
    <s v=""/>
    <x v="0"/>
    <s v="Lib"/>
    <s v="M"/>
    <x v="3"/>
    <n v="4.3650000000000002"/>
    <n v="4.3650000000000002"/>
    <x v="3"/>
    <x v="0"/>
    <x v="1"/>
  </r>
  <r>
    <s v="DZI-35365-596"/>
    <x v="493"/>
    <s v="54798-14109-HC"/>
    <s v="E-M-0.2"/>
    <n v="2"/>
    <x v="493"/>
    <s v=""/>
    <x v="0"/>
    <s v="Exc"/>
    <s v="M"/>
    <x v="3"/>
    <n v="4.125"/>
    <n v="8.25"/>
    <x v="1"/>
    <x v="0"/>
    <x v="0"/>
  </r>
  <r>
    <s v="XIR-88982-743"/>
    <x v="614"/>
    <s v="00852-54571-WP"/>
    <s v="E-M-0.2"/>
    <n v="2"/>
    <x v="493"/>
    <s v=""/>
    <x v="0"/>
    <s v="Exc"/>
    <s v="M"/>
    <x v="3"/>
    <n v="4.125"/>
    <n v="8.25"/>
    <x v="1"/>
    <x v="0"/>
    <x v="0"/>
  </r>
  <r>
    <s v="VUC-72395-865"/>
    <x v="151"/>
    <s v="13321-57602-GK"/>
    <s v="A-D-0.5"/>
    <n v="6"/>
    <x v="493"/>
    <s v=""/>
    <x v="0"/>
    <s v="Ara"/>
    <s v="D"/>
    <x v="1"/>
    <n v="5.97"/>
    <n v="35.82"/>
    <x v="2"/>
    <x v="2"/>
    <x v="0"/>
  </r>
  <r>
    <s v="BQJ-44755-910"/>
    <x v="489"/>
    <s v="75006-89922-VW"/>
    <s v="E-D-2.5"/>
    <n v="6"/>
    <x v="493"/>
    <s v=""/>
    <x v="0"/>
    <s v="Exc"/>
    <s v="D"/>
    <x v="2"/>
    <n v="27.945"/>
    <n v="167.67000000000002"/>
    <x v="1"/>
    <x v="2"/>
    <x v="1"/>
  </r>
  <r>
    <s v="JKC-64636-831"/>
    <x v="615"/>
    <s v="52098-80103-FD"/>
    <s v="A-M-2.5"/>
    <n v="2"/>
    <x v="493"/>
    <s v=""/>
    <x v="0"/>
    <s v="Ara"/>
    <s v="M"/>
    <x v="2"/>
    <n v="25.874999999999996"/>
    <n v="51.749999999999993"/>
    <x v="2"/>
    <x v="0"/>
    <x v="0"/>
  </r>
  <r>
    <s v="ZKI-78561-066"/>
    <x v="616"/>
    <s v="60121-12432-VU"/>
    <s v="A-D-0.2"/>
    <n v="3"/>
    <x v="493"/>
    <s v=""/>
    <x v="0"/>
    <s v="Ara"/>
    <s v="D"/>
    <x v="3"/>
    <n v="2.9849999999999999"/>
    <n v="8.9550000000000001"/>
    <x v="2"/>
    <x v="2"/>
    <x v="0"/>
  </r>
  <r>
    <s v="IMP-12563-728"/>
    <x v="578"/>
    <s v="68346-14810-UA"/>
    <s v="E-L-0.5"/>
    <n v="6"/>
    <x v="493"/>
    <s v=""/>
    <x v="0"/>
    <s v="Exc"/>
    <s v="L"/>
    <x v="1"/>
    <n v="8.91"/>
    <n v="53.46"/>
    <x v="1"/>
    <x v="1"/>
    <x v="1"/>
  </r>
  <r>
    <s v="MZL-81126-390"/>
    <x v="617"/>
    <s v="48464-99723-HK"/>
    <s v="A-L-0.2"/>
    <n v="6"/>
    <x v="493"/>
    <s v=""/>
    <x v="0"/>
    <s v="Ara"/>
    <s v="L"/>
    <x v="3"/>
    <n v="3.8849999999999998"/>
    <n v="23.31"/>
    <x v="2"/>
    <x v="1"/>
    <x v="0"/>
  </r>
  <r>
    <s v="MZL-81126-390"/>
    <x v="617"/>
    <s v="48464-99723-HK"/>
    <s v="A-M-0.2"/>
    <n v="2"/>
    <x v="493"/>
    <s v=""/>
    <x v="0"/>
    <s v="Ara"/>
    <s v="M"/>
    <x v="3"/>
    <n v="3.375"/>
    <n v="6.75"/>
    <x v="2"/>
    <x v="0"/>
    <x v="0"/>
  </r>
  <r>
    <s v="TVF-57766-608"/>
    <x v="155"/>
    <s v="88420-46464-XE"/>
    <s v="L-D-0.5"/>
    <n v="1"/>
    <x v="493"/>
    <s v=""/>
    <x v="0"/>
    <s v="Lib"/>
    <s v="D"/>
    <x v="1"/>
    <n v="7.77"/>
    <n v="7.77"/>
    <x v="3"/>
    <x v="2"/>
    <x v="0"/>
  </r>
  <r>
    <s v="RUX-37995-892"/>
    <x v="461"/>
    <s v="37762-09530-MP"/>
    <s v="L-D-2.5"/>
    <n v="4"/>
    <x v="493"/>
    <s v=""/>
    <x v="0"/>
    <s v="Lib"/>
    <s v="D"/>
    <x v="2"/>
    <n v="29.784999999999997"/>
    <n v="119.13999999999999"/>
    <x v="3"/>
    <x v="2"/>
    <x v="0"/>
  </r>
  <r>
    <s v="AVK-76526-953"/>
    <x v="87"/>
    <s v="47268-50127-XY"/>
    <s v="A-D-1"/>
    <n v="2"/>
    <x v="493"/>
    <s v=""/>
    <x v="0"/>
    <s v="Ara"/>
    <s v="D"/>
    <x v="0"/>
    <n v="9.9499999999999993"/>
    <n v="19.899999999999999"/>
    <x v="2"/>
    <x v="2"/>
    <x v="1"/>
  </r>
  <r>
    <s v="RIU-02231-623"/>
    <x v="618"/>
    <s v="25544-84179-QC"/>
    <s v="R-L-0.5"/>
    <n v="5"/>
    <x v="493"/>
    <s v=""/>
    <x v="0"/>
    <s v="Rob"/>
    <s v="L"/>
    <x v="1"/>
    <n v="7.169999999999999"/>
    <n v="35.849999999999994"/>
    <x v="0"/>
    <x v="1"/>
    <x v="0"/>
  </r>
  <r>
    <s v="WFK-99317-827"/>
    <x v="619"/>
    <s v="32058-76765-ZL"/>
    <s v="L-D-2.5"/>
    <n v="3"/>
    <x v="493"/>
    <s v=""/>
    <x v="0"/>
    <s v="Lib"/>
    <s v="D"/>
    <x v="2"/>
    <n v="29.784999999999997"/>
    <n v="89.35499999999999"/>
    <x v="3"/>
    <x v="2"/>
    <x v="1"/>
  </r>
  <r>
    <s v="SFD-00372-284"/>
    <x v="440"/>
    <s v="54798-14109-HC"/>
    <s v="L-M-0.2"/>
    <n v="2"/>
    <x v="493"/>
    <s v=""/>
    <x v="0"/>
    <s v="Lib"/>
    <s v="M"/>
    <x v="3"/>
    <n v="4.3650000000000002"/>
    <n v="8.73"/>
    <x v="3"/>
    <x v="0"/>
    <x v="0"/>
  </r>
  <r>
    <s v="SXC-62166-515"/>
    <x v="489"/>
    <s v="69171-65646-UC"/>
    <s v="R-L-2.5"/>
    <n v="5"/>
    <x v="493"/>
    <s v=""/>
    <x v="0"/>
    <s v="Rob"/>
    <s v="L"/>
    <x v="2"/>
    <n v="27.484999999999996"/>
    <n v="137.42499999999998"/>
    <x v="0"/>
    <x v="1"/>
    <x v="1"/>
  </r>
  <r>
    <s v="YIE-87008-621"/>
    <x v="620"/>
    <s v="22503-52799-MI"/>
    <s v="L-M-0.5"/>
    <n v="4"/>
    <x v="493"/>
    <s v=""/>
    <x v="0"/>
    <s v="Lib"/>
    <s v="M"/>
    <x v="1"/>
    <n v="8.73"/>
    <n v="34.92"/>
    <x v="3"/>
    <x v="0"/>
    <x v="1"/>
  </r>
  <r>
    <s v="HRM-94548-288"/>
    <x v="621"/>
    <s v="08934-65581-ZI"/>
    <s v="A-L-2.5"/>
    <n v="6"/>
    <x v="493"/>
    <s v=""/>
    <x v="0"/>
    <s v="Ara"/>
    <s v="L"/>
    <x v="2"/>
    <n v="29.784999999999997"/>
    <n v="178.70999999999998"/>
    <x v="2"/>
    <x v="1"/>
    <x v="1"/>
  </r>
  <r>
    <s v="UJG-34731-295"/>
    <x v="374"/>
    <s v="15764-22559-ZT"/>
    <s v="A-M-2.5"/>
    <n v="1"/>
    <x v="493"/>
    <s v=""/>
    <x v="0"/>
    <s v="Ara"/>
    <s v="M"/>
    <x v="2"/>
    <n v="25.874999999999996"/>
    <n v="25.874999999999996"/>
    <x v="2"/>
    <x v="0"/>
    <x v="1"/>
  </r>
  <r>
    <s v="TWD-70988-853"/>
    <x v="345"/>
    <s v="87519-68847-ZG"/>
    <s v="L-D-1"/>
    <n v="6"/>
    <x v="493"/>
    <s v=""/>
    <x v="0"/>
    <s v="Lib"/>
    <s v="D"/>
    <x v="0"/>
    <n v="12.95"/>
    <n v="77.699999999999989"/>
    <x v="3"/>
    <x v="2"/>
    <x v="0"/>
  </r>
  <r>
    <s v="CIX-22904-641"/>
    <x v="622"/>
    <s v="78012-56878-UB"/>
    <s v="R-M-1"/>
    <n v="1"/>
    <x v="493"/>
    <s v=""/>
    <x v="0"/>
    <s v="Rob"/>
    <s v="M"/>
    <x v="0"/>
    <n v="9.9499999999999993"/>
    <n v="9.9499999999999993"/>
    <x v="0"/>
    <x v="0"/>
    <x v="0"/>
  </r>
  <r>
    <s v="DLV-65840-759"/>
    <x v="623"/>
    <s v="77192-72145-RG"/>
    <s v="L-M-1"/>
    <n v="2"/>
    <x v="493"/>
    <s v=""/>
    <x v="0"/>
    <s v="Lib"/>
    <s v="M"/>
    <x v="0"/>
    <n v="14.55"/>
    <n v="29.1"/>
    <x v="3"/>
    <x v="0"/>
    <x v="0"/>
  </r>
  <r>
    <s v="RXN-55491-201"/>
    <x v="354"/>
    <s v="86071-79238-CX"/>
    <s v="R-L-0.2"/>
    <n v="6"/>
    <x v="493"/>
    <s v=""/>
    <x v="1"/>
    <s v="Rob"/>
    <s v="L"/>
    <x v="3"/>
    <n v="3.5849999999999995"/>
    <n v="21.509999999999998"/>
    <x v="0"/>
    <x v="1"/>
    <x v="1"/>
  </r>
  <r>
    <s v="UHK-63283-868"/>
    <x v="624"/>
    <s v="16809-16936-WF"/>
    <s v="A-M-0.5"/>
    <n v="1"/>
    <x v="493"/>
    <s v=""/>
    <x v="0"/>
    <s v="Ara"/>
    <s v="M"/>
    <x v="1"/>
    <n v="6.75"/>
    <n v="6.75"/>
    <x v="2"/>
    <x v="0"/>
    <x v="0"/>
  </r>
  <r>
    <s v="PJC-31401-893"/>
    <x v="561"/>
    <s v="11212-69985-ZJ"/>
    <s v="A-D-0.5"/>
    <n v="3"/>
    <x v="493"/>
    <s v=""/>
    <x v="1"/>
    <s v="Ara"/>
    <s v="D"/>
    <x v="1"/>
    <n v="5.97"/>
    <n v="17.91"/>
    <x v="2"/>
    <x v="2"/>
    <x v="1"/>
  </r>
  <r>
    <s v="HHO-79903-185"/>
    <x v="42"/>
    <s v="53893-01719-CL"/>
    <s v="A-L-2.5"/>
    <n v="1"/>
    <x v="493"/>
    <s v=""/>
    <x v="1"/>
    <s v="Ara"/>
    <s v="L"/>
    <x v="2"/>
    <n v="29.784999999999997"/>
    <n v="29.784999999999997"/>
    <x v="2"/>
    <x v="1"/>
    <x v="0"/>
  </r>
  <r>
    <s v="YWM-07310-594"/>
    <x v="267"/>
    <s v="66028-99867-WJ"/>
    <s v="E-M-0.5"/>
    <n v="5"/>
    <x v="493"/>
    <s v=""/>
    <x v="0"/>
    <s v="Exc"/>
    <s v="M"/>
    <x v="1"/>
    <n v="8.25"/>
    <n v="41.25"/>
    <x v="1"/>
    <x v="0"/>
    <x v="0"/>
  </r>
  <r>
    <s v="FHD-94983-982"/>
    <x v="625"/>
    <s v="62839-56723-CH"/>
    <s v="R-M-0.5"/>
    <n v="3"/>
    <x v="493"/>
    <s v=""/>
    <x v="0"/>
    <s v="Rob"/>
    <s v="M"/>
    <x v="1"/>
    <n v="5.97"/>
    <n v="17.91"/>
    <x v="0"/>
    <x v="0"/>
    <x v="0"/>
  </r>
  <r>
    <s v="WQK-10857-119"/>
    <x v="616"/>
    <s v="96849-52854-CR"/>
    <s v="E-D-0.5"/>
    <n v="1"/>
    <x v="493"/>
    <s v=""/>
    <x v="1"/>
    <s v="Exc"/>
    <s v="D"/>
    <x v="1"/>
    <n v="7.29"/>
    <n v="7.29"/>
    <x v="1"/>
    <x v="2"/>
    <x v="0"/>
  </r>
  <r>
    <s v="DXA-50313-073"/>
    <x v="626"/>
    <s v="19755-55847-VW"/>
    <s v="E-L-1"/>
    <n v="2"/>
    <x v="493"/>
    <s v=""/>
    <x v="2"/>
    <s v="Exc"/>
    <s v="L"/>
    <x v="0"/>
    <n v="14.85"/>
    <n v="29.7"/>
    <x v="1"/>
    <x v="1"/>
    <x v="0"/>
  </r>
  <r>
    <s v="ONW-00560-570"/>
    <x v="52"/>
    <s v="32900-82606-BO"/>
    <s v="A-M-1"/>
    <n v="2"/>
    <x v="493"/>
    <s v=""/>
    <x v="0"/>
    <s v="Ara"/>
    <s v="M"/>
    <x v="0"/>
    <n v="11.25"/>
    <n v="22.5"/>
    <x v="2"/>
    <x v="0"/>
    <x v="1"/>
  </r>
  <r>
    <s v="BRJ-19414-277"/>
    <x v="622"/>
    <s v="16809-16936-WF"/>
    <s v="R-M-0.2"/>
    <n v="4"/>
    <x v="493"/>
    <s v=""/>
    <x v="0"/>
    <s v="Rob"/>
    <s v="M"/>
    <x v="3"/>
    <n v="2.9849999999999999"/>
    <n v="11.94"/>
    <x v="0"/>
    <x v="0"/>
    <x v="0"/>
  </r>
  <r>
    <s v="MIQ-16322-908"/>
    <x v="627"/>
    <s v="20118-28138-QD"/>
    <s v="A-L-1"/>
    <n v="2"/>
    <x v="493"/>
    <s v=""/>
    <x v="0"/>
    <s v="Ara"/>
    <s v="L"/>
    <x v="0"/>
    <n v="12.95"/>
    <n v="25.9"/>
    <x v="2"/>
    <x v="1"/>
    <x v="1"/>
  </r>
  <r>
    <s v="MVO-39328-830"/>
    <x v="628"/>
    <s v="84057-45461-AH"/>
    <s v="L-M-0.5"/>
    <n v="5"/>
    <x v="493"/>
    <s v=""/>
    <x v="1"/>
    <s v="Lib"/>
    <s v="M"/>
    <x v="1"/>
    <n v="8.73"/>
    <n v="43.650000000000006"/>
    <x v="3"/>
    <x v="0"/>
    <x v="1"/>
  </r>
  <r>
    <s v="MVO-39328-830"/>
    <x v="628"/>
    <s v="84057-45461-AH"/>
    <s v="A-L-0.5"/>
    <n v="6"/>
    <x v="493"/>
    <s v=""/>
    <x v="1"/>
    <s v="Ara"/>
    <s v="L"/>
    <x v="1"/>
    <n v="7.77"/>
    <n v="46.62"/>
    <x v="2"/>
    <x v="1"/>
    <x v="1"/>
  </r>
  <r>
    <s v="NTJ-88319-746"/>
    <x v="629"/>
    <s v="90882-88130-KQ"/>
    <s v="L-L-0.5"/>
    <n v="3"/>
    <x v="493"/>
    <s v=""/>
    <x v="0"/>
    <s v="Lib"/>
    <s v="L"/>
    <x v="1"/>
    <n v="9.51"/>
    <n v="28.53"/>
    <x v="3"/>
    <x v="1"/>
    <x v="1"/>
  </r>
  <r>
    <s v="LCY-24377-948"/>
    <x v="630"/>
    <s v="21617-79890-DD"/>
    <s v="R-L-2.5"/>
    <n v="1"/>
    <x v="493"/>
    <s v=""/>
    <x v="0"/>
    <s v="Rob"/>
    <s v="L"/>
    <x v="2"/>
    <n v="27.484999999999996"/>
    <n v="27.484999999999996"/>
    <x v="0"/>
    <x v="1"/>
    <x v="0"/>
  </r>
  <r>
    <s v="FWD-85967-769"/>
    <x v="631"/>
    <s v="20256-54689-LO"/>
    <s v="E-D-0.2"/>
    <n v="3"/>
    <x v="493"/>
    <s v=""/>
    <x v="0"/>
    <s v="Exc"/>
    <s v="D"/>
    <x v="3"/>
    <n v="3.645"/>
    <n v="10.935"/>
    <x v="1"/>
    <x v="2"/>
    <x v="1"/>
  </r>
  <r>
    <s v="KTO-53793-109"/>
    <x v="229"/>
    <s v="17572-27091-AA"/>
    <s v="R-L-0.2"/>
    <n v="2"/>
    <x v="493"/>
    <s v=""/>
    <x v="0"/>
    <s v="Rob"/>
    <s v="L"/>
    <x v="3"/>
    <n v="3.5849999999999995"/>
    <n v="7.169999999999999"/>
    <x v="0"/>
    <x v="1"/>
    <x v="1"/>
  </r>
  <r>
    <s v="OCK-89033-348"/>
    <x v="632"/>
    <s v="82300-88786-UE"/>
    <s v="A-L-0.2"/>
    <n v="6"/>
    <x v="493"/>
    <s v=""/>
    <x v="0"/>
    <s v="Ara"/>
    <s v="L"/>
    <x v="3"/>
    <n v="3.8849999999999998"/>
    <n v="23.31"/>
    <x v="2"/>
    <x v="1"/>
    <x v="0"/>
  </r>
  <r>
    <s v="GPZ-36017-366"/>
    <x v="633"/>
    <s v="65732-22589-OW"/>
    <s v="A-D-2.5"/>
    <n v="5"/>
    <x v="493"/>
    <s v=""/>
    <x v="0"/>
    <s v="Ara"/>
    <s v="D"/>
    <x v="2"/>
    <n v="22.884999999999998"/>
    <n v="114.42499999999998"/>
    <x v="2"/>
    <x v="2"/>
    <x v="0"/>
  </r>
  <r>
    <s v="BZP-33213-637"/>
    <x v="95"/>
    <s v="77175-09826-SF"/>
    <s v="A-M-2.5"/>
    <n v="3"/>
    <x v="493"/>
    <s v=""/>
    <x v="0"/>
    <s v="Ara"/>
    <s v="M"/>
    <x v="2"/>
    <n v="25.874999999999996"/>
    <n v="77.624999999999986"/>
    <x v="2"/>
    <x v="0"/>
    <x v="0"/>
  </r>
  <r>
    <s v="WFH-21507-708"/>
    <x v="521"/>
    <s v="07237-32539-NB"/>
    <s v="R-D-0.5"/>
    <n v="1"/>
    <x v="493"/>
    <s v=""/>
    <x v="0"/>
    <s v="Rob"/>
    <s v="D"/>
    <x v="1"/>
    <n v="5.3699999999999992"/>
    <n v="5.3699999999999992"/>
    <x v="0"/>
    <x v="2"/>
    <x v="0"/>
  </r>
  <r>
    <s v="HST-96923-073"/>
    <x v="76"/>
    <s v="54722-76431-EX"/>
    <s v="R-D-2.5"/>
    <n v="6"/>
    <x v="493"/>
    <s v=""/>
    <x v="1"/>
    <s v="Rob"/>
    <s v="D"/>
    <x v="2"/>
    <n v="20.584999999999997"/>
    <n v="123.50999999999999"/>
    <x v="0"/>
    <x v="2"/>
    <x v="1"/>
  </r>
  <r>
    <s v="ENN-79947-323"/>
    <x v="634"/>
    <s v="67847-82662-TE"/>
    <s v="L-M-0.5"/>
    <n v="2"/>
    <x v="493"/>
    <s v=""/>
    <x v="0"/>
    <s v="Lib"/>
    <s v="M"/>
    <x v="1"/>
    <n v="8.73"/>
    <n v="17.46"/>
    <x v="3"/>
    <x v="0"/>
    <x v="1"/>
  </r>
  <r>
    <s v="BHA-47429-889"/>
    <x v="635"/>
    <s v="51114-51191-EW"/>
    <s v="E-L-0.2"/>
    <n v="3"/>
    <x v="493"/>
    <s v=""/>
    <x v="0"/>
    <s v="Exc"/>
    <s v="L"/>
    <x v="3"/>
    <n v="4.4550000000000001"/>
    <n v="13.365"/>
    <x v="1"/>
    <x v="1"/>
    <x v="1"/>
  </r>
  <r>
    <s v="SZY-63017-318"/>
    <x v="636"/>
    <s v="91809-58808-TV"/>
    <s v="A-L-0.2"/>
    <n v="2"/>
    <x v="493"/>
    <s v=""/>
    <x v="0"/>
    <s v="Ara"/>
    <s v="L"/>
    <x v="3"/>
    <n v="3.8849999999999998"/>
    <n v="7.77"/>
    <x v="2"/>
    <x v="1"/>
    <x v="0"/>
  </r>
  <r>
    <s v="LCU-93317-340"/>
    <x v="637"/>
    <s v="84996-26826-DK"/>
    <s v="R-D-0.2"/>
    <n v="1"/>
    <x v="493"/>
    <s v=""/>
    <x v="0"/>
    <s v="Rob"/>
    <s v="D"/>
    <x v="3"/>
    <n v="2.6849999999999996"/>
    <n v="2.6849999999999996"/>
    <x v="0"/>
    <x v="2"/>
    <x v="0"/>
  </r>
  <r>
    <s v="UOM-71431-481"/>
    <x v="182"/>
    <s v="65732-22589-OW"/>
    <s v="R-D-2.5"/>
    <n v="1"/>
    <x v="493"/>
    <s v=""/>
    <x v="0"/>
    <s v="Rob"/>
    <s v="D"/>
    <x v="2"/>
    <n v="20.584999999999997"/>
    <n v="20.584999999999997"/>
    <x v="0"/>
    <x v="2"/>
    <x v="0"/>
  </r>
  <r>
    <s v="PJH-42618-877"/>
    <x v="479"/>
    <s v="93676-95250-XJ"/>
    <s v="A-D-2.5"/>
    <n v="5"/>
    <x v="493"/>
    <s v=""/>
    <x v="0"/>
    <s v="Ara"/>
    <s v="D"/>
    <x v="2"/>
    <n v="22.884999999999998"/>
    <n v="114.42499999999998"/>
    <x v="2"/>
    <x v="2"/>
    <x v="0"/>
  </r>
  <r>
    <s v="XED-90333-402"/>
    <x v="638"/>
    <s v="28300-14355-GF"/>
    <s v="E-M-0.2"/>
    <n v="5"/>
    <x v="493"/>
    <s v=""/>
    <x v="2"/>
    <s v="Exc"/>
    <s v="M"/>
    <x v="3"/>
    <n v="4.125"/>
    <n v="20.625"/>
    <x v="1"/>
    <x v="0"/>
    <x v="1"/>
  </r>
  <r>
    <s v="IKK-62234-199"/>
    <x v="639"/>
    <s v="91190-84826-IQ"/>
    <s v="L-L-0.5"/>
    <n v="6"/>
    <x v="493"/>
    <s v=""/>
    <x v="0"/>
    <s v="Lib"/>
    <s v="L"/>
    <x v="1"/>
    <n v="9.51"/>
    <n v="57.06"/>
    <x v="3"/>
    <x v="1"/>
    <x v="0"/>
  </r>
  <r>
    <s v="KAW-95195-329"/>
    <x v="640"/>
    <s v="34570-99384-AF"/>
    <s v="R-D-2.5"/>
    <n v="4"/>
    <x v="493"/>
    <s v=""/>
    <x v="1"/>
    <s v="Rob"/>
    <s v="D"/>
    <x v="2"/>
    <n v="20.584999999999997"/>
    <n v="82.339999999999989"/>
    <x v="0"/>
    <x v="2"/>
    <x v="0"/>
  </r>
  <r>
    <s v="QDO-57268-842"/>
    <x v="612"/>
    <s v="57808-90533-UE"/>
    <s v="E-M-2.5"/>
    <n v="5"/>
    <x v="493"/>
    <s v=""/>
    <x v="0"/>
    <s v="Exc"/>
    <s v="M"/>
    <x v="2"/>
    <n v="31.624999999999996"/>
    <n v="158.12499999999997"/>
    <x v="1"/>
    <x v="0"/>
    <x v="1"/>
  </r>
  <r>
    <s v="IIZ-24416-212"/>
    <x v="641"/>
    <s v="76060-30540-LB"/>
    <s v="R-D-0.5"/>
    <n v="6"/>
    <x v="493"/>
    <s v=""/>
    <x v="0"/>
    <s v="Rob"/>
    <s v="D"/>
    <x v="1"/>
    <n v="5.3699999999999992"/>
    <n v="32.22"/>
    <x v="0"/>
    <x v="2"/>
    <x v="0"/>
  </r>
  <r>
    <s v="AWP-11469-510"/>
    <x v="36"/>
    <s v="76730-63769-ND"/>
    <s v="E-D-1"/>
    <n v="2"/>
    <x v="493"/>
    <s v=""/>
    <x v="2"/>
    <s v="Exc"/>
    <s v="D"/>
    <x v="0"/>
    <n v="12.15"/>
    <n v="24.3"/>
    <x v="1"/>
    <x v="2"/>
    <x v="1"/>
  </r>
  <r>
    <s v="KXA-27983-918"/>
    <x v="642"/>
    <s v="96042-27290-EQ"/>
    <s v="R-L-0.5"/>
    <n v="5"/>
    <x v="493"/>
    <s v=""/>
    <x v="0"/>
    <s v="Rob"/>
    <s v="L"/>
    <x v="1"/>
    <n v="7.169999999999999"/>
    <n v="35.849999999999994"/>
    <x v="0"/>
    <x v="1"/>
    <x v="1"/>
  </r>
  <r>
    <s v="VKQ-39009-292"/>
    <x v="219"/>
    <s v="57808-90533-UE"/>
    <s v="L-M-1"/>
    <n v="5"/>
    <x v="493"/>
    <s v=""/>
    <x v="0"/>
    <s v="Lib"/>
    <s v="M"/>
    <x v="0"/>
    <n v="14.55"/>
    <n v="72.75"/>
    <x v="3"/>
    <x v="0"/>
    <x v="1"/>
  </r>
  <r>
    <s v="PDB-98743-282"/>
    <x v="643"/>
    <s v="51940-02669-OR"/>
    <s v="L-L-1"/>
    <n v="3"/>
    <x v="493"/>
    <s v=""/>
    <x v="1"/>
    <s v="Lib"/>
    <s v="L"/>
    <x v="0"/>
    <n v="15.85"/>
    <n v="47.55"/>
    <x v="3"/>
    <x v="1"/>
    <x v="1"/>
  </r>
  <r>
    <s v="SXW-34014-556"/>
    <x v="644"/>
    <s v="99144-98314-GN"/>
    <s v="R-L-0.2"/>
    <n v="1"/>
    <x v="493"/>
    <s v=""/>
    <x v="0"/>
    <s v="Rob"/>
    <s v="L"/>
    <x v="3"/>
    <n v="3.5849999999999995"/>
    <n v="3.5849999999999995"/>
    <x v="0"/>
    <x v="1"/>
    <x v="0"/>
  </r>
  <r>
    <s v="QOJ-38788-727"/>
    <x v="136"/>
    <s v="16358-63919-CE"/>
    <s v="E-M-2.5"/>
    <n v="5"/>
    <x v="493"/>
    <s v=""/>
    <x v="0"/>
    <s v="Exc"/>
    <s v="M"/>
    <x v="2"/>
    <n v="31.624999999999996"/>
    <n v="158.12499999999997"/>
    <x v="1"/>
    <x v="0"/>
    <x v="1"/>
  </r>
  <r>
    <s v="TGF-38649-658"/>
    <x v="645"/>
    <s v="67743-54817-UT"/>
    <s v="L-M-0.5"/>
    <n v="2"/>
    <x v="493"/>
    <s v=""/>
    <x v="0"/>
    <s v="Lib"/>
    <s v="M"/>
    <x v="1"/>
    <n v="8.73"/>
    <n v="17.46"/>
    <x v="3"/>
    <x v="0"/>
    <x v="1"/>
  </r>
  <r>
    <s v="EAI-25194-209"/>
    <x v="646"/>
    <s v="44601-51441-BH"/>
    <s v="A-L-2.5"/>
    <n v="5"/>
    <x v="493"/>
    <s v=""/>
    <x v="0"/>
    <s v="Ara"/>
    <s v="L"/>
    <x v="2"/>
    <n v="29.784999999999997"/>
    <n v="148.92499999999998"/>
    <x v="2"/>
    <x v="1"/>
    <x v="1"/>
  </r>
  <r>
    <s v="IJK-34441-720"/>
    <x v="647"/>
    <s v="97201-58870-WB"/>
    <s v="A-M-0.5"/>
    <n v="6"/>
    <x v="493"/>
    <s v=""/>
    <x v="0"/>
    <s v="Ara"/>
    <s v="M"/>
    <x v="1"/>
    <n v="6.75"/>
    <n v="40.5"/>
    <x v="2"/>
    <x v="0"/>
    <x v="0"/>
  </r>
  <r>
    <s v="ZMC-00336-619"/>
    <x v="591"/>
    <s v="19849-12926-QF"/>
    <s v="A-M-0.5"/>
    <n v="4"/>
    <x v="493"/>
    <s v=""/>
    <x v="0"/>
    <s v="Ara"/>
    <s v="M"/>
    <x v="1"/>
    <n v="6.75"/>
    <n v="27"/>
    <x v="2"/>
    <x v="0"/>
    <x v="0"/>
  </r>
  <r>
    <s v="UPX-54529-618"/>
    <x v="648"/>
    <s v="40535-56770-UM"/>
    <s v="L-D-1"/>
    <n v="3"/>
    <x v="493"/>
    <s v=""/>
    <x v="0"/>
    <s v="Lib"/>
    <s v="D"/>
    <x v="0"/>
    <n v="12.95"/>
    <n v="38.849999999999994"/>
    <x v="3"/>
    <x v="2"/>
    <x v="1"/>
  </r>
  <r>
    <s v="DLX-01059-899"/>
    <x v="191"/>
    <s v="74940-09646-MU"/>
    <s v="R-L-1"/>
    <n v="5"/>
    <x v="493"/>
    <s v=""/>
    <x v="0"/>
    <s v="Rob"/>
    <s v="L"/>
    <x v="0"/>
    <n v="11.95"/>
    <n v="59.75"/>
    <x v="0"/>
    <x v="1"/>
    <x v="1"/>
  </r>
  <r>
    <s v="MEK-85120-243"/>
    <x v="649"/>
    <s v="06623-54610-HC"/>
    <s v="R-L-0.2"/>
    <n v="3"/>
    <x v="493"/>
    <s v=""/>
    <x v="0"/>
    <s v="Rob"/>
    <s v="L"/>
    <x v="3"/>
    <n v="3.5849999999999995"/>
    <n v="10.754999999999999"/>
    <x v="0"/>
    <x v="1"/>
    <x v="1"/>
  </r>
  <r>
    <s v="NFI-37188-246"/>
    <x v="553"/>
    <s v="89490-75361-AF"/>
    <s v="A-D-2.5"/>
    <n v="4"/>
    <x v="493"/>
    <s v=""/>
    <x v="0"/>
    <s v="Ara"/>
    <s v="D"/>
    <x v="2"/>
    <n v="22.884999999999998"/>
    <n v="91.539999999999992"/>
    <x v="2"/>
    <x v="2"/>
    <x v="1"/>
  </r>
  <r>
    <s v="BXH-62195-013"/>
    <x v="584"/>
    <s v="94526-79230-GZ"/>
    <s v="A-M-1"/>
    <n v="4"/>
    <x v="493"/>
    <s v=""/>
    <x v="0"/>
    <s v="Ara"/>
    <s v="M"/>
    <x v="0"/>
    <n v="11.25"/>
    <n v="45"/>
    <x v="2"/>
    <x v="0"/>
    <x v="0"/>
  </r>
  <r>
    <s v="YLK-78851-470"/>
    <x v="650"/>
    <s v="58559-08254-UY"/>
    <s v="R-M-2.5"/>
    <n v="6"/>
    <x v="493"/>
    <s v=""/>
    <x v="0"/>
    <s v="Rob"/>
    <s v="M"/>
    <x v="2"/>
    <n v="22.884999999999998"/>
    <n v="137.31"/>
    <x v="0"/>
    <x v="0"/>
    <x v="0"/>
  </r>
  <r>
    <s v="DXY-76225-633"/>
    <x v="121"/>
    <s v="88574-37083-WX"/>
    <s v="A-M-0.5"/>
    <n v="1"/>
    <x v="493"/>
    <s v=""/>
    <x v="0"/>
    <s v="Ara"/>
    <s v="M"/>
    <x v="1"/>
    <n v="6.75"/>
    <n v="6.75"/>
    <x v="2"/>
    <x v="0"/>
    <x v="1"/>
  </r>
  <r>
    <s v="UHP-24614-199"/>
    <x v="472"/>
    <s v="67953-79896-AC"/>
    <s v="A-M-1"/>
    <n v="4"/>
    <x v="493"/>
    <s v=""/>
    <x v="0"/>
    <s v="Ara"/>
    <s v="M"/>
    <x v="0"/>
    <n v="11.25"/>
    <n v="45"/>
    <x v="2"/>
    <x v="0"/>
    <x v="1"/>
  </r>
  <r>
    <s v="HBY-35655-049"/>
    <x v="594"/>
    <s v="69207-93422-CQ"/>
    <s v="E-D-2.5"/>
    <n v="3"/>
    <x v="493"/>
    <s v=""/>
    <x v="0"/>
    <s v="Exc"/>
    <s v="D"/>
    <x v="2"/>
    <n v="27.945"/>
    <n v="83.835000000000008"/>
    <x v="1"/>
    <x v="2"/>
    <x v="0"/>
  </r>
  <r>
    <s v="DCE-22886-861"/>
    <x v="89"/>
    <s v="56060-17602-RG"/>
    <s v="E-D-0.2"/>
    <n v="1"/>
    <x v="493"/>
    <s v=""/>
    <x v="1"/>
    <s v="Exc"/>
    <s v="D"/>
    <x v="3"/>
    <n v="3.645"/>
    <n v="3.645"/>
    <x v="1"/>
    <x v="2"/>
    <x v="0"/>
  </r>
  <r>
    <s v="QTG-93823-843"/>
    <x v="651"/>
    <s v="46859-14212-FI"/>
    <s v="A-M-0.5"/>
    <n v="1"/>
    <x v="493"/>
    <s v=""/>
    <x v="2"/>
    <s v="Ara"/>
    <s v="M"/>
    <x v="1"/>
    <n v="6.75"/>
    <n v="6.75"/>
    <x v="2"/>
    <x v="0"/>
    <x v="1"/>
  </r>
  <r>
    <s v="QTG-93823-843"/>
    <x v="651"/>
    <s v="46859-14212-FI"/>
    <s v="E-D-0.5"/>
    <n v="3"/>
    <x v="493"/>
    <s v=""/>
    <x v="2"/>
    <s v="Exc"/>
    <s v="D"/>
    <x v="1"/>
    <n v="7.29"/>
    <n v="21.87"/>
    <x v="1"/>
    <x v="2"/>
    <x v="1"/>
  </r>
  <r>
    <s v="WFT-16178-396"/>
    <x v="249"/>
    <s v="33555-01585-RP"/>
    <s v="R-D-0.2"/>
    <n v="5"/>
    <x v="493"/>
    <s v=""/>
    <x v="0"/>
    <s v="Rob"/>
    <s v="D"/>
    <x v="3"/>
    <n v="2.6849999999999996"/>
    <n v="13.424999999999997"/>
    <x v="0"/>
    <x v="2"/>
    <x v="0"/>
  </r>
  <r>
    <s v="ERC-54560-934"/>
    <x v="652"/>
    <s v="11932-85629-CU"/>
    <s v="R-D-2.5"/>
    <n v="6"/>
    <x v="493"/>
    <s v=""/>
    <x v="0"/>
    <s v="Rob"/>
    <s v="D"/>
    <x v="2"/>
    <n v="20.584999999999997"/>
    <n v="123.50999999999999"/>
    <x v="0"/>
    <x v="2"/>
    <x v="1"/>
  </r>
  <r>
    <s v="RUK-78200-416"/>
    <x v="653"/>
    <s v="36192-07175-XC"/>
    <s v="L-D-0.2"/>
    <n v="2"/>
    <x v="493"/>
    <s v=""/>
    <x v="0"/>
    <s v="Lib"/>
    <s v="D"/>
    <x v="3"/>
    <n v="3.8849999999999998"/>
    <n v="7.77"/>
    <x v="3"/>
    <x v="2"/>
    <x v="1"/>
  </r>
  <r>
    <s v="KHK-13105-388"/>
    <x v="177"/>
    <s v="46242-54946-ZW"/>
    <s v="A-M-1"/>
    <n v="6"/>
    <x v="493"/>
    <s v=""/>
    <x v="0"/>
    <s v="Ara"/>
    <s v="M"/>
    <x v="0"/>
    <n v="11.25"/>
    <n v="67.5"/>
    <x v="2"/>
    <x v="0"/>
    <x v="0"/>
  </r>
  <r>
    <s v="NJR-03699-189"/>
    <x v="22"/>
    <s v="95152-82155-VQ"/>
    <s v="E-D-2.5"/>
    <n v="1"/>
    <x v="493"/>
    <s v=""/>
    <x v="0"/>
    <s v="Exc"/>
    <s v="D"/>
    <x v="2"/>
    <n v="27.945"/>
    <n v="27.945"/>
    <x v="1"/>
    <x v="2"/>
    <x v="1"/>
  </r>
  <r>
    <s v="PJV-20427-019"/>
    <x v="508"/>
    <s v="13404-39127-WQ"/>
    <s v="A-L-2.5"/>
    <n v="3"/>
    <x v="493"/>
    <s v=""/>
    <x v="0"/>
    <s v="Ara"/>
    <s v="L"/>
    <x v="2"/>
    <n v="29.784999999999997"/>
    <n v="89.35499999999999"/>
    <x v="2"/>
    <x v="1"/>
    <x v="1"/>
  </r>
  <r>
    <s v="UGK-07613-982"/>
    <x v="654"/>
    <s v="57808-90533-UE"/>
    <s v="A-M-0.5"/>
    <n v="3"/>
    <x v="493"/>
    <s v=""/>
    <x v="0"/>
    <s v="Ara"/>
    <s v="M"/>
    <x v="1"/>
    <n v="6.75"/>
    <n v="20.25"/>
    <x v="2"/>
    <x v="0"/>
    <x v="1"/>
  </r>
  <r>
    <s v="OLA-68289-577"/>
    <x v="524"/>
    <s v="40226-52317-IO"/>
    <s v="A-M-0.5"/>
    <n v="5"/>
    <x v="493"/>
    <s v=""/>
    <x v="0"/>
    <s v="Ara"/>
    <s v="M"/>
    <x v="1"/>
    <n v="6.75"/>
    <n v="33.75"/>
    <x v="2"/>
    <x v="0"/>
    <x v="0"/>
  </r>
  <r>
    <s v="TNR-84447-052"/>
    <x v="655"/>
    <s v="34419-18068-AG"/>
    <s v="E-D-2.5"/>
    <n v="4"/>
    <x v="493"/>
    <s v=""/>
    <x v="0"/>
    <s v="Exc"/>
    <s v="D"/>
    <x v="2"/>
    <n v="27.945"/>
    <n v="111.78"/>
    <x v="1"/>
    <x v="2"/>
    <x v="1"/>
  </r>
  <r>
    <s v="FBZ-64200-586"/>
    <x v="523"/>
    <s v="51738-61457-RS"/>
    <s v="E-M-2.5"/>
    <n v="2"/>
    <x v="493"/>
    <s v=""/>
    <x v="0"/>
    <s v="Exc"/>
    <s v="M"/>
    <x v="2"/>
    <n v="31.624999999999996"/>
    <n v="63.249999999999993"/>
    <x v="1"/>
    <x v="0"/>
    <x v="0"/>
  </r>
  <r>
    <s v="OBN-66334-505"/>
    <x v="656"/>
    <s v="86757-52367-ON"/>
    <s v="E-L-0.2"/>
    <n v="2"/>
    <x v="493"/>
    <s v=""/>
    <x v="0"/>
    <s v="Exc"/>
    <s v="L"/>
    <x v="3"/>
    <n v="4.4550000000000001"/>
    <n v="8.91"/>
    <x v="1"/>
    <x v="1"/>
    <x v="0"/>
  </r>
  <r>
    <s v="NXM-89323-646"/>
    <x v="657"/>
    <s v="28158-93383-CK"/>
    <s v="E-D-1"/>
    <n v="1"/>
    <x v="493"/>
    <s v=""/>
    <x v="0"/>
    <s v="Exc"/>
    <s v="D"/>
    <x v="0"/>
    <n v="12.15"/>
    <n v="12.15"/>
    <x v="1"/>
    <x v="2"/>
    <x v="0"/>
  </r>
  <r>
    <s v="NHI-23264-055"/>
    <x v="658"/>
    <s v="44799-09711-XW"/>
    <s v="A-D-0.5"/>
    <n v="4"/>
    <x v="493"/>
    <s v=""/>
    <x v="0"/>
    <s v="Ara"/>
    <s v="D"/>
    <x v="1"/>
    <n v="5.97"/>
    <n v="23.88"/>
    <x v="2"/>
    <x v="2"/>
    <x v="0"/>
  </r>
  <r>
    <s v="EQH-53569-934"/>
    <x v="659"/>
    <s v="53667-91553-LT"/>
    <s v="E-M-1"/>
    <n v="4"/>
    <x v="493"/>
    <s v=""/>
    <x v="0"/>
    <s v="Exc"/>
    <s v="M"/>
    <x v="0"/>
    <n v="13.75"/>
    <n v="55"/>
    <x v="1"/>
    <x v="0"/>
    <x v="1"/>
  </r>
  <r>
    <s v="XKK-06692-189"/>
    <x v="558"/>
    <s v="86579-92122-OC"/>
    <s v="R-D-1"/>
    <n v="3"/>
    <x v="493"/>
    <s v=""/>
    <x v="0"/>
    <s v="Rob"/>
    <s v="D"/>
    <x v="0"/>
    <n v="8.9499999999999993"/>
    <n v="26.849999999999998"/>
    <x v="0"/>
    <x v="2"/>
    <x v="0"/>
  </r>
  <r>
    <s v="BYP-16005-016"/>
    <x v="660"/>
    <s v="01474-63436-TP"/>
    <s v="R-M-2.5"/>
    <n v="5"/>
    <x v="493"/>
    <s v=""/>
    <x v="0"/>
    <s v="Rob"/>
    <s v="M"/>
    <x v="2"/>
    <n v="22.884999999999998"/>
    <n v="114.42499999999998"/>
    <x v="0"/>
    <x v="0"/>
    <x v="1"/>
  </r>
  <r>
    <s v="LWS-13938-905"/>
    <x v="661"/>
    <s v="90533-82440-EE"/>
    <s v="A-M-2.5"/>
    <n v="6"/>
    <x v="493"/>
    <s v=""/>
    <x v="0"/>
    <s v="Ara"/>
    <s v="M"/>
    <x v="2"/>
    <n v="25.874999999999996"/>
    <n v="155.24999999999997"/>
    <x v="2"/>
    <x v="0"/>
    <x v="0"/>
  </r>
  <r>
    <s v="OLH-95722-362"/>
    <x v="662"/>
    <s v="48553-69225-VX"/>
    <s v="L-D-0.5"/>
    <n v="3"/>
    <x v="493"/>
    <s v=""/>
    <x v="0"/>
    <s v="Lib"/>
    <s v="D"/>
    <x v="1"/>
    <n v="7.77"/>
    <n v="23.31"/>
    <x v="3"/>
    <x v="2"/>
    <x v="0"/>
  </r>
  <r>
    <s v="OLH-95722-362"/>
    <x v="662"/>
    <s v="48553-69225-VX"/>
    <s v="R-M-2.5"/>
    <n v="4"/>
    <x v="493"/>
    <s v=""/>
    <x v="0"/>
    <s v="Rob"/>
    <s v="M"/>
    <x v="2"/>
    <n v="22.884999999999998"/>
    <n v="91.539999999999992"/>
    <x v="0"/>
    <x v="0"/>
    <x v="0"/>
  </r>
  <r>
    <s v="KCW-50949-318"/>
    <x v="184"/>
    <s v="52374-27313-IV"/>
    <s v="E-L-1"/>
    <n v="5"/>
    <x v="493"/>
    <s v=""/>
    <x v="0"/>
    <s v="Exc"/>
    <s v="L"/>
    <x v="0"/>
    <n v="14.85"/>
    <n v="74.25"/>
    <x v="1"/>
    <x v="1"/>
    <x v="0"/>
  </r>
  <r>
    <s v="JGZ-16947-591"/>
    <x v="663"/>
    <s v="14264-41252-SL"/>
    <s v="L-L-0.2"/>
    <n v="6"/>
    <x v="493"/>
    <s v=""/>
    <x v="0"/>
    <s v="Lib"/>
    <s v="L"/>
    <x v="3"/>
    <n v="4.7549999999999999"/>
    <n v="28.53"/>
    <x v="3"/>
    <x v="1"/>
    <x v="1"/>
  </r>
  <r>
    <s v="LXS-63326-144"/>
    <x v="334"/>
    <s v="35367-50483-AR"/>
    <s v="R-L-0.5"/>
    <n v="2"/>
    <x v="493"/>
    <s v=""/>
    <x v="0"/>
    <s v="Rob"/>
    <s v="L"/>
    <x v="1"/>
    <n v="7.169999999999999"/>
    <n v="14.339999999999998"/>
    <x v="0"/>
    <x v="1"/>
    <x v="0"/>
  </r>
  <r>
    <s v="CZG-86544-655"/>
    <x v="664"/>
    <s v="69443-77665-QW"/>
    <s v="A-L-0.5"/>
    <n v="2"/>
    <x v="493"/>
    <s v=""/>
    <x v="1"/>
    <s v="Ara"/>
    <s v="L"/>
    <x v="1"/>
    <n v="7.77"/>
    <n v="15.54"/>
    <x v="2"/>
    <x v="1"/>
    <x v="0"/>
  </r>
  <r>
    <s v="WFV-88138-247"/>
    <x v="24"/>
    <s v="63411-51758-QC"/>
    <s v="R-L-1"/>
    <n v="3"/>
    <x v="493"/>
    <s v=""/>
    <x v="0"/>
    <s v="Rob"/>
    <s v="L"/>
    <x v="0"/>
    <n v="11.95"/>
    <n v="35.849999999999994"/>
    <x v="0"/>
    <x v="1"/>
    <x v="1"/>
  </r>
  <r>
    <s v="RFG-28227-288"/>
    <x v="12"/>
    <s v="68605-21835-UF"/>
    <s v="A-L-0.5"/>
    <n v="6"/>
    <x v="493"/>
    <s v=""/>
    <x v="0"/>
    <s v="Ara"/>
    <s v="L"/>
    <x v="1"/>
    <n v="7.77"/>
    <n v="46.62"/>
    <x v="2"/>
    <x v="1"/>
    <x v="1"/>
  </r>
  <r>
    <s v="QAK-77286-758"/>
    <x v="105"/>
    <s v="34786-30419-XY"/>
    <s v="R-L-0.5"/>
    <n v="5"/>
    <x v="493"/>
    <s v=""/>
    <x v="0"/>
    <s v="Rob"/>
    <s v="L"/>
    <x v="1"/>
    <n v="7.169999999999999"/>
    <n v="35.849999999999994"/>
    <x v="0"/>
    <x v="1"/>
    <x v="1"/>
  </r>
  <r>
    <s v="CZD-56716-840"/>
    <x v="665"/>
    <s v="15456-29250-RU"/>
    <s v="L-D-2.5"/>
    <n v="4"/>
    <x v="493"/>
    <s v=""/>
    <x v="0"/>
    <s v="Lib"/>
    <s v="D"/>
    <x v="2"/>
    <n v="29.784999999999997"/>
    <n v="119.13999999999999"/>
    <x v="3"/>
    <x v="2"/>
    <x v="1"/>
  </r>
  <r>
    <s v="UBI-59229-277"/>
    <x v="44"/>
    <s v="00886-35803-FG"/>
    <s v="L-D-0.5"/>
    <n v="3"/>
    <x v="493"/>
    <s v=""/>
    <x v="0"/>
    <s v="Lib"/>
    <s v="D"/>
    <x v="1"/>
    <n v="7.77"/>
    <n v="23.31"/>
    <x v="3"/>
    <x v="2"/>
    <x v="1"/>
  </r>
  <r>
    <s v="WJJ-37489-898"/>
    <x v="171"/>
    <s v="31599-82152-AD"/>
    <s v="A-M-1"/>
    <n v="1"/>
    <x v="493"/>
    <s v=""/>
    <x v="1"/>
    <s v="Ara"/>
    <s v="M"/>
    <x v="0"/>
    <n v="11.25"/>
    <n v="11.25"/>
    <x v="2"/>
    <x v="0"/>
    <x v="1"/>
  </r>
  <r>
    <s v="ORX-57454-917"/>
    <x v="328"/>
    <s v="76209-39601-ZR"/>
    <s v="E-D-2.5"/>
    <n v="3"/>
    <x v="493"/>
    <s v=""/>
    <x v="2"/>
    <s v="Exc"/>
    <s v="D"/>
    <x v="2"/>
    <n v="27.945"/>
    <n v="83.835000000000008"/>
    <x v="1"/>
    <x v="2"/>
    <x v="0"/>
  </r>
  <r>
    <s v="GRB-68838-629"/>
    <x v="648"/>
    <s v="15064-65241-HB"/>
    <s v="R-L-2.5"/>
    <n v="4"/>
    <x v="493"/>
    <s v=""/>
    <x v="1"/>
    <s v="Rob"/>
    <s v="L"/>
    <x v="2"/>
    <n v="27.484999999999996"/>
    <n v="109.93999999999998"/>
    <x v="0"/>
    <x v="1"/>
    <x v="1"/>
  </r>
  <r>
    <s v="SHT-04865-419"/>
    <x v="666"/>
    <s v="69215-90789-DL"/>
    <s v="R-L-0.2"/>
    <n v="4"/>
    <x v="493"/>
    <s v=""/>
    <x v="0"/>
    <s v="Rob"/>
    <s v="L"/>
    <x v="3"/>
    <n v="3.5849999999999995"/>
    <n v="14.339999999999998"/>
    <x v="0"/>
    <x v="1"/>
    <x v="0"/>
  </r>
  <r>
    <s v="UQI-28177-865"/>
    <x v="577"/>
    <s v="04317-46176-TB"/>
    <s v="R-L-0.2"/>
    <n v="6"/>
    <x v="493"/>
    <s v=""/>
    <x v="0"/>
    <s v="Rob"/>
    <s v="L"/>
    <x v="3"/>
    <n v="3.5849999999999995"/>
    <n v="21.509999999999998"/>
    <x v="0"/>
    <x v="1"/>
    <x v="1"/>
  </r>
  <r>
    <s v="OIB-13664-879"/>
    <x v="114"/>
    <s v="04713-57765-KR"/>
    <s v="A-M-1"/>
    <n v="2"/>
    <x v="493"/>
    <s v=""/>
    <x v="1"/>
    <s v="Ara"/>
    <s v="M"/>
    <x v="0"/>
    <n v="11.25"/>
    <n v="22.5"/>
    <x v="2"/>
    <x v="0"/>
    <x v="0"/>
  </r>
  <r>
    <s v="PJS-30996-485"/>
    <x v="4"/>
    <s v="86579-92122-OC"/>
    <s v="A-L-0.2"/>
    <n v="1"/>
    <x v="493"/>
    <s v=""/>
    <x v="0"/>
    <s v="Ara"/>
    <s v="L"/>
    <x v="3"/>
    <n v="3.8849999999999998"/>
    <n v="3.8849999999999998"/>
    <x v="2"/>
    <x v="1"/>
    <x v="0"/>
  </r>
  <r>
    <s v="HEL-86709-449"/>
    <x v="667"/>
    <s v="86579-92122-OC"/>
    <s v="E-D-2.5"/>
    <n v="1"/>
    <x v="493"/>
    <s v=""/>
    <x v="0"/>
    <s v="Exc"/>
    <s v="D"/>
    <x v="2"/>
    <n v="27.945"/>
    <n v="27.945"/>
    <x v="1"/>
    <x v="2"/>
    <x v="0"/>
  </r>
  <r>
    <s v="NCH-55389-562"/>
    <x v="110"/>
    <s v="86579-92122-OC"/>
    <s v="E-L-2.5"/>
    <n v="5"/>
    <x v="493"/>
    <s v=""/>
    <x v="0"/>
    <s v="Exc"/>
    <s v="L"/>
    <x v="2"/>
    <n v="34.154999999999994"/>
    <n v="170.77499999999998"/>
    <x v="1"/>
    <x v="1"/>
    <x v="0"/>
  </r>
  <r>
    <s v="NCH-55389-562"/>
    <x v="110"/>
    <s v="86579-92122-OC"/>
    <s v="R-L-2.5"/>
    <n v="2"/>
    <x v="493"/>
    <s v=""/>
    <x v="0"/>
    <s v="Rob"/>
    <s v="L"/>
    <x v="2"/>
    <n v="27.484999999999996"/>
    <n v="54.969999999999992"/>
    <x v="0"/>
    <x v="1"/>
    <x v="0"/>
  </r>
  <r>
    <s v="NCH-55389-562"/>
    <x v="110"/>
    <s v="86579-92122-OC"/>
    <s v="E-L-1"/>
    <n v="1"/>
    <x v="493"/>
    <s v=""/>
    <x v="0"/>
    <s v="Exc"/>
    <s v="L"/>
    <x v="0"/>
    <n v="14.85"/>
    <n v="14.85"/>
    <x v="1"/>
    <x v="1"/>
    <x v="0"/>
  </r>
  <r>
    <s v="NCH-55389-562"/>
    <x v="110"/>
    <s v="86579-92122-OC"/>
    <s v="A-L-0.2"/>
    <n v="2"/>
    <x v="493"/>
    <s v=""/>
    <x v="0"/>
    <s v="Ara"/>
    <s v="L"/>
    <x v="3"/>
    <n v="3.8849999999999998"/>
    <n v="7.77"/>
    <x v="2"/>
    <x v="1"/>
    <x v="0"/>
  </r>
  <r>
    <s v="GUG-45603-775"/>
    <x v="668"/>
    <s v="40959-32642-DN"/>
    <s v="L-L-0.2"/>
    <n v="5"/>
    <x v="493"/>
    <s v=""/>
    <x v="0"/>
    <s v="Lib"/>
    <s v="L"/>
    <x v="3"/>
    <n v="4.7549999999999999"/>
    <n v="23.774999999999999"/>
    <x v="3"/>
    <x v="1"/>
    <x v="0"/>
  </r>
  <r>
    <s v="KJB-98240-098"/>
    <x v="422"/>
    <s v="77746-08153-PM"/>
    <s v="L-L-1"/>
    <n v="5"/>
    <x v="493"/>
    <s v=""/>
    <x v="0"/>
    <s v="Lib"/>
    <s v="L"/>
    <x v="0"/>
    <n v="15.85"/>
    <n v="79.25"/>
    <x v="3"/>
    <x v="1"/>
    <x v="0"/>
  </r>
  <r>
    <s v="JMS-48374-462"/>
    <x v="669"/>
    <s v="49667-96708-JL"/>
    <s v="A-D-2.5"/>
    <n v="2"/>
    <x v="493"/>
    <s v=""/>
    <x v="0"/>
    <s v="Ara"/>
    <s v="D"/>
    <x v="2"/>
    <n v="22.884999999999998"/>
    <n v="45.769999999999996"/>
    <x v="2"/>
    <x v="2"/>
    <x v="0"/>
  </r>
  <r>
    <s v="YIT-15877-117"/>
    <x v="670"/>
    <s v="24155-79322-EQ"/>
    <s v="R-D-1"/>
    <n v="1"/>
    <x v="493"/>
    <s v=""/>
    <x v="1"/>
    <s v="Rob"/>
    <s v="D"/>
    <x v="0"/>
    <n v="8.9499999999999993"/>
    <n v="8.9499999999999993"/>
    <x v="0"/>
    <x v="2"/>
    <x v="0"/>
  </r>
  <r>
    <s v="YVK-82679-655"/>
    <x v="341"/>
    <s v="95342-88311-SF"/>
    <s v="R-M-0.5"/>
    <n v="4"/>
    <x v="493"/>
    <s v=""/>
    <x v="0"/>
    <s v="Rob"/>
    <s v="M"/>
    <x v="1"/>
    <n v="5.97"/>
    <n v="23.88"/>
    <x v="0"/>
    <x v="0"/>
    <x v="0"/>
  </r>
  <r>
    <s v="TYH-81940-054"/>
    <x v="671"/>
    <s v="69374-08133-RI"/>
    <s v="E-L-0.2"/>
    <n v="5"/>
    <x v="493"/>
    <s v=""/>
    <x v="0"/>
    <s v="Exc"/>
    <s v="L"/>
    <x v="3"/>
    <n v="4.4550000000000001"/>
    <n v="22.274999999999999"/>
    <x v="1"/>
    <x v="1"/>
    <x v="1"/>
  </r>
  <r>
    <s v="HTY-30660-254"/>
    <x v="672"/>
    <s v="83844-95908-RX"/>
    <s v="R-M-1"/>
    <n v="3"/>
    <x v="493"/>
    <s v=""/>
    <x v="0"/>
    <s v="Rob"/>
    <s v="M"/>
    <x v="0"/>
    <n v="9.9499999999999993"/>
    <n v="29.849999999999998"/>
    <x v="0"/>
    <x v="0"/>
    <x v="0"/>
  </r>
  <r>
    <s v="GPW-43956-761"/>
    <x v="673"/>
    <s v="09667-09231-YM"/>
    <s v="E-L-0.5"/>
    <n v="6"/>
    <x v="493"/>
    <s v=""/>
    <x v="0"/>
    <s v="Exc"/>
    <s v="L"/>
    <x v="1"/>
    <n v="8.91"/>
    <n v="53.46"/>
    <x v="1"/>
    <x v="1"/>
    <x v="0"/>
  </r>
  <r>
    <s v="DWY-56352-412"/>
    <x v="674"/>
    <s v="55427-08059-DF"/>
    <s v="R-D-0.2"/>
    <n v="1"/>
    <x v="493"/>
    <s v=""/>
    <x v="1"/>
    <s v="Rob"/>
    <s v="D"/>
    <x v="3"/>
    <n v="2.6849999999999996"/>
    <n v="2.6849999999999996"/>
    <x v="0"/>
    <x v="2"/>
    <x v="0"/>
  </r>
  <r>
    <s v="PUH-55647-976"/>
    <x v="675"/>
    <s v="06624-54037-BQ"/>
    <s v="R-M-0.2"/>
    <n v="2"/>
    <x v="493"/>
    <s v=""/>
    <x v="0"/>
    <s v="Rob"/>
    <s v="M"/>
    <x v="3"/>
    <n v="2.9849999999999999"/>
    <n v="5.97"/>
    <x v="0"/>
    <x v="0"/>
    <x v="1"/>
  </r>
  <r>
    <s v="DTB-71371-705"/>
    <x v="539"/>
    <s v="48544-90737-AZ"/>
    <s v="L-D-1"/>
    <n v="1"/>
    <x v="493"/>
    <s v=""/>
    <x v="0"/>
    <s v="Lib"/>
    <s v="D"/>
    <x v="0"/>
    <n v="12.95"/>
    <n v="12.95"/>
    <x v="3"/>
    <x v="2"/>
    <x v="0"/>
  </r>
  <r>
    <s v="ZDC-64769-740"/>
    <x v="676"/>
    <s v="79463-01597-FQ"/>
    <s v="E-M-0.5"/>
    <n v="1"/>
    <x v="493"/>
    <s v=""/>
    <x v="0"/>
    <s v="Exc"/>
    <s v="M"/>
    <x v="1"/>
    <n v="8.25"/>
    <n v="8.25"/>
    <x v="1"/>
    <x v="0"/>
    <x v="1"/>
  </r>
  <r>
    <s v="TED-81959-419"/>
    <x v="677"/>
    <s v="27702-50024-XC"/>
    <s v="A-L-2.5"/>
    <n v="5"/>
    <x v="493"/>
    <s v=""/>
    <x v="0"/>
    <s v="Ara"/>
    <s v="L"/>
    <x v="2"/>
    <n v="29.784999999999997"/>
    <n v="148.92499999999998"/>
    <x v="2"/>
    <x v="1"/>
    <x v="1"/>
  </r>
  <r>
    <s v="FDO-25756-141"/>
    <x v="629"/>
    <s v="57360-46846-NS"/>
    <s v="A-L-2.5"/>
    <n v="3"/>
    <x v="493"/>
    <s v=""/>
    <x v="1"/>
    <s v="Ara"/>
    <s v="L"/>
    <x v="2"/>
    <n v="29.784999999999997"/>
    <n v="89.35499999999999"/>
    <x v="2"/>
    <x v="1"/>
    <x v="0"/>
  </r>
  <r>
    <s v="HKN-31467-517"/>
    <x v="662"/>
    <s v="84045-66771-SL"/>
    <s v="L-M-1"/>
    <n v="6"/>
    <x v="493"/>
    <s v=""/>
    <x v="0"/>
    <s v="Lib"/>
    <s v="M"/>
    <x v="0"/>
    <n v="14.55"/>
    <n v="87.300000000000011"/>
    <x v="3"/>
    <x v="0"/>
    <x v="1"/>
  </r>
  <r>
    <s v="POF-29666-012"/>
    <x v="102"/>
    <s v="46885-00260-TL"/>
    <s v="R-D-0.5"/>
    <n v="1"/>
    <x v="493"/>
    <s v=""/>
    <x v="0"/>
    <s v="Rob"/>
    <s v="D"/>
    <x v="1"/>
    <n v="5.3699999999999992"/>
    <n v="5.3699999999999992"/>
    <x v="0"/>
    <x v="2"/>
    <x v="0"/>
  </r>
  <r>
    <s v="IRX-59256-644"/>
    <x v="678"/>
    <s v="96446-62142-EN"/>
    <s v="A-D-0.2"/>
    <n v="3"/>
    <x v="493"/>
    <s v=""/>
    <x v="1"/>
    <s v="Ara"/>
    <s v="D"/>
    <x v="3"/>
    <n v="2.9849999999999999"/>
    <n v="8.9550000000000001"/>
    <x v="2"/>
    <x v="2"/>
    <x v="0"/>
  </r>
  <r>
    <s v="LTN-89139-350"/>
    <x v="679"/>
    <s v="07756-71018-GU"/>
    <s v="R-L-2.5"/>
    <n v="5"/>
    <x v="493"/>
    <s v=""/>
    <x v="0"/>
    <s v="Rob"/>
    <s v="L"/>
    <x v="2"/>
    <n v="27.484999999999996"/>
    <n v="137.42499999999998"/>
    <x v="0"/>
    <x v="1"/>
    <x v="0"/>
  </r>
  <r>
    <s v="TXF-79780-017"/>
    <x v="112"/>
    <s v="92048-47813-QB"/>
    <s v="R-L-1"/>
    <n v="5"/>
    <x v="493"/>
    <s v=""/>
    <x v="0"/>
    <s v="Rob"/>
    <s v="L"/>
    <x v="0"/>
    <n v="11.95"/>
    <n v="59.75"/>
    <x v="0"/>
    <x v="1"/>
    <x v="1"/>
  </r>
  <r>
    <s v="ALM-80762-974"/>
    <x v="55"/>
    <s v="84045-66771-SL"/>
    <s v="A-L-0.5"/>
    <n v="3"/>
    <x v="493"/>
    <s v=""/>
    <x v="0"/>
    <s v="Ara"/>
    <s v="L"/>
    <x v="1"/>
    <n v="7.77"/>
    <n v="23.31"/>
    <x v="2"/>
    <x v="1"/>
    <x v="1"/>
  </r>
  <r>
    <s v="NXF-15738-707"/>
    <x v="680"/>
    <s v="28699-16256-XV"/>
    <s v="R-D-0.5"/>
    <n v="2"/>
    <x v="493"/>
    <s v=""/>
    <x v="0"/>
    <s v="Rob"/>
    <s v="D"/>
    <x v="1"/>
    <n v="5.3699999999999992"/>
    <n v="10.739999999999998"/>
    <x v="0"/>
    <x v="2"/>
    <x v="1"/>
  </r>
  <r>
    <s v="MVV-19034-198"/>
    <x v="94"/>
    <s v="98476-63654-CG"/>
    <s v="E-D-2.5"/>
    <n v="6"/>
    <x v="493"/>
    <s v=""/>
    <x v="0"/>
    <s v="Exc"/>
    <s v="D"/>
    <x v="2"/>
    <n v="27.945"/>
    <n v="167.67000000000002"/>
    <x v="1"/>
    <x v="2"/>
    <x v="0"/>
  </r>
  <r>
    <s v="KUX-19632-830"/>
    <x v="160"/>
    <s v="55409-07759-YG"/>
    <s v="E-D-0.2"/>
    <n v="6"/>
    <x v="493"/>
    <s v=""/>
    <x v="0"/>
    <s v="Exc"/>
    <s v="D"/>
    <x v="3"/>
    <n v="3.645"/>
    <n v="21.87"/>
    <x v="1"/>
    <x v="2"/>
    <x v="0"/>
  </r>
  <r>
    <s v="SNZ-44595-152"/>
    <x v="681"/>
    <s v="06136-65250-PG"/>
    <s v="R-L-1"/>
    <n v="2"/>
    <x v="493"/>
    <s v=""/>
    <x v="0"/>
    <s v="Rob"/>
    <s v="L"/>
    <x v="0"/>
    <n v="11.95"/>
    <n v="23.9"/>
    <x v="0"/>
    <x v="1"/>
    <x v="0"/>
  </r>
  <r>
    <s v="GQA-37241-629"/>
    <x v="502"/>
    <s v="08405-33165-BS"/>
    <s v="A-M-0.2"/>
    <n v="2"/>
    <x v="493"/>
    <s v=""/>
    <x v="0"/>
    <s v="Ara"/>
    <s v="M"/>
    <x v="3"/>
    <n v="3.375"/>
    <n v="6.75"/>
    <x v="2"/>
    <x v="0"/>
    <x v="0"/>
  </r>
  <r>
    <s v="WVV-79948-067"/>
    <x v="682"/>
    <s v="66070-30559-WI"/>
    <s v="E-M-2.5"/>
    <n v="1"/>
    <x v="493"/>
    <s v=""/>
    <x v="1"/>
    <s v="Exc"/>
    <s v="M"/>
    <x v="2"/>
    <n v="31.624999999999996"/>
    <n v="31.624999999999996"/>
    <x v="1"/>
    <x v="0"/>
    <x v="0"/>
  </r>
  <r>
    <s v="LHX-81117-166"/>
    <x v="683"/>
    <s v="01282-28364-RZ"/>
    <s v="R-L-1"/>
    <n v="4"/>
    <x v="493"/>
    <s v=""/>
    <x v="0"/>
    <s v="Rob"/>
    <s v="L"/>
    <x v="0"/>
    <n v="11.95"/>
    <n v="47.8"/>
    <x v="0"/>
    <x v="1"/>
    <x v="1"/>
  </r>
  <r>
    <s v="GCD-75444-320"/>
    <x v="594"/>
    <s v="51277-93873-RP"/>
    <s v="L-M-2.5"/>
    <n v="1"/>
    <x v="493"/>
    <s v=""/>
    <x v="0"/>
    <s v="Lib"/>
    <s v="M"/>
    <x v="2"/>
    <n v="33.464999999999996"/>
    <n v="33.464999999999996"/>
    <x v="3"/>
    <x v="0"/>
    <x v="1"/>
  </r>
  <r>
    <s v="SGA-30059-217"/>
    <x v="389"/>
    <s v="84405-83364-DG"/>
    <s v="A-D-0.5"/>
    <n v="5"/>
    <x v="493"/>
    <s v=""/>
    <x v="2"/>
    <s v="Ara"/>
    <s v="D"/>
    <x v="1"/>
    <n v="5.97"/>
    <n v="29.849999999999998"/>
    <x v="2"/>
    <x v="2"/>
    <x v="0"/>
  </r>
  <r>
    <s v="GNL-98714-885"/>
    <x v="583"/>
    <s v="83731-53280-YC"/>
    <s v="R-M-1"/>
    <n v="3"/>
    <x v="493"/>
    <s v=""/>
    <x v="2"/>
    <s v="Rob"/>
    <s v="M"/>
    <x v="0"/>
    <n v="9.9499999999999993"/>
    <n v="29.849999999999998"/>
    <x v="0"/>
    <x v="0"/>
    <x v="0"/>
  </r>
  <r>
    <s v="OQA-93249-841"/>
    <x v="647"/>
    <s v="03917-13632-KC"/>
    <s v="A-M-2.5"/>
    <n v="6"/>
    <x v="493"/>
    <s v=""/>
    <x v="0"/>
    <s v="Ara"/>
    <s v="M"/>
    <x v="2"/>
    <n v="25.874999999999996"/>
    <n v="155.24999999999997"/>
    <x v="2"/>
    <x v="0"/>
    <x v="0"/>
  </r>
  <r>
    <s v="DUV-12075-132"/>
    <x v="366"/>
    <s v="62494-09113-RP"/>
    <s v="E-D-0.2"/>
    <n v="5"/>
    <x v="493"/>
    <s v=""/>
    <x v="0"/>
    <s v="Exc"/>
    <s v="D"/>
    <x v="3"/>
    <n v="3.645"/>
    <n v="18.225000000000001"/>
    <x v="1"/>
    <x v="2"/>
    <x v="1"/>
  </r>
  <r>
    <s v="DUV-12075-132"/>
    <x v="366"/>
    <s v="62494-09113-RP"/>
    <s v="L-D-0.5"/>
    <n v="2"/>
    <x v="493"/>
    <s v=""/>
    <x v="0"/>
    <s v="Lib"/>
    <s v="D"/>
    <x v="1"/>
    <n v="7.77"/>
    <n v="15.54"/>
    <x v="3"/>
    <x v="2"/>
    <x v="1"/>
  </r>
  <r>
    <s v="KPO-24942-184"/>
    <x v="684"/>
    <s v="70567-65133-CN"/>
    <s v="L-L-2.5"/>
    <n v="3"/>
    <x v="493"/>
    <s v=""/>
    <x v="1"/>
    <s v="Lib"/>
    <s v="L"/>
    <x v="2"/>
    <n v="36.454999999999998"/>
    <n v="109.36499999999999"/>
    <x v="3"/>
    <x v="1"/>
    <x v="1"/>
  </r>
  <r>
    <s v="SRJ-79353-838"/>
    <x v="506"/>
    <s v="77869-81373-AY"/>
    <s v="A-L-1"/>
    <n v="6"/>
    <x v="493"/>
    <s v=""/>
    <x v="0"/>
    <s v="Ara"/>
    <s v="L"/>
    <x v="0"/>
    <n v="12.95"/>
    <n v="77.699999999999989"/>
    <x v="2"/>
    <x v="1"/>
    <x v="1"/>
  </r>
  <r>
    <s v="XBV-40336-071"/>
    <x v="685"/>
    <s v="38536-98293-JZ"/>
    <s v="A-D-0.2"/>
    <n v="3"/>
    <x v="493"/>
    <s v=""/>
    <x v="1"/>
    <s v="Ara"/>
    <s v="D"/>
    <x v="3"/>
    <n v="2.9849999999999999"/>
    <n v="8.9550000000000001"/>
    <x v="2"/>
    <x v="2"/>
    <x v="1"/>
  </r>
  <r>
    <s v="RLM-96511-467"/>
    <x v="191"/>
    <s v="43014-53743-XK"/>
    <s v="R-L-2.5"/>
    <n v="1"/>
    <x v="493"/>
    <s v=""/>
    <x v="0"/>
    <s v="Rob"/>
    <s v="L"/>
    <x v="2"/>
    <n v="27.484999999999996"/>
    <n v="27.484999999999996"/>
    <x v="0"/>
    <x v="1"/>
    <x v="1"/>
  </r>
  <r>
    <s v="AEZ-13242-456"/>
    <x v="686"/>
    <s v="62494-09113-RP"/>
    <s v="R-M-0.5"/>
    <n v="5"/>
    <x v="493"/>
    <s v=""/>
    <x v="0"/>
    <s v="Rob"/>
    <s v="M"/>
    <x v="1"/>
    <n v="5.97"/>
    <n v="29.849999999999998"/>
    <x v="0"/>
    <x v="0"/>
    <x v="1"/>
  </r>
  <r>
    <s v="UME-75640-698"/>
    <x v="687"/>
    <s v="62494-09113-RP"/>
    <s v="A-M-0.5"/>
    <n v="4"/>
    <x v="493"/>
    <s v=""/>
    <x v="0"/>
    <s v="Ara"/>
    <s v="M"/>
    <x v="1"/>
    <n v="6.75"/>
    <n v="27"/>
    <x v="2"/>
    <x v="0"/>
    <x v="1"/>
  </r>
  <r>
    <s v="GJC-66474-557"/>
    <x v="629"/>
    <s v="64965-78386-MY"/>
    <s v="A-D-1"/>
    <n v="1"/>
    <x v="493"/>
    <s v=""/>
    <x v="0"/>
    <s v="Ara"/>
    <s v="D"/>
    <x v="0"/>
    <n v="9.9499999999999993"/>
    <n v="9.9499999999999993"/>
    <x v="2"/>
    <x v="2"/>
    <x v="1"/>
  </r>
  <r>
    <s v="IRV-20769-219"/>
    <x v="688"/>
    <s v="77131-58092-GE"/>
    <s v="E-M-0.2"/>
    <n v="3"/>
    <x v="493"/>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1A927F-50FA-4837-9BF1-942EBDA26CA3}" name="PivotTable1"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6" numFmtId="1"/>
  </dataFields>
  <chartFormats count="1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25" format="4" series="1">
      <pivotArea type="data" outline="0" fieldPosition="0">
        <references count="2">
          <reference field="4294967294" count="1" selected="0">
            <x v="0"/>
          </reference>
          <reference field="13" count="1" selected="0">
            <x v="0"/>
          </reference>
        </references>
      </pivotArea>
    </chartFormat>
    <chartFormat chart="25" format="5" series="1">
      <pivotArea type="data" outline="0" fieldPosition="0">
        <references count="2">
          <reference field="4294967294" count="1" selected="0">
            <x v="0"/>
          </reference>
          <reference field="13" count="1" selected="0">
            <x v="1"/>
          </reference>
        </references>
      </pivotArea>
    </chartFormat>
    <chartFormat chart="25" format="6" series="1">
      <pivotArea type="data" outline="0" fieldPosition="0">
        <references count="2">
          <reference field="4294967294" count="1" selected="0">
            <x v="0"/>
          </reference>
          <reference field="13" count="1" selected="0">
            <x v="2"/>
          </reference>
        </references>
      </pivotArea>
    </chartFormat>
    <chartFormat chart="25" format="7" series="1">
      <pivotArea type="data" outline="0" fieldPosition="0">
        <references count="2">
          <reference field="4294967294" count="1" selected="0">
            <x v="0"/>
          </reference>
          <reference field="13" count="1" selected="0">
            <x v="3"/>
          </reference>
        </references>
      </pivotArea>
    </chartFormat>
    <chartFormat chart="26" format="8" series="1">
      <pivotArea type="data" outline="0" fieldPosition="0">
        <references count="2">
          <reference field="4294967294" count="1" selected="0">
            <x v="0"/>
          </reference>
          <reference field="13" count="1" selected="0">
            <x v="0"/>
          </reference>
        </references>
      </pivotArea>
    </chartFormat>
    <chartFormat chart="26" format="9" series="1">
      <pivotArea type="data" outline="0" fieldPosition="0">
        <references count="2">
          <reference field="4294967294" count="1" selected="0">
            <x v="0"/>
          </reference>
          <reference field="13" count="1" selected="0">
            <x v="1"/>
          </reference>
        </references>
      </pivotArea>
    </chartFormat>
    <chartFormat chart="26" format="10" series="1">
      <pivotArea type="data" outline="0" fieldPosition="0">
        <references count="2">
          <reference field="4294967294" count="1" selected="0">
            <x v="0"/>
          </reference>
          <reference field="13" count="1" selected="0">
            <x v="2"/>
          </reference>
        </references>
      </pivotArea>
    </chartFormat>
    <chartFormat chart="2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6DBE49-75E1-4E46-A352-ED0CA0523215}" name="PivotTable1"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4">
    <chartFormat chart="25" format="0" series="1">
      <pivotArea type="data" outline="0" fieldPosition="0">
        <references count="1">
          <reference field="4294967294" count="1" selected="0">
            <x v="0"/>
          </reference>
        </references>
      </pivotArea>
    </chartFormat>
    <chartFormat chart="25" format="1">
      <pivotArea type="data" outline="0" fieldPosition="0">
        <references count="2">
          <reference field="4294967294" count="1" selected="0">
            <x v="0"/>
          </reference>
          <reference field="7" count="1" selected="0">
            <x v="0"/>
          </reference>
        </references>
      </pivotArea>
    </chartFormat>
    <chartFormat chart="25" format="2">
      <pivotArea type="data" outline="0" fieldPosition="0">
        <references count="2">
          <reference field="4294967294" count="1" selected="0">
            <x v="0"/>
          </reference>
          <reference field="7" count="1" selected="0">
            <x v="1"/>
          </reference>
        </references>
      </pivotArea>
    </chartFormat>
    <chartFormat chart="3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5E89EF-C9B2-48B9-8423-9BDC626974ED}" name="PivotTable1"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A3:B9"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defaultSubtotal="0">
      <items count="495">
        <item h="1" x="493"/>
        <item h="1" x="281"/>
        <item h="1" x="21"/>
        <item h="1" x="69"/>
        <item h="1" x="90"/>
        <item h="1" x="489"/>
        <item h="1" x="418"/>
        <item h="1" x="411"/>
        <item h="1" x="388"/>
        <item h="1" x="15"/>
        <item h="1" x="228"/>
        <item h="1" x="401"/>
        <item h="1" x="239"/>
        <item h="1" x="402"/>
        <item h="1" x="235"/>
        <item h="1" x="250"/>
        <item h="1" x="108"/>
        <item h="1" x="365"/>
        <item h="1" x="406"/>
        <item h="1" x="0"/>
        <item h="1" x="355"/>
        <item h="1" x="345"/>
        <item h="1" x="40"/>
        <item h="1" x="268"/>
        <item h="1" x="113"/>
        <item h="1" x="363"/>
        <item h="1" x="304"/>
        <item h="1" x="339"/>
        <item h="1" x="11"/>
        <item h="1" x="134"/>
        <item h="1" x="232"/>
        <item h="1" x="91"/>
        <item h="1" x="105"/>
        <item h="1" x="196"/>
        <item h="1" x="210"/>
        <item h="1" x="452"/>
        <item h="1" x="132"/>
        <item h="1" x="230"/>
        <item h="1" x="27"/>
        <item h="1" x="329"/>
        <item h="1" x="150"/>
        <item h="1" x="94"/>
        <item h="1" x="282"/>
        <item h="1" x="203"/>
        <item h="1" x="36"/>
        <item h="1" x="461"/>
        <item h="1" x="349"/>
        <item h="1" x="351"/>
        <item h="1" x="443"/>
        <item h="1" x="422"/>
        <item h="1" x="478"/>
        <item h="1" x="244"/>
        <item h="1" x="114"/>
        <item h="1" x="33"/>
        <item h="1" x="310"/>
        <item h="1" x="273"/>
        <item h="1" x="305"/>
        <item h="1" x="76"/>
        <item h="1" x="65"/>
        <item h="1" x="440"/>
        <item h="1" x="43"/>
        <item h="1" x="245"/>
        <item h="1" x="421"/>
        <item h="1" x="379"/>
        <item h="1" x="231"/>
        <item h="1" x="425"/>
        <item h="1" x="374"/>
        <item h="1" x="219"/>
        <item h="1" x="280"/>
        <item h="1" x="302"/>
        <item h="1" x="209"/>
        <item h="1" x="41"/>
        <item h="1" x="143"/>
        <item h="1" x="398"/>
        <item h="1" x="255"/>
        <item h="1" x="314"/>
        <item h="1" x="118"/>
        <item h="1" x="57"/>
        <item h="1" x="317"/>
        <item h="1" x="147"/>
        <item h="1" x="172"/>
        <item h="1" x="492"/>
        <item h="1" x="426"/>
        <item h="1" x="334"/>
        <item h="1" x="324"/>
        <item h="1" x="256"/>
        <item h="1" x="457"/>
        <item h="1" x="456"/>
        <item h="1" x="437"/>
        <item h="1" x="220"/>
        <item h="1" x="181"/>
        <item h="1" x="2"/>
        <item h="1" x="140"/>
        <item h="1" x="171"/>
        <item h="1" x="12"/>
        <item h="1" x="258"/>
        <item h="1" x="277"/>
        <item h="1" x="82"/>
        <item h="1" x="283"/>
        <item h="1" x="488"/>
        <item h="1" x="432"/>
        <item h="1" x="477"/>
        <item h="1" x="129"/>
        <item h="1" x="121"/>
        <item h="1" x="116"/>
        <item h="1" x="104"/>
        <item h="1" x="436"/>
        <item h="1" x="185"/>
        <item h="1" x="409"/>
        <item h="1" x="30"/>
        <item h="1" x="472"/>
        <item h="1" x="336"/>
        <item h="1" x="154"/>
        <item h="1" x="106"/>
        <item h="1" x="233"/>
        <item h="1" x="357"/>
        <item h="1" x="444"/>
        <item h="1" x="484"/>
        <item h="1" x="438"/>
        <item h="1" x="485"/>
        <item h="1" x="342"/>
        <item h="1" x="361"/>
        <item h="1" x="491"/>
        <item h="1" x="463"/>
        <item h="1" x="120"/>
        <item h="1" x="386"/>
        <item h="1" x="126"/>
        <item h="1" x="253"/>
        <item h="1" x="311"/>
        <item h="1" x="162"/>
        <item h="1" x="490"/>
        <item h="1" x="481"/>
        <item h="1" x="272"/>
        <item h="1" x="145"/>
        <item h="1" x="474"/>
        <item h="1" x="284"/>
        <item h="1" x="23"/>
        <item h="1" x="137"/>
        <item h="1" x="265"/>
        <item h="1" x="138"/>
        <item h="1" x="384"/>
        <item h="1" x="447"/>
        <item h="1" x="148"/>
        <item h="1" x="19"/>
        <item h="1" x="322"/>
        <item h="1" x="81"/>
        <item h="1" x="197"/>
        <item h="1" x="51"/>
        <item h="1" x="468"/>
        <item h="1" x="419"/>
        <item h="1" x="122"/>
        <item h="1" x="191"/>
        <item h="1" x="44"/>
        <item h="1" x="167"/>
        <item h="1" x="87"/>
        <item h="1" x="300"/>
        <item h="1" x="251"/>
        <item h="1" x="52"/>
        <item h="1" x="97"/>
        <item h="1" x="139"/>
        <item h="1" x="262"/>
        <item h="1" x="407"/>
        <item h="1" x="458"/>
        <item h="1" x="473"/>
        <item h="1" x="67"/>
        <item h="1" x="60"/>
        <item h="1" x="467"/>
        <item h="1" x="190"/>
        <item h="1" x="313"/>
        <item h="1" x="204"/>
        <item h="1" x="247"/>
        <item h="1" x="372"/>
        <item h="1" x="376"/>
        <item h="1" x="5"/>
        <item h="1" x="78"/>
        <item h="1" x="431"/>
        <item h="1" x="165"/>
        <item h="1" x="141"/>
        <item h="1" x="163"/>
        <item h="1" x="344"/>
        <item h="1" x="243"/>
        <item h="1" x="415"/>
        <item h="1" x="160"/>
        <item h="1" x="206"/>
        <item h="1" x="119"/>
        <item h="1" x="337"/>
        <item h="1" x="296"/>
        <item h="1" x="201"/>
        <item h="1" x="238"/>
        <item h="1" x="58"/>
        <item h="1" x="465"/>
        <item h="1" x="123"/>
        <item h="1" x="74"/>
        <item h="1" x="205"/>
        <item h="1" x="469"/>
        <item h="1" x="187"/>
        <item h="1" x="389"/>
        <item h="1" x="237"/>
        <item h="1" x="275"/>
        <item h="1" x="427"/>
        <item h="1" x="199"/>
        <item h="1" x="394"/>
        <item h="1" x="396"/>
        <item h="1" x="449"/>
        <item h="1" x="4"/>
        <item h="1" x="455"/>
        <item h="1" x="446"/>
        <item h="1" x="46"/>
        <item h="1" x="248"/>
        <item h="1" x="453"/>
        <item h="1" x="26"/>
        <item h="1" x="390"/>
        <item h="1" x="279"/>
        <item h="1" x="34"/>
        <item h="1" x="373"/>
        <item h="1" x="254"/>
        <item h="1" x="271"/>
        <item h="1" x="412"/>
        <item h="1" x="285"/>
        <item h="1" x="63"/>
        <item h="1" x="328"/>
        <item h="1" x="164"/>
        <item h="1" x="371"/>
        <item h="1" x="20"/>
        <item h="1" x="100"/>
        <item h="1" x="25"/>
        <item h="1" x="308"/>
        <item h="1" x="331"/>
        <item h="1" x="92"/>
        <item h="1" x="413"/>
        <item h="1" x="54"/>
        <item h="1" x="146"/>
        <item h="1" x="435"/>
        <item h="1" x="75"/>
        <item h="1" x="364"/>
        <item h="1" x="399"/>
        <item h="1" x="333"/>
        <item h="1" x="153"/>
        <item h="1" x="189"/>
        <item h="1" x="433"/>
        <item h="1" x="366"/>
        <item h="1" x="131"/>
        <item h="1" x="99"/>
        <item h="1" x="37"/>
        <item h="1" x="319"/>
        <item h="1" x="393"/>
        <item h="1" x="332"/>
        <item h="1" x="294"/>
        <item h="1" x="471"/>
        <item h="1" x="348"/>
        <item h="1" x="77"/>
        <item h="1" x="177"/>
        <item x="347"/>
        <item h="1" x="470"/>
        <item h="1" x="301"/>
        <item h="1" x="175"/>
        <item h="1" x="309"/>
        <item h="1" x="188"/>
        <item h="1" x="385"/>
        <item h="1" x="71"/>
        <item h="1" x="234"/>
        <item h="1" x="483"/>
        <item h="1" x="391"/>
        <item h="1" x="460"/>
        <item h="1" x="368"/>
        <item h="1" x="410"/>
        <item h="1" x="80"/>
        <item h="1" x="259"/>
        <item h="1" x="89"/>
        <item h="1" x="400"/>
        <item h="1" x="242"/>
        <item h="1" x="149"/>
        <item h="1" x="10"/>
        <item h="1" x="278"/>
        <item h="1" x="112"/>
        <item h="1" x="343"/>
        <item h="1" x="297"/>
        <item h="1" x="269"/>
        <item h="1" x="486"/>
        <item h="1" x="434"/>
        <item h="1" x="207"/>
        <item h="1" x="221"/>
        <item h="1" x="267"/>
        <item h="1" x="381"/>
        <item x="298"/>
        <item h="1" x="424"/>
        <item h="1" x="295"/>
        <item h="1" x="340"/>
        <item h="1" x="448"/>
        <item h="1" x="335"/>
        <item h="1" x="184"/>
        <item h="1" x="264"/>
        <item h="1" x="135"/>
        <item h="1" x="193"/>
        <item h="1" x="73"/>
        <item h="1" x="316"/>
        <item h="1" x="307"/>
        <item h="1" x="475"/>
        <item h="1" x="377"/>
        <item h="1" x="39"/>
        <item h="1" x="68"/>
        <item h="1" x="45"/>
        <item h="1" x="417"/>
        <item h="1" x="124"/>
        <item h="1" x="408"/>
        <item h="1" x="276"/>
        <item h="1" x="95"/>
        <item h="1" x="260"/>
        <item h="1" x="320"/>
        <item h="1" x="286"/>
        <item h="1" x="61"/>
        <item h="1" x="194"/>
        <item h="1" x="397"/>
        <item h="1" x="213"/>
        <item h="1" x="430"/>
        <item h="1" x="55"/>
        <item x="315"/>
        <item h="1" x="321"/>
        <item h="1" x="382"/>
        <item h="1" x="439"/>
        <item h="1" x="405"/>
        <item h="1" x="326"/>
        <item h="1" x="144"/>
        <item h="1" x="459"/>
        <item h="1" x="38"/>
        <item h="1" x="383"/>
        <item h="1" x="215"/>
        <item h="1" x="3"/>
        <item h="1" x="125"/>
        <item h="1" x="395"/>
        <item h="1" x="403"/>
        <item h="1" x="338"/>
        <item h="1" x="214"/>
        <item h="1" x="8"/>
        <item h="1" x="86"/>
        <item h="1" x="110"/>
        <item h="1" x="93"/>
        <item h="1" x="226"/>
        <item h="1" x="476"/>
        <item h="1" x="59"/>
        <item h="1" x="107"/>
        <item h="1" x="133"/>
        <item h="1" x="414"/>
        <item h="1" x="252"/>
        <item h="1" x="142"/>
        <item h="1" x="266"/>
        <item h="1" x="158"/>
        <item h="1" x="367"/>
        <item h="1" x="156"/>
        <item h="1" x="98"/>
        <item h="1" x="16"/>
        <item h="1" x="103"/>
        <item h="1" x="318"/>
        <item h="1" x="211"/>
        <item h="1" x="217"/>
        <item x="274"/>
        <item h="1" x="192"/>
        <item h="1" x="180"/>
        <item h="1" x="360"/>
        <item h="1" x="494"/>
        <item h="1" x="359"/>
        <item h="1" x="32"/>
        <item h="1" x="454"/>
        <item h="1" x="88"/>
        <item h="1" x="22"/>
        <item h="1" x="218"/>
        <item h="1" x="66"/>
        <item h="1" x="9"/>
        <item h="1" x="31"/>
        <item h="1" x="155"/>
        <item h="1" x="182"/>
        <item h="1" x="7"/>
        <item h="1" x="441"/>
        <item h="1" x="451"/>
        <item h="1" x="151"/>
        <item h="1" x="299"/>
        <item h="1" x="96"/>
        <item h="1" x="375"/>
        <item h="1" x="287"/>
        <item h="1" x="1"/>
        <item h="1" x="257"/>
        <item h="1" x="115"/>
        <item h="1" x="224"/>
        <item h="1" x="53"/>
        <item h="1" x="166"/>
        <item h="1" x="429"/>
        <item h="1" x="487"/>
        <item h="1" x="198"/>
        <item h="1" x="222"/>
        <item h="1" x="24"/>
        <item h="1" x="462"/>
        <item h="1" x="173"/>
        <item h="1" x="369"/>
        <item h="1" x="208"/>
        <item h="1" x="289"/>
        <item h="1" x="109"/>
        <item h="1" x="227"/>
        <item h="1" x="358"/>
        <item h="1" x="325"/>
        <item h="1" x="152"/>
        <item h="1" x="291"/>
        <item h="1" x="464"/>
        <item h="1" x="380"/>
        <item h="1" x="362"/>
        <item h="1" x="216"/>
        <item h="1" x="229"/>
        <item h="1" x="416"/>
        <item h="1" x="428"/>
        <item h="1" x="6"/>
        <item h="1" x="127"/>
        <item h="1" x="346"/>
        <item h="1" x="236"/>
        <item h="1" x="50"/>
        <item h="1" x="47"/>
        <item h="1" x="290"/>
        <item h="1" x="49"/>
        <item h="1" x="482"/>
        <item h="1" x="370"/>
        <item h="1" x="183"/>
        <item h="1" x="102"/>
        <item h="1" x="79"/>
        <item h="1" x="13"/>
        <item h="1" x="356"/>
        <item h="1" x="176"/>
        <item h="1" x="85"/>
        <item h="1" x="35"/>
        <item h="1" x="442"/>
        <item h="1" x="480"/>
        <item h="1" x="378"/>
        <item h="1" x="56"/>
        <item h="1" x="303"/>
        <item h="1" x="352"/>
        <item x="174"/>
        <item h="1" x="83"/>
        <item h="1" x="330"/>
        <item h="1" x="354"/>
        <item h="1" x="392"/>
        <item h="1" x="404"/>
        <item h="1" x="225"/>
        <item h="1" x="445"/>
        <item h="1" x="423"/>
        <item h="1" x="161"/>
        <item h="1" x="195"/>
        <item h="1" x="420"/>
        <item h="1" x="157"/>
        <item h="1" x="62"/>
        <item h="1" x="84"/>
        <item h="1" x="241"/>
        <item h="1" x="353"/>
        <item h="1" x="327"/>
        <item h="1" x="101"/>
        <item h="1" x="130"/>
        <item h="1" x="202"/>
        <item h="1" x="168"/>
        <item h="1" x="186"/>
        <item x="159"/>
        <item h="1" x="28"/>
        <item h="1" x="341"/>
        <item h="1" x="14"/>
        <item h="1" x="64"/>
        <item h="1" x="117"/>
        <item h="1" x="179"/>
        <item h="1" x="323"/>
        <item h="1" x="288"/>
        <item h="1" x="17"/>
        <item h="1" x="246"/>
        <item h="1" x="293"/>
        <item h="1" x="70"/>
        <item h="1" x="261"/>
        <item h="1" x="387"/>
        <item h="1" x="466"/>
        <item h="1" x="48"/>
        <item h="1" x="306"/>
        <item h="1" x="350"/>
        <item h="1" x="223"/>
        <item h="1" x="249"/>
        <item h="1" x="312"/>
        <item h="1" x="111"/>
        <item h="1" x="263"/>
        <item h="1" x="240"/>
        <item h="1" x="170"/>
        <item h="1" x="479"/>
        <item h="1" x="29"/>
        <item h="1" x="178"/>
        <item h="1" x="450"/>
        <item h="1" x="72"/>
        <item h="1" x="169"/>
        <item h="1" x="200"/>
        <item h="1" x="212"/>
        <item h="1" x="42"/>
        <item h="1" x="136"/>
        <item h="1" x="128"/>
        <item h="1" x="270"/>
        <item h="1" x="292"/>
        <item h="1" x="18"/>
      </items>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2"/>
    </i>
    <i>
      <x v="284"/>
    </i>
    <i>
      <x v="316"/>
    </i>
    <i>
      <x v="355"/>
    </i>
    <i>
      <x v="432"/>
    </i>
    <i>
      <x v="455"/>
    </i>
  </rowItems>
  <colItems count="1">
    <i/>
  </colItems>
  <dataFields count="1">
    <dataField name="Sum of Sales" fld="12" baseField="7" baseItem="0" numFmtId="169"/>
  </dataFields>
  <chartFormats count="3">
    <chartFormat chart="25" format="0"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9"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AED3F4B-208A-43AD-B209-4E512174A126}" sourceName="Size">
  <pivotTables>
    <pivotTable tabId="18" name="PivotTable1"/>
    <pivotTable tabId="22" name="PivotTable1"/>
    <pivotTable tabId="27" name="PivotTable1"/>
  </pivotTables>
  <data>
    <tabular pivotCacheId="22440539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19EC354-85F3-4A14-859A-6B0494A0B5C2}" sourceName="Roast type name">
  <pivotTables>
    <pivotTable tabId="18" name="PivotTable1"/>
    <pivotTable tabId="22" name="PivotTable1"/>
    <pivotTable tabId="27" name="PivotTable1"/>
  </pivotTables>
  <data>
    <tabular pivotCacheId="22440539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D8E444B-0E59-405B-AC73-7EA1CF705966}" sourceName="Loyalty Card">
  <pivotTables>
    <pivotTable tabId="18" name="PivotTable1"/>
    <pivotTable tabId="22" name="PivotTable1"/>
    <pivotTable tabId="27" name="PivotTable1"/>
  </pivotTables>
  <data>
    <tabular pivotCacheId="2244053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08F3AE0-CCEA-424B-8502-43B87F5AF30E}" cache="Slicer_Size" caption="Size" columnCount="2" style="Orange slicer" rowHeight="234950"/>
  <slicer name="Roast type name 1" xr10:uid="{26491231-DF4D-4611-8C26-A9D9062CE721}" cache="Slicer_Roast_type_name" caption="Roast type name" columnCount="3" style="Orange slicer" rowHeight="234950"/>
  <slicer name="Loyalty Card 1" xr10:uid="{C60F78A9-F605-479B-87D4-0F3479160356}" cache="Slicer_Loyalty_Card" caption="Loyalty Card" style="Orang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62742E8-9C79-4654-B93E-F4FCFE5EB772}" cache="Slicer_Size" caption="Size" columnCount="2" style="Orange slicer" rowHeight="234950"/>
  <slicer name="Roast type name" xr10:uid="{B3EDE0B5-CD57-45AB-843B-B6403E8E8D46}" cache="Slicer_Roast_type_name" caption="Roast type name" columnCount="3" style="Orange slicer" rowHeight="234950"/>
  <slicer name="Loyalty Card" xr10:uid="{C0E1AE99-6E20-4246-841E-370B665C29D1}" cache="Slicer_Loyalty_Card" caption="Loyalty Card" style="Orang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E27CC9-5599-44D7-B3DD-636C2AC55A9E}" name="Orders" displayName="Orders" ref="A1:P1001" totalsRowShown="0" headerRowDxfId="5">
  <autoFilter ref="A1:P1001" xr:uid="{60E27CC9-5599-44D7-B3DD-636C2AC55A9E}"/>
  <tableColumns count="16">
    <tableColumn id="1" xr3:uid="{5E08228C-15A2-4A57-94B8-92A776121753}" name="Order ID" dataDxfId="15"/>
    <tableColumn id="2" xr3:uid="{70267F48-00F9-4346-9E9A-67F76327F7AA}" name="Order Date" dataDxfId="14"/>
    <tableColumn id="3" xr3:uid="{9159146B-E59E-4F33-9DE3-71DE8549F745}" name="Customer ID" dataDxfId="13"/>
    <tableColumn id="4" xr3:uid="{1887CF29-BBBC-4168-9EB0-44207E77D315}" name="Product ID"/>
    <tableColumn id="5" xr3:uid="{ACFC4406-65FB-44CD-A63D-4266C9414138}" name="Quantity" dataDxfId="12"/>
    <tableColumn id="6" xr3:uid="{C44D823B-54EB-433D-8B34-717A1E971E01}" name="Customer Name" dataDxfId="11">
      <calculatedColumnFormula>_xlfn.XLOOKUP(C2, customers!$A$1:$A$1001,customers!B1:B1001,0)</calculatedColumnFormula>
    </tableColumn>
    <tableColumn id="7" xr3:uid="{460409F3-543C-433A-9129-D57B85F88662}" name="Email" dataDxfId="10">
      <calculatedColumnFormula>IF(_xlfn.XLOOKUP(C2,customers!$A$1:$A$1001,customers!C1:C1001,0)=0, "", _xlfn.XLOOKUP(C2,customers!$A$1:$A$1001,customers!C1:C1001,0))</calculatedColumnFormula>
    </tableColumn>
    <tableColumn id="8" xr3:uid="{391707C1-1378-43C2-9EC2-E4F6B528434A}" name="Country" dataDxfId="9">
      <calculatedColumnFormula>_xlfn.XLOOKUP(C2,customers!$A$1:$A$1001,customers!$G$1:$G$1001,0)</calculatedColumnFormula>
    </tableColumn>
    <tableColumn id="9" xr3:uid="{373A522F-2080-4BFB-9BFE-36694F1BCA44}" name="Coffee Type">
      <calculatedColumnFormula>INDEX(products!$A$1:$G$49, MATCH(orders!$D2, products!$A$1:$A$49,0), MATCH(orders!I$1,products!$A$1:$G$1,0))</calculatedColumnFormula>
    </tableColumn>
    <tableColumn id="10" xr3:uid="{3A6C56AF-0C8B-46E8-9900-65FCEBDBD625}" name="Roast Type">
      <calculatedColumnFormula>INDEX(products!$A$1:$G$49, MATCH(orders!$D2, products!$A$1:$A$49,0), MATCH(orders!J$1,products!$A$1:$G$1,0))</calculatedColumnFormula>
    </tableColumn>
    <tableColumn id="11" xr3:uid="{5C7D914D-04E8-4544-966B-1CA61717534E}" name="Size" dataDxfId="8">
      <calculatedColumnFormula>INDEX(products!$A$1:$G$49, MATCH(orders!$D2, products!$A$1:$A$49,0), MATCH(orders!K$1,products!$A$1:$G$1,0))</calculatedColumnFormula>
    </tableColumn>
    <tableColumn id="12" xr3:uid="{9B26A97F-81B7-43D3-9DB9-47FD36DC67C4}" name="Unit Price" dataDxfId="7">
      <calculatedColumnFormula>INDEX(products!$A$1:$G$49, MATCH(orders!$D2, products!$A$1:$A$49,0), MATCH(orders!L$1,products!$A$1:$G$1,0))</calculatedColumnFormula>
    </tableColumn>
    <tableColumn id="13" xr3:uid="{9CDAAF4F-00A2-4966-A1EA-B21CFD0A5182}" name="Sales" dataDxfId="6">
      <calculatedColumnFormula>L2*E2</calculatedColumnFormula>
    </tableColumn>
    <tableColumn id="14" xr3:uid="{F11B9364-E0D4-499F-AA3C-C138288173DE}" name="Coffe type name">
      <calculatedColumnFormula>IF(I2="Rob", "Robusta", IF(I2= "EXC", "Excelsa", IF(I2= "Ara", "Arabica", IF(I2="Lib", "Liberica", ""))))</calculatedColumnFormula>
    </tableColumn>
    <tableColumn id="15" xr3:uid="{CC665EC6-0232-4137-ACC9-DC6E1381492C}" name="Roast type name">
      <calculatedColumnFormula>IF(J2="M","Medium", IF(J2 = "L", "Light", IF(J2="D", "Dark","")))</calculatedColumnFormula>
    </tableColumn>
    <tableColumn id="16" xr3:uid="{2DD9E702-10ED-490E-A7F5-049CDA22FE68}"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304C111-2A1E-4A2C-B40D-F01ED91E65A5}" sourceName="Order Date">
  <pivotTables>
    <pivotTable tabId="18" name="PivotTable1"/>
    <pivotTable tabId="22" name="PivotTable1"/>
    <pivotTable tabId="27" name="PivotTable1"/>
  </pivotTables>
  <state minimalRefreshVersion="6" lastRefreshVersion="6" pivotCacheId="224405396"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ACC4713-E49F-417E-BCFC-5FD97DB93C2D}" cache="NativeTimeline_Order_Date" caption="Order Date" level="2" selectionLevel="0" scrollPosition="2019-01-01T00:00:00" style="Purple Timeline Style "/>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8AE2690-9110-4B85-93B5-8066177A6357}" cache="NativeTimeline_Order_Date" caption="Order Date" level="2" selectionLevel="0" scrollPosition="2019-01-01T00:00:00" style="Purple Timeline Style "/>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D7D45-7046-4168-9852-F72DD00A7238}">
  <sheetPr>
    <pageSetUpPr autoPageBreaks="0"/>
  </sheetPr>
  <dimension ref="Z1:Z37"/>
  <sheetViews>
    <sheetView showGridLines="0" showRowColHeaders="0" tabSelected="1" zoomScale="70" zoomScaleNormal="85" workbookViewId="0">
      <selection activeCell="Y24" sqref="Y24"/>
    </sheetView>
  </sheetViews>
  <sheetFormatPr defaultRowHeight="14.4" x14ac:dyDescent="0.3"/>
  <cols>
    <col min="1" max="1" width="1.77734375" customWidth="1"/>
  </cols>
  <sheetData>
    <row r="1" ht="4.95" customHeight="1" x14ac:dyDescent="0.3"/>
    <row r="37" spans="26:26" x14ac:dyDescent="0.3">
      <c r="Z37" t="s">
        <v>6196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392BE-0D82-430C-A6C2-18F35EFA78F7}">
  <sheetPr published="0"/>
  <dimension ref="A3:F48"/>
  <sheetViews>
    <sheetView workbookViewId="0">
      <selection activeCell="N23" sqref="N23"/>
    </sheetView>
  </sheetViews>
  <sheetFormatPr defaultRowHeight="14.4" x14ac:dyDescent="0.3"/>
  <cols>
    <col min="1" max="1" width="12.5546875" bestFit="1" customWidth="1"/>
    <col min="2" max="2" width="20.88671875" bestFit="1" customWidth="1"/>
    <col min="3" max="3" width="17.33203125" bestFit="1" customWidth="1"/>
    <col min="4" max="4" width="7" bestFit="1" customWidth="1"/>
    <col min="5" max="5" width="7.44140625" bestFit="1" customWidth="1"/>
    <col min="6" max="7" width="7.88671875" bestFit="1" customWidth="1"/>
  </cols>
  <sheetData>
    <row r="3" spans="1:6" x14ac:dyDescent="0.3">
      <c r="A3" s="6" t="s">
        <v>6221</v>
      </c>
      <c r="C3" s="6" t="s">
        <v>6197</v>
      </c>
    </row>
    <row r="4" spans="1:6" x14ac:dyDescent="0.3">
      <c r="A4" s="6" t="s">
        <v>6215</v>
      </c>
      <c r="B4" s="6" t="s">
        <v>6216</v>
      </c>
      <c r="C4" t="s">
        <v>6217</v>
      </c>
      <c r="D4" t="s">
        <v>6218</v>
      </c>
      <c r="E4" t="s">
        <v>6219</v>
      </c>
      <c r="F4" t="s">
        <v>6220</v>
      </c>
    </row>
    <row r="5" spans="1:6" x14ac:dyDescent="0.3">
      <c r="A5" t="s">
        <v>6199</v>
      </c>
      <c r="B5" t="s">
        <v>6200</v>
      </c>
      <c r="C5" s="8">
        <v>186.85499999999999</v>
      </c>
      <c r="D5" s="8">
        <v>305.97000000000003</v>
      </c>
      <c r="E5" s="8">
        <v>213.15999999999997</v>
      </c>
      <c r="F5" s="8">
        <v>123</v>
      </c>
    </row>
    <row r="6" spans="1:6" x14ac:dyDescent="0.3">
      <c r="B6" t="s">
        <v>6201</v>
      </c>
      <c r="C6" s="8">
        <v>251.96499999999997</v>
      </c>
      <c r="D6" s="8">
        <v>129.46</v>
      </c>
      <c r="E6" s="8">
        <v>434.03999999999996</v>
      </c>
      <c r="F6" s="8">
        <v>171.93999999999997</v>
      </c>
    </row>
    <row r="7" spans="1:6" x14ac:dyDescent="0.3">
      <c r="B7" t="s">
        <v>6202</v>
      </c>
      <c r="C7" s="8">
        <v>224.94499999999999</v>
      </c>
      <c r="D7" s="8">
        <v>349.12</v>
      </c>
      <c r="E7" s="8">
        <v>321.04000000000002</v>
      </c>
      <c r="F7" s="8">
        <v>126.035</v>
      </c>
    </row>
    <row r="8" spans="1:6" x14ac:dyDescent="0.3">
      <c r="B8" t="s">
        <v>6203</v>
      </c>
      <c r="C8" s="8">
        <v>307.12</v>
      </c>
      <c r="D8" s="8">
        <v>681.07499999999993</v>
      </c>
      <c r="E8" s="8">
        <v>533.70499999999993</v>
      </c>
      <c r="F8" s="8">
        <v>158.85</v>
      </c>
    </row>
    <row r="9" spans="1:6" x14ac:dyDescent="0.3">
      <c r="B9" t="s">
        <v>6204</v>
      </c>
      <c r="C9" s="8">
        <v>53.664999999999992</v>
      </c>
      <c r="D9" s="8">
        <v>83.025000000000006</v>
      </c>
      <c r="E9" s="8">
        <v>193.83499999999998</v>
      </c>
      <c r="F9" s="8">
        <v>68.039999999999992</v>
      </c>
    </row>
    <row r="10" spans="1:6" x14ac:dyDescent="0.3">
      <c r="B10" t="s">
        <v>6205</v>
      </c>
      <c r="C10" s="8">
        <v>163.01999999999998</v>
      </c>
      <c r="D10" s="8">
        <v>678.3599999999999</v>
      </c>
      <c r="E10" s="8">
        <v>171.04500000000002</v>
      </c>
      <c r="F10" s="8">
        <v>372.255</v>
      </c>
    </row>
    <row r="11" spans="1:6" x14ac:dyDescent="0.3">
      <c r="B11" t="s">
        <v>6206</v>
      </c>
      <c r="C11" s="8">
        <v>345.02</v>
      </c>
      <c r="D11" s="8">
        <v>273.86999999999995</v>
      </c>
      <c r="E11" s="8">
        <v>184.12999999999997</v>
      </c>
      <c r="F11" s="8">
        <v>201.11499999999998</v>
      </c>
    </row>
    <row r="12" spans="1:6" x14ac:dyDescent="0.3">
      <c r="B12" t="s">
        <v>6207</v>
      </c>
      <c r="C12" s="8">
        <v>334.89</v>
      </c>
      <c r="D12" s="8">
        <v>70.95</v>
      </c>
      <c r="E12" s="8">
        <v>134.23000000000002</v>
      </c>
      <c r="F12" s="8">
        <v>166.27499999999998</v>
      </c>
    </row>
    <row r="13" spans="1:6" x14ac:dyDescent="0.3">
      <c r="B13" t="s">
        <v>6208</v>
      </c>
      <c r="C13" s="8">
        <v>178.70999999999998</v>
      </c>
      <c r="D13" s="8">
        <v>166.1</v>
      </c>
      <c r="E13" s="8">
        <v>439.30999999999995</v>
      </c>
      <c r="F13" s="8">
        <v>492.9</v>
      </c>
    </row>
    <row r="14" spans="1:6" x14ac:dyDescent="0.3">
      <c r="B14" t="s">
        <v>6209</v>
      </c>
      <c r="C14" s="8">
        <v>301.98500000000001</v>
      </c>
      <c r="D14" s="8">
        <v>153.76499999999999</v>
      </c>
      <c r="E14" s="8">
        <v>215.55499999999998</v>
      </c>
      <c r="F14" s="8">
        <v>213.66499999999999</v>
      </c>
    </row>
    <row r="15" spans="1:6" x14ac:dyDescent="0.3">
      <c r="B15" t="s">
        <v>6210</v>
      </c>
      <c r="C15" s="8">
        <v>312.83499999999998</v>
      </c>
      <c r="D15" s="8">
        <v>63.249999999999993</v>
      </c>
      <c r="E15" s="8">
        <v>350.89500000000004</v>
      </c>
      <c r="F15" s="8">
        <v>96.405000000000001</v>
      </c>
    </row>
    <row r="16" spans="1:6" x14ac:dyDescent="0.3">
      <c r="B16" t="s">
        <v>6211</v>
      </c>
      <c r="C16" s="8">
        <v>265.62</v>
      </c>
      <c r="D16" s="8">
        <v>526.51499999999987</v>
      </c>
      <c r="E16" s="8">
        <v>187.06</v>
      </c>
      <c r="F16" s="8">
        <v>210.58999999999997</v>
      </c>
    </row>
    <row r="17" spans="1:6" x14ac:dyDescent="0.3">
      <c r="A17" t="s">
        <v>6212</v>
      </c>
      <c r="B17" t="s">
        <v>6200</v>
      </c>
      <c r="C17" s="8">
        <v>47.25</v>
      </c>
      <c r="D17" s="8">
        <v>65.805000000000007</v>
      </c>
      <c r="E17" s="8">
        <v>274.67500000000001</v>
      </c>
      <c r="F17" s="8">
        <v>179.22</v>
      </c>
    </row>
    <row r="18" spans="1:6" x14ac:dyDescent="0.3">
      <c r="B18" t="s">
        <v>6201</v>
      </c>
      <c r="C18" s="8">
        <v>745.44999999999993</v>
      </c>
      <c r="D18" s="8">
        <v>428.88499999999999</v>
      </c>
      <c r="E18" s="8">
        <v>194.17499999999998</v>
      </c>
      <c r="F18" s="8">
        <v>429.82999999999993</v>
      </c>
    </row>
    <row r="19" spans="1:6" x14ac:dyDescent="0.3">
      <c r="B19" t="s">
        <v>6202</v>
      </c>
      <c r="C19" s="8">
        <v>130.47</v>
      </c>
      <c r="D19" s="8">
        <v>271.48500000000001</v>
      </c>
      <c r="E19" s="8">
        <v>281.20499999999998</v>
      </c>
      <c r="F19" s="8">
        <v>231.63000000000002</v>
      </c>
    </row>
    <row r="20" spans="1:6" x14ac:dyDescent="0.3">
      <c r="B20" t="s">
        <v>6203</v>
      </c>
      <c r="C20" s="8">
        <v>27</v>
      </c>
      <c r="D20" s="8">
        <v>347.26</v>
      </c>
      <c r="E20" s="8">
        <v>147.51</v>
      </c>
      <c r="F20" s="8">
        <v>240.04</v>
      </c>
    </row>
    <row r="21" spans="1:6" x14ac:dyDescent="0.3">
      <c r="B21" t="s">
        <v>6204</v>
      </c>
      <c r="C21" s="8">
        <v>255.11499999999995</v>
      </c>
      <c r="D21" s="8">
        <v>541.73</v>
      </c>
      <c r="E21" s="8">
        <v>83.43</v>
      </c>
      <c r="F21" s="8">
        <v>59.079999999999991</v>
      </c>
    </row>
    <row r="22" spans="1:6" x14ac:dyDescent="0.3">
      <c r="B22" t="s">
        <v>6205</v>
      </c>
      <c r="C22" s="8">
        <v>584.78999999999985</v>
      </c>
      <c r="D22" s="8">
        <v>357.42999999999995</v>
      </c>
      <c r="E22" s="8">
        <v>355.34</v>
      </c>
      <c r="F22" s="8">
        <v>140.88</v>
      </c>
    </row>
    <row r="23" spans="1:6" x14ac:dyDescent="0.3">
      <c r="B23" t="s">
        <v>6206</v>
      </c>
      <c r="C23" s="8">
        <v>430.62</v>
      </c>
      <c r="D23" s="8">
        <v>227.42500000000001</v>
      </c>
      <c r="E23" s="8">
        <v>236.315</v>
      </c>
      <c r="F23" s="8">
        <v>414.58499999999992</v>
      </c>
    </row>
    <row r="24" spans="1:6" x14ac:dyDescent="0.3">
      <c r="B24" t="s">
        <v>6207</v>
      </c>
      <c r="C24" s="8">
        <v>22.5</v>
      </c>
      <c r="D24" s="8">
        <v>77.72</v>
      </c>
      <c r="E24" s="8">
        <v>60.5</v>
      </c>
      <c r="F24" s="8">
        <v>139.67999999999998</v>
      </c>
    </row>
    <row r="25" spans="1:6" x14ac:dyDescent="0.3">
      <c r="B25" t="s">
        <v>6208</v>
      </c>
      <c r="C25" s="8">
        <v>126.14999999999999</v>
      </c>
      <c r="D25" s="8">
        <v>195.11</v>
      </c>
      <c r="E25" s="8">
        <v>89.13</v>
      </c>
      <c r="F25" s="8">
        <v>302.65999999999997</v>
      </c>
    </row>
    <row r="26" spans="1:6" x14ac:dyDescent="0.3">
      <c r="B26" t="s">
        <v>6209</v>
      </c>
      <c r="C26" s="8">
        <v>376.03</v>
      </c>
      <c r="D26" s="8">
        <v>523.24</v>
      </c>
      <c r="E26" s="8">
        <v>440.96499999999997</v>
      </c>
      <c r="F26" s="8">
        <v>174.46999999999997</v>
      </c>
    </row>
    <row r="27" spans="1:6" x14ac:dyDescent="0.3">
      <c r="B27" t="s">
        <v>6210</v>
      </c>
      <c r="C27" s="8">
        <v>515.17999999999995</v>
      </c>
      <c r="D27" s="8">
        <v>142.56</v>
      </c>
      <c r="E27" s="8">
        <v>347.03999999999996</v>
      </c>
      <c r="F27" s="8">
        <v>104.08499999999999</v>
      </c>
    </row>
    <row r="28" spans="1:6" x14ac:dyDescent="0.3">
      <c r="B28" t="s">
        <v>6211</v>
      </c>
      <c r="C28" s="8">
        <v>95.859999999999985</v>
      </c>
      <c r="D28" s="8">
        <v>484.76</v>
      </c>
      <c r="E28" s="8">
        <v>94.17</v>
      </c>
      <c r="F28" s="8">
        <v>77.10499999999999</v>
      </c>
    </row>
    <row r="29" spans="1:6" x14ac:dyDescent="0.3">
      <c r="A29" t="s">
        <v>6213</v>
      </c>
      <c r="B29" t="s">
        <v>6200</v>
      </c>
      <c r="C29" s="8">
        <v>258.34500000000003</v>
      </c>
      <c r="D29" s="8">
        <v>139.625</v>
      </c>
      <c r="E29" s="8">
        <v>279.52000000000004</v>
      </c>
      <c r="F29" s="8">
        <v>160.19499999999999</v>
      </c>
    </row>
    <row r="30" spans="1:6" x14ac:dyDescent="0.3">
      <c r="B30" t="s">
        <v>6201</v>
      </c>
      <c r="C30" s="8">
        <v>342.2</v>
      </c>
      <c r="D30" s="8">
        <v>284.24999999999994</v>
      </c>
      <c r="E30" s="8">
        <v>251.83</v>
      </c>
      <c r="F30" s="8">
        <v>80.550000000000011</v>
      </c>
    </row>
    <row r="31" spans="1:6" x14ac:dyDescent="0.3">
      <c r="B31" t="s">
        <v>6202</v>
      </c>
      <c r="C31" s="8">
        <v>418.30499999999989</v>
      </c>
      <c r="D31" s="8">
        <v>468.125</v>
      </c>
      <c r="E31" s="8">
        <v>405.05500000000006</v>
      </c>
      <c r="F31" s="8">
        <v>253.15499999999997</v>
      </c>
    </row>
    <row r="32" spans="1:6" x14ac:dyDescent="0.3">
      <c r="B32" t="s">
        <v>6203</v>
      </c>
      <c r="C32" s="8">
        <v>102.32999999999998</v>
      </c>
      <c r="D32" s="8">
        <v>242.14000000000001</v>
      </c>
      <c r="E32" s="8">
        <v>554.875</v>
      </c>
      <c r="F32" s="8">
        <v>106.23999999999998</v>
      </c>
    </row>
    <row r="33" spans="1:6" x14ac:dyDescent="0.3">
      <c r="B33" t="s">
        <v>6204</v>
      </c>
      <c r="C33" s="8">
        <v>234.71999999999997</v>
      </c>
      <c r="D33" s="8">
        <v>133.08000000000001</v>
      </c>
      <c r="E33" s="8">
        <v>267.2</v>
      </c>
      <c r="F33" s="8">
        <v>272.68999999999994</v>
      </c>
    </row>
    <row r="34" spans="1:6" x14ac:dyDescent="0.3">
      <c r="B34" t="s">
        <v>6205</v>
      </c>
      <c r="C34" s="8">
        <v>430.39</v>
      </c>
      <c r="D34" s="8">
        <v>136.20500000000001</v>
      </c>
      <c r="E34" s="8">
        <v>209.6</v>
      </c>
      <c r="F34" s="8">
        <v>88.334999999999994</v>
      </c>
    </row>
    <row r="35" spans="1:6" x14ac:dyDescent="0.3">
      <c r="B35" t="s">
        <v>6206</v>
      </c>
      <c r="C35" s="8">
        <v>109.005</v>
      </c>
      <c r="D35" s="8">
        <v>393.57499999999999</v>
      </c>
      <c r="E35" s="8">
        <v>61.034999999999997</v>
      </c>
      <c r="F35" s="8">
        <v>199.48999999999998</v>
      </c>
    </row>
    <row r="36" spans="1:6" x14ac:dyDescent="0.3">
      <c r="B36" t="s">
        <v>6207</v>
      </c>
      <c r="C36" s="8">
        <v>287.52499999999998</v>
      </c>
      <c r="D36" s="8">
        <v>288.67</v>
      </c>
      <c r="E36" s="8">
        <v>125.58</v>
      </c>
      <c r="F36" s="8">
        <v>374.13499999999999</v>
      </c>
    </row>
    <row r="37" spans="1:6" x14ac:dyDescent="0.3">
      <c r="B37" t="s">
        <v>6208</v>
      </c>
      <c r="C37" s="8">
        <v>840.92999999999984</v>
      </c>
      <c r="D37" s="8">
        <v>409.875</v>
      </c>
      <c r="E37" s="8">
        <v>171.32999999999998</v>
      </c>
      <c r="F37" s="8">
        <v>221.43999999999997</v>
      </c>
    </row>
    <row r="38" spans="1:6" x14ac:dyDescent="0.3">
      <c r="B38" t="s">
        <v>6209</v>
      </c>
      <c r="C38" s="8">
        <v>299.07</v>
      </c>
      <c r="D38" s="8">
        <v>260.32499999999999</v>
      </c>
      <c r="E38" s="8">
        <v>584.64</v>
      </c>
      <c r="F38" s="8">
        <v>256.36500000000001</v>
      </c>
    </row>
    <row r="39" spans="1:6" x14ac:dyDescent="0.3">
      <c r="B39" t="s">
        <v>6210</v>
      </c>
      <c r="C39" s="8">
        <v>323.32499999999999</v>
      </c>
      <c r="D39" s="8">
        <v>565.57000000000005</v>
      </c>
      <c r="E39" s="8">
        <v>537.80999999999995</v>
      </c>
      <c r="F39" s="8">
        <v>189.47499999999999</v>
      </c>
    </row>
    <row r="40" spans="1:6" x14ac:dyDescent="0.3">
      <c r="B40" t="s">
        <v>6211</v>
      </c>
      <c r="C40" s="8">
        <v>399.48499999999996</v>
      </c>
      <c r="D40" s="8">
        <v>148.19999999999999</v>
      </c>
      <c r="E40" s="8">
        <v>388.21999999999997</v>
      </c>
      <c r="F40" s="8">
        <v>212.07499999999999</v>
      </c>
    </row>
    <row r="41" spans="1:6" x14ac:dyDescent="0.3">
      <c r="A41" t="s">
        <v>6214</v>
      </c>
      <c r="B41" t="s">
        <v>6200</v>
      </c>
      <c r="C41" s="8">
        <v>112.69499999999999</v>
      </c>
      <c r="D41" s="8">
        <v>166.32</v>
      </c>
      <c r="E41" s="8">
        <v>843.71499999999992</v>
      </c>
      <c r="F41" s="8">
        <v>146.685</v>
      </c>
    </row>
    <row r="42" spans="1:6" x14ac:dyDescent="0.3">
      <c r="B42" t="s">
        <v>6201</v>
      </c>
      <c r="C42" s="8">
        <v>114.87999999999998</v>
      </c>
      <c r="D42" s="8">
        <v>133.815</v>
      </c>
      <c r="E42" s="8">
        <v>91.175000000000011</v>
      </c>
      <c r="F42" s="8">
        <v>53.759999999999991</v>
      </c>
    </row>
    <row r="43" spans="1:6" x14ac:dyDescent="0.3">
      <c r="B43" t="s">
        <v>6202</v>
      </c>
      <c r="C43" s="8">
        <v>277.76</v>
      </c>
      <c r="D43" s="8">
        <v>175.41</v>
      </c>
      <c r="E43" s="8">
        <v>462.50999999999993</v>
      </c>
      <c r="F43" s="8">
        <v>399.52499999999998</v>
      </c>
    </row>
    <row r="44" spans="1:6" x14ac:dyDescent="0.3">
      <c r="B44" t="s">
        <v>6203</v>
      </c>
      <c r="C44" s="8">
        <v>197.89499999999998</v>
      </c>
      <c r="D44" s="8">
        <v>289.755</v>
      </c>
      <c r="E44" s="8">
        <v>88.545000000000002</v>
      </c>
      <c r="F44" s="8">
        <v>200.25499999999997</v>
      </c>
    </row>
    <row r="45" spans="1:6" x14ac:dyDescent="0.3">
      <c r="B45" t="s">
        <v>6204</v>
      </c>
      <c r="C45" s="8">
        <v>193.11499999999998</v>
      </c>
      <c r="D45" s="8">
        <v>212.49499999999998</v>
      </c>
      <c r="E45" s="8">
        <v>292.29000000000002</v>
      </c>
      <c r="F45" s="8">
        <v>304.46999999999997</v>
      </c>
    </row>
    <row r="46" spans="1:6" x14ac:dyDescent="0.3">
      <c r="B46" t="s">
        <v>6205</v>
      </c>
      <c r="C46" s="8">
        <v>179.79</v>
      </c>
      <c r="D46" s="8">
        <v>426.2</v>
      </c>
      <c r="E46" s="8">
        <v>170.08999999999997</v>
      </c>
      <c r="F46" s="8">
        <v>379.31</v>
      </c>
    </row>
    <row r="47" spans="1:6" x14ac:dyDescent="0.3">
      <c r="B47" t="s">
        <v>6206</v>
      </c>
      <c r="C47" s="8">
        <v>247.28999999999996</v>
      </c>
      <c r="D47" s="8">
        <v>246.685</v>
      </c>
      <c r="E47" s="8">
        <v>271.05499999999995</v>
      </c>
      <c r="F47" s="8">
        <v>141.69999999999999</v>
      </c>
    </row>
    <row r="48" spans="1:6" x14ac:dyDescent="0.3">
      <c r="B48" t="s">
        <v>6207</v>
      </c>
      <c r="C48" s="8">
        <v>116.39499999999998</v>
      </c>
      <c r="D48" s="8">
        <v>41.25</v>
      </c>
      <c r="E48" s="8">
        <v>15.54</v>
      </c>
      <c r="F48" s="8">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C3568-4F9E-43FF-94B8-44952880B32C}">
  <sheetPr published="0"/>
  <dimension ref="A3:B6"/>
  <sheetViews>
    <sheetView workbookViewId="0">
      <selection activeCell="N18" sqref="N18"/>
    </sheetView>
  </sheetViews>
  <sheetFormatPr defaultRowHeight="14.4" x14ac:dyDescent="0.3"/>
  <cols>
    <col min="1" max="1" width="14" bestFit="1" customWidth="1"/>
    <col min="2" max="3" width="11.6640625" bestFit="1" customWidth="1"/>
    <col min="4" max="4" width="7" bestFit="1" customWidth="1"/>
    <col min="5" max="5" width="7.44140625" bestFit="1" customWidth="1"/>
    <col min="6" max="7" width="7.88671875" bestFit="1" customWidth="1"/>
  </cols>
  <sheetData>
    <row r="3" spans="1:2" x14ac:dyDescent="0.3">
      <c r="A3" s="6" t="s">
        <v>7</v>
      </c>
      <c r="B3" t="s">
        <v>6221</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EE4BB-490C-415E-B629-1B696CBEAAC1}">
  <sheetPr published="0"/>
  <dimension ref="A3:E9"/>
  <sheetViews>
    <sheetView workbookViewId="0">
      <selection activeCell="H20" sqref="H20"/>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7" width="7.88671875" bestFit="1" customWidth="1"/>
  </cols>
  <sheetData>
    <row r="3" spans="1:5" x14ac:dyDescent="0.3">
      <c r="A3" s="6" t="s">
        <v>4</v>
      </c>
      <c r="B3" t="s">
        <v>6221</v>
      </c>
    </row>
    <row r="4" spans="1:5" x14ac:dyDescent="0.3">
      <c r="A4" t="s">
        <v>4425</v>
      </c>
      <c r="B4" s="9">
        <v>204.92999999999995</v>
      </c>
      <c r="E4" s="7"/>
    </row>
    <row r="5" spans="1:5" x14ac:dyDescent="0.3">
      <c r="A5" t="s">
        <v>3868</v>
      </c>
      <c r="B5" s="9">
        <v>204.92999999999995</v>
      </c>
      <c r="E5" s="7"/>
    </row>
    <row r="6" spans="1:5" x14ac:dyDescent="0.3">
      <c r="A6" t="s">
        <v>4058</v>
      </c>
      <c r="B6" s="9">
        <v>204.92999999999995</v>
      </c>
      <c r="E6" s="7"/>
    </row>
    <row r="7" spans="1:5" x14ac:dyDescent="0.3">
      <c r="A7" t="s">
        <v>3601</v>
      </c>
      <c r="B7" s="9">
        <v>204.92999999999995</v>
      </c>
      <c r="E7" s="7"/>
    </row>
    <row r="8" spans="1:5" x14ac:dyDescent="0.3">
      <c r="A8" t="s">
        <v>2454</v>
      </c>
      <c r="B8" s="9">
        <v>204.92999999999995</v>
      </c>
      <c r="E8" s="7"/>
    </row>
    <row r="9" spans="1:5" x14ac:dyDescent="0.3">
      <c r="A9" t="s">
        <v>2287</v>
      </c>
      <c r="B9" s="9">
        <v>218.73</v>
      </c>
      <c r="E9" s="7"/>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published="0"/>
  <dimension ref="A1:P1001"/>
  <sheetViews>
    <sheetView topLeftCell="C750"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7.77734375" customWidth="1"/>
    <col min="8" max="8" width="19" customWidth="1"/>
    <col min="9" max="9" width="12.6640625" customWidth="1"/>
    <col min="10" max="10" width="11.6640625" customWidth="1"/>
    <col min="11" max="11" width="9.21875" customWidth="1"/>
    <col min="12" max="12" width="10.77734375" customWidth="1"/>
    <col min="13" max="13" width="8.88671875" bestFit="1" customWidth="1"/>
    <col min="14" max="14" width="16.5546875" customWidth="1"/>
    <col min="15" max="15" width="16.66406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6197</v>
      </c>
      <c r="O1" s="2" t="s">
        <v>6198</v>
      </c>
      <c r="P1" s="2" t="s">
        <v>6189</v>
      </c>
    </row>
    <row r="2" spans="1:16" x14ac:dyDescent="0.3">
      <c r="A2" s="2" t="s">
        <v>490</v>
      </c>
      <c r="B2" s="3">
        <v>43713</v>
      </c>
      <c r="C2" s="2" t="s">
        <v>491</v>
      </c>
      <c r="D2" t="s">
        <v>6138</v>
      </c>
      <c r="E2" s="2">
        <v>2</v>
      </c>
      <c r="F2" s="2" t="str">
        <f>_xlfn.XLOOKUP(C2, customers!$A$1:$A$1001,customers!B1:B1001,0)</f>
        <v>Aloisia Allner</v>
      </c>
      <c r="G2" s="2" t="str">
        <f>IF(_xlfn.XLOOKUP(C2,customers!$A$1:$A$1001,customers!C1:C1001,0)=0, "", _xlfn.XLOOKUP(C2,customers!$A$1:$A$1001,customers!C1:C1001,0))</f>
        <v>aallner0@lulu.com</v>
      </c>
      <c r="H2" s="2" t="str">
        <f>_xlfn.XLOOKUP(C2,customers!$A$1:$A$1001,customers!$G$1:$G$1001,0)</f>
        <v>United States</v>
      </c>
      <c r="I2" t="str">
        <f>INDEX(products!$A$1:$G$49, MATCH(orders!$D2, products!$A$1:$A$49,0), MATCH(orders!I$1,products!$A$1:$G$1,0))</f>
        <v>Rob</v>
      </c>
      <c r="J2" t="str">
        <f>INDEX(products!$A$1:$G$49, MATCH(orders!$D2, products!$A$1:$A$49,0), MATCH(orders!J$1,products!$A$1:$G$1,0))</f>
        <v>M</v>
      </c>
      <c r="K2" s="4">
        <f>INDEX(products!$A$1:$G$49, MATCH(orders!$D2, products!$A$1:$A$49,0), MATCH(orders!K$1,products!$A$1:$G$1,0))</f>
        <v>1</v>
      </c>
      <c r="L2" s="5">
        <f>INDEX(products!$A$1:$G$49, MATCH(orders!$D2, products!$A$1:$A$49,0), MATCH(orders!L$1,products!$A$1:$G$1,0))</f>
        <v>9.9499999999999993</v>
      </c>
      <c r="M2" s="5">
        <f>L2*E2</f>
        <v>19.899999999999999</v>
      </c>
      <c r="N2" t="str">
        <f>IF(I2="Rob", "Robusta", IF(I2= "EXC", "Excelsa", IF(I2= "Ara", "Arabica", IF(I2="Lib", "Liberica", ""))))</f>
        <v>Robusta</v>
      </c>
      <c r="O2" t="str">
        <f>IF(J2="M","Medium", IF(J2 = "L", "Light", IF(J2="D", "Dark","")))</f>
        <v>Medium</v>
      </c>
      <c r="P2" t="str">
        <f>_xlfn.XLOOKUP(Orders[[#This Row],[Customer ID]],customers!$A$1:$A$1001,customers!$I$1:$I$1001,0)</f>
        <v>Yes</v>
      </c>
    </row>
    <row r="3" spans="1:16" x14ac:dyDescent="0.3">
      <c r="A3" s="2" t="s">
        <v>490</v>
      </c>
      <c r="B3" s="3">
        <v>43713</v>
      </c>
      <c r="C3" s="2" t="s">
        <v>491</v>
      </c>
      <c r="D3" t="s">
        <v>6139</v>
      </c>
      <c r="E3" s="2">
        <v>5</v>
      </c>
      <c r="F3" s="2" t="str">
        <f>_xlfn.XLOOKUP(C3, customers!$A$1:$A$1001,customers!B2:B1002,0)</f>
        <v>Piotr Bote</v>
      </c>
      <c r="G3" s="2" t="str">
        <f>IF(_xlfn.XLOOKUP(C3,customers!$A$1:$A$1001,customers!C2:C1002,0)=0, "", _xlfn.XLOOKUP(C3,customers!$A$1:$A$1001,customers!C2:C1002,0))</f>
        <v>pbote1@yelp.com</v>
      </c>
      <c r="H3" s="2" t="str">
        <f>_xlfn.XLOOKUP(C3,customers!$A$1:$A$1001,customers!$G$1:$G$1001,0)</f>
        <v>United States</v>
      </c>
      <c r="I3" t="str">
        <f>INDEX(products!$A$1:$G$49, MATCH(orders!$D3, products!$A$1:$A$49,0), MATCH(orders!I$1,products!$A$1:$G$1,0))</f>
        <v>Exc</v>
      </c>
      <c r="J3" t="str">
        <f>INDEX(products!$A$1:$G$49, MATCH(orders!$D3, products!$A$1:$A$49,0), MATCH(orders!J$1,products!$A$1:$G$1,0))</f>
        <v>M</v>
      </c>
      <c r="K3" s="4">
        <f>INDEX(products!$A$1:$G$49, MATCH(orders!$D3, products!$A$1:$A$49,0), MATCH(orders!K$1,products!$A$1:$G$1,0))</f>
        <v>0.5</v>
      </c>
      <c r="L3" s="5">
        <f>INDEX(products!$A$1:$G$49, MATCH(orders!$D3, products!$A$1:$A$49,0), MATCH(orders!L$1,products!$A$1:$G$1,0))</f>
        <v>8.25</v>
      </c>
      <c r="M3" s="5">
        <f t="shared" ref="M3:M66" si="0">L3*E3</f>
        <v>41.25</v>
      </c>
      <c r="N3" t="str">
        <f t="shared" ref="N3:N66" si="1">IF(I3="Rob", "Robusta", IF(I3= "EXC", "Excelsa", IF(I3= "Ara", "Arabica", IF(I3="Lib", "Liberica", ""))))</f>
        <v>Excelsa</v>
      </c>
      <c r="O3" t="str">
        <f t="shared" ref="O3:O66" si="2">IF(J3="M","Medium", IF(J3 = "L", "Light", IF(J3="D", "Dark","")))</f>
        <v>Medium</v>
      </c>
      <c r="P3" t="str">
        <f>_xlfn.XLOOKUP(Orders[[#This Row],[Customer ID]],customers!$A$1:$A$1001,customers!$I$1:$I$1001,0)</f>
        <v>Yes</v>
      </c>
    </row>
    <row r="4" spans="1:16" x14ac:dyDescent="0.3">
      <c r="A4" s="2" t="s">
        <v>501</v>
      </c>
      <c r="B4" s="3">
        <v>44364</v>
      </c>
      <c r="C4" s="2" t="s">
        <v>502</v>
      </c>
      <c r="D4" t="s">
        <v>6140</v>
      </c>
      <c r="E4" s="2">
        <v>1</v>
      </c>
      <c r="F4" s="2" t="str">
        <f>_xlfn.XLOOKUP(C4, customers!$A$1:$A$1001,customers!B3:B1003,0)</f>
        <v>Christoffer O' Shea</v>
      </c>
      <c r="G4" s="2" t="str">
        <f>IF(_xlfn.XLOOKUP(C4,customers!$A$1:$A$1001,customers!C3:C1003,0)=0, "", _xlfn.XLOOKUP(C4,customers!$A$1:$A$1001,customers!C3:C1003,0))</f>
        <v/>
      </c>
      <c r="H4" s="2" t="str">
        <f>_xlfn.XLOOKUP(C4,customers!$A$1:$A$1001,customers!$G$1:$G$1001,0)</f>
        <v>United States</v>
      </c>
      <c r="I4" t="str">
        <f>INDEX(products!$A$1:$G$49, MATCH(orders!$D4, products!$A$1:$A$49,0), MATCH(orders!I$1,products!$A$1:$G$1,0))</f>
        <v>Ara</v>
      </c>
      <c r="J4" t="str">
        <f>INDEX(products!$A$1:$G$49, MATCH(orders!$D4, products!$A$1:$A$49,0), MATCH(orders!J$1,products!$A$1:$G$1,0))</f>
        <v>L</v>
      </c>
      <c r="K4" s="4">
        <f>INDEX(products!$A$1:$G$49, MATCH(orders!$D4, products!$A$1:$A$49,0), MATCH(orders!K$1,products!$A$1:$G$1,0))</f>
        <v>1</v>
      </c>
      <c r="L4" s="5">
        <f>INDEX(products!$A$1:$G$49, MATCH(orders!$D4, products!$A$1:$A$49,0), 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 customers!$A$1:$A$1001,customers!B4:B1004,0)</f>
        <v>Melvin Wharfe</v>
      </c>
      <c r="G5" s="2" t="str">
        <f>IF(_xlfn.XLOOKUP(C5,customers!$A$1:$A$1001,customers!C4:C1004,0)=0, "", _xlfn.XLOOKUP(C5,customers!$A$1:$A$1001,customers!C4:C1004,0))</f>
        <v/>
      </c>
      <c r="H5" s="2" t="str">
        <f>_xlfn.XLOOKUP(C5,customers!$A$1:$A$1001,customers!$G$1:$G$1001,0)</f>
        <v>Ireland</v>
      </c>
      <c r="I5" t="str">
        <f>INDEX(products!$A$1:$G$49, MATCH(orders!$D5, products!$A$1:$A$49,0), MATCH(orders!I$1,products!$A$1:$G$1,0))</f>
        <v>Exc</v>
      </c>
      <c r="J5" t="str">
        <f>INDEX(products!$A$1:$G$49, MATCH(orders!$D5, products!$A$1:$A$49,0), MATCH(orders!J$1,products!$A$1:$G$1,0))</f>
        <v>M</v>
      </c>
      <c r="K5" s="4">
        <f>INDEX(products!$A$1:$G$49, MATCH(orders!$D5, products!$A$1:$A$49,0), MATCH(orders!K$1,products!$A$1:$G$1,0))</f>
        <v>1</v>
      </c>
      <c r="L5" s="5">
        <f>INDEX(products!$A$1:$G$49, MATCH(orders!$D5, products!$A$1:$A$49,0), 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 customers!$A$1:$A$1001,customers!B5:B1005,0)</f>
        <v>Guthrey Petracci</v>
      </c>
      <c r="G6" s="2" t="str">
        <f>IF(_xlfn.XLOOKUP(C6,customers!$A$1:$A$1001,customers!C5:C1005,0)=0, "", _xlfn.XLOOKUP(C6,customers!$A$1:$A$1001,customers!C5:C1005,0))</f>
        <v>gpetracci8@livejournal.com</v>
      </c>
      <c r="H6" s="2" t="str">
        <f>_xlfn.XLOOKUP(C6,customers!$A$1:$A$1001,customers!$G$1:$G$1001,0)</f>
        <v>Ireland</v>
      </c>
      <c r="I6" t="str">
        <f>INDEX(products!$A$1:$G$49, MATCH(orders!$D6, products!$A$1:$A$49,0), MATCH(orders!I$1,products!$A$1:$G$1,0))</f>
        <v>Rob</v>
      </c>
      <c r="J6" t="str">
        <f>INDEX(products!$A$1:$G$49, MATCH(orders!$D6, products!$A$1:$A$49,0), MATCH(orders!J$1,products!$A$1:$G$1,0))</f>
        <v>L</v>
      </c>
      <c r="K6" s="4">
        <f>INDEX(products!$A$1:$G$49, MATCH(orders!$D6, products!$A$1:$A$49,0), MATCH(orders!K$1,products!$A$1:$G$1,0))</f>
        <v>2.5</v>
      </c>
      <c r="L6" s="5">
        <f>INDEX(products!$A$1:$G$49, MATCH(orders!$D6, products!$A$1:$A$49,0), 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 customers!$A$1:$A$1001,customers!B6:B1006,0)</f>
        <v>Ferrell Ferber</v>
      </c>
      <c r="G7" s="2" t="str">
        <f>IF(_xlfn.XLOOKUP(C7,customers!$A$1:$A$1001,customers!C6:C1006,0)=0, "", _xlfn.XLOOKUP(C7,customers!$A$1:$A$1001,customers!C6:C1006,0))</f>
        <v>fferbera@businesswire.com</v>
      </c>
      <c r="H7" s="2" t="str">
        <f>_xlfn.XLOOKUP(C7,customers!$A$1:$A$1001,customers!$G$1:$G$1001,0)</f>
        <v>United States</v>
      </c>
      <c r="I7" t="str">
        <f>INDEX(products!$A$1:$G$49, MATCH(orders!$D7, products!$A$1:$A$49,0), MATCH(orders!I$1,products!$A$1:$G$1,0))</f>
        <v>Lib</v>
      </c>
      <c r="J7" t="str">
        <f>INDEX(products!$A$1:$G$49, MATCH(orders!$D7, products!$A$1:$A$49,0), MATCH(orders!J$1,products!$A$1:$G$1,0))</f>
        <v>D</v>
      </c>
      <c r="K7" s="4">
        <f>INDEX(products!$A$1:$G$49, MATCH(orders!$D7, products!$A$1:$A$49,0), MATCH(orders!K$1,products!$A$1:$G$1,0))</f>
        <v>1</v>
      </c>
      <c r="L7" s="5">
        <f>INDEX(products!$A$1:$G$49, MATCH(orders!$D7, products!$A$1:$A$49,0), 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 customers!$A$1:$A$1001,customers!B7:B1007,0)</f>
        <v>Rosaleen Scholar</v>
      </c>
      <c r="G8" s="2" t="str">
        <f>IF(_xlfn.XLOOKUP(C8,customers!$A$1:$A$1001,customers!C7:C1007,0)=0, "", _xlfn.XLOOKUP(C8,customers!$A$1:$A$1001,customers!C7:C1007,0))</f>
        <v>rscholarc@nyu.edu</v>
      </c>
      <c r="H8" s="2" t="str">
        <f>_xlfn.XLOOKUP(C8,customers!$A$1:$A$1001,customers!$G$1:$G$1001,0)</f>
        <v>United States</v>
      </c>
      <c r="I8" t="str">
        <f>INDEX(products!$A$1:$G$49, MATCH(orders!$D8, products!$A$1:$A$49,0), MATCH(orders!I$1,products!$A$1:$G$1,0))</f>
        <v>Exc</v>
      </c>
      <c r="J8" t="str">
        <f>INDEX(products!$A$1:$G$49, MATCH(orders!$D8, products!$A$1:$A$49,0), MATCH(orders!J$1,products!$A$1:$G$1,0))</f>
        <v>D</v>
      </c>
      <c r="K8" s="4">
        <f>INDEX(products!$A$1:$G$49, MATCH(orders!$D8, products!$A$1:$A$49,0), MATCH(orders!K$1,products!$A$1:$G$1,0))</f>
        <v>0.5</v>
      </c>
      <c r="L8" s="5">
        <f>INDEX(products!$A$1:$G$49, MATCH(orders!$D8, products!$A$1:$A$49,0), 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 customers!$A$1:$A$1001,customers!B8:B1008,0)</f>
        <v>Patrice Trobe</v>
      </c>
      <c r="G9" s="2" t="str">
        <f>IF(_xlfn.XLOOKUP(C9,customers!$A$1:$A$1001,customers!C8:C1008,0)=0, "", _xlfn.XLOOKUP(C9,customers!$A$1:$A$1001,customers!C8:C1008,0))</f>
        <v>ptrobee@wunderground.com</v>
      </c>
      <c r="H9" s="2" t="str">
        <f>_xlfn.XLOOKUP(C9,customers!$A$1:$A$1001,customers!$G$1:$G$1001,0)</f>
        <v>Ireland</v>
      </c>
      <c r="I9" t="str">
        <f>INDEX(products!$A$1:$G$49, MATCH(orders!$D9, products!$A$1:$A$49,0), MATCH(orders!I$1,products!$A$1:$G$1,0))</f>
        <v>Lib</v>
      </c>
      <c r="J9" t="str">
        <f>INDEX(products!$A$1:$G$49, MATCH(orders!$D9, products!$A$1:$A$49,0), MATCH(orders!J$1,products!$A$1:$G$1,0))</f>
        <v>L</v>
      </c>
      <c r="K9" s="4">
        <f>INDEX(products!$A$1:$G$49, MATCH(orders!$D9, products!$A$1:$A$49,0), MATCH(orders!K$1,products!$A$1:$G$1,0))</f>
        <v>0.2</v>
      </c>
      <c r="L9" s="5">
        <f>INDEX(products!$A$1:$G$49, MATCH(orders!$D9, products!$A$1:$A$49,0), 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 customers!$A$1:$A$1001,customers!B9:B1009,0)</f>
        <v>Minni Alabaster</v>
      </c>
      <c r="G10" s="2" t="str">
        <f>IF(_xlfn.XLOOKUP(C10,customers!$A$1:$A$1001,customers!C9:C1009,0)=0, "", _xlfn.XLOOKUP(C10,customers!$A$1:$A$1001,customers!C9:C1009,0))</f>
        <v>malabasterg@hexun.com</v>
      </c>
      <c r="H10" s="2" t="str">
        <f>_xlfn.XLOOKUP(C10,customers!$A$1:$A$1001,customers!$G$1:$G$1001,0)</f>
        <v>United States</v>
      </c>
      <c r="I10" t="str">
        <f>INDEX(products!$A$1:$G$49, MATCH(orders!$D10, products!$A$1:$A$49,0), MATCH(orders!I$1,products!$A$1:$G$1,0))</f>
        <v>Rob</v>
      </c>
      <c r="J10" t="str">
        <f>INDEX(products!$A$1:$G$49, MATCH(orders!$D10, products!$A$1:$A$49,0), MATCH(orders!J$1,products!$A$1:$G$1,0))</f>
        <v>M</v>
      </c>
      <c r="K10" s="4">
        <f>INDEX(products!$A$1:$G$49, MATCH(orders!$D10, products!$A$1:$A$49,0), MATCH(orders!K$1,products!$A$1:$G$1,0))</f>
        <v>0.5</v>
      </c>
      <c r="L10" s="5">
        <f>INDEX(products!$A$1:$G$49, MATCH(orders!$D10, products!$A$1:$A$49,0), 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 customers!$A$1:$A$1001,customers!B10:B1010,0)</f>
        <v>Pall Redford</v>
      </c>
      <c r="G11" s="2" t="str">
        <f>IF(_xlfn.XLOOKUP(C11,customers!$A$1:$A$1001,customers!C10:C1010,0)=0, "", _xlfn.XLOOKUP(C11,customers!$A$1:$A$1001,customers!C10:C1010,0))</f>
        <v>predfordi@ow.ly</v>
      </c>
      <c r="H11" s="2" t="str">
        <f>_xlfn.XLOOKUP(C11,customers!$A$1:$A$1001,customers!$G$1:$G$1001,0)</f>
        <v>United States</v>
      </c>
      <c r="I11" t="str">
        <f>INDEX(products!$A$1:$G$49, MATCH(orders!$D11, products!$A$1:$A$49,0), MATCH(orders!I$1,products!$A$1:$G$1,0))</f>
        <v>Rob</v>
      </c>
      <c r="J11" t="str">
        <f>INDEX(products!$A$1:$G$49, MATCH(orders!$D11, products!$A$1:$A$49,0), MATCH(orders!J$1,products!$A$1:$G$1,0))</f>
        <v>M</v>
      </c>
      <c r="K11" s="4">
        <f>INDEX(products!$A$1:$G$49, MATCH(orders!$D11, products!$A$1:$A$49,0), MATCH(orders!K$1,products!$A$1:$G$1,0))</f>
        <v>0.5</v>
      </c>
      <c r="L11" s="5">
        <f>INDEX(products!$A$1:$G$49, MATCH(orders!$D11, products!$A$1:$A$49,0), 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 customers!$A$1:$A$1001,customers!B11:B1011,0)</f>
        <v>Kendal Scardefield</v>
      </c>
      <c r="G12" s="2" t="str">
        <f>IF(_xlfn.XLOOKUP(C12,customers!$A$1:$A$1001,customers!C11:C1011,0)=0, "", _xlfn.XLOOKUP(C12,customers!$A$1:$A$1001,customers!C11:C1011,0))</f>
        <v/>
      </c>
      <c r="H12" s="2" t="str">
        <f>_xlfn.XLOOKUP(C12,customers!$A$1:$A$1001,customers!$G$1:$G$1001,0)</f>
        <v>United States</v>
      </c>
      <c r="I12" t="str">
        <f>INDEX(products!$A$1:$G$49, MATCH(orders!$D12, products!$A$1:$A$49,0), MATCH(orders!I$1,products!$A$1:$G$1,0))</f>
        <v>Ara</v>
      </c>
      <c r="J12" t="str">
        <f>INDEX(products!$A$1:$G$49, MATCH(orders!$D12, products!$A$1:$A$49,0), MATCH(orders!J$1,products!$A$1:$G$1,0))</f>
        <v>D</v>
      </c>
      <c r="K12" s="4">
        <f>INDEX(products!$A$1:$G$49, MATCH(orders!$D12, products!$A$1:$A$49,0), MATCH(orders!K$1,products!$A$1:$G$1,0))</f>
        <v>1</v>
      </c>
      <c r="L12" s="5">
        <f>INDEX(products!$A$1:$G$49, MATCH(orders!$D12, products!$A$1:$A$49,0), 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 customers!$A$1:$A$1001,customers!B12:B1012,0)</f>
        <v>Annabel Antuk</v>
      </c>
      <c r="G13" s="2" t="str">
        <f>IF(_xlfn.XLOOKUP(C13,customers!$A$1:$A$1001,customers!C12:C1012,0)=0, "", _xlfn.XLOOKUP(C13,customers!$A$1:$A$1001,customers!C12:C1012,0))</f>
        <v>aantukm@kickstarter.com</v>
      </c>
      <c r="H13" s="2" t="str">
        <f>_xlfn.XLOOKUP(C13,customers!$A$1:$A$1001,customers!$G$1:$G$1001,0)</f>
        <v>United States</v>
      </c>
      <c r="I13" t="str">
        <f>INDEX(products!$A$1:$G$49, MATCH(orders!$D13, products!$A$1:$A$49,0), MATCH(orders!I$1,products!$A$1:$G$1,0))</f>
        <v>Exc</v>
      </c>
      <c r="J13" t="str">
        <f>INDEX(products!$A$1:$G$49, MATCH(orders!$D13, products!$A$1:$A$49,0), MATCH(orders!J$1,products!$A$1:$G$1,0))</f>
        <v>L</v>
      </c>
      <c r="K13" s="4">
        <f>INDEX(products!$A$1:$G$49, MATCH(orders!$D13, products!$A$1:$A$49,0), MATCH(orders!K$1,products!$A$1:$G$1,0))</f>
        <v>2.5</v>
      </c>
      <c r="L13" s="5">
        <f>INDEX(products!$A$1:$G$49, MATCH(orders!$D13, products!$A$1:$A$49,0), 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 customers!$A$1:$A$1001,customers!B13:B1013,0)</f>
        <v>Chrisy Blofeld</v>
      </c>
      <c r="G14" s="2" t="str">
        <f>IF(_xlfn.XLOOKUP(C14,customers!$A$1:$A$1001,customers!C13:C1013,0)=0, "", _xlfn.XLOOKUP(C14,customers!$A$1:$A$1001,customers!C13:C1013,0))</f>
        <v>cblofeldo@amazon.co.uk</v>
      </c>
      <c r="H14" s="2" t="str">
        <f>_xlfn.XLOOKUP(C14,customers!$A$1:$A$1001,customers!$G$1:$G$1001,0)</f>
        <v>United States</v>
      </c>
      <c r="I14" t="str">
        <f>INDEX(products!$A$1:$G$49, MATCH(orders!$D14, products!$A$1:$A$49,0), MATCH(orders!I$1,products!$A$1:$G$1,0))</f>
        <v>Rob</v>
      </c>
      <c r="J14" t="str">
        <f>INDEX(products!$A$1:$G$49, MATCH(orders!$D14, products!$A$1:$A$49,0), MATCH(orders!J$1,products!$A$1:$G$1,0))</f>
        <v>M</v>
      </c>
      <c r="K14" s="4">
        <f>INDEX(products!$A$1:$G$49, MATCH(orders!$D14, products!$A$1:$A$49,0), MATCH(orders!K$1,products!$A$1:$G$1,0))</f>
        <v>1</v>
      </c>
      <c r="L14" s="5">
        <f>INDEX(products!$A$1:$G$49, MATCH(orders!$D14, products!$A$1:$A$49,0), 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 customers!$A$1:$A$1001,customers!B14:B1014,0)</f>
        <v>Selene Shales</v>
      </c>
      <c r="G15" s="2" t="str">
        <f>IF(_xlfn.XLOOKUP(C15,customers!$A$1:$A$1001,customers!C14:C1014,0)=0, "", _xlfn.XLOOKUP(C15,customers!$A$1:$A$1001,customers!C14:C1014,0))</f>
        <v>sshalesq@umich.edu</v>
      </c>
      <c r="H15" s="2" t="str">
        <f>_xlfn.XLOOKUP(C15,customers!$A$1:$A$1001,customers!$G$1:$G$1001,0)</f>
        <v>United States</v>
      </c>
      <c r="I15" t="str">
        <f>INDEX(products!$A$1:$G$49, MATCH(orders!$D15, products!$A$1:$A$49,0), MATCH(orders!I$1,products!$A$1:$G$1,0))</f>
        <v>Rob</v>
      </c>
      <c r="J15" t="str">
        <f>INDEX(products!$A$1:$G$49, MATCH(orders!$D15, products!$A$1:$A$49,0), MATCH(orders!J$1,products!$A$1:$G$1,0))</f>
        <v>D</v>
      </c>
      <c r="K15" s="4">
        <f>INDEX(products!$A$1:$G$49, MATCH(orders!$D15, products!$A$1:$A$49,0), MATCH(orders!K$1,products!$A$1:$G$1,0))</f>
        <v>2.5</v>
      </c>
      <c r="L15" s="5">
        <f>INDEX(products!$A$1:$G$49, MATCH(orders!$D15, products!$A$1:$A$49,0), 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 customers!$A$1:$A$1001,customers!B15:B1015,0)</f>
        <v>Theresita Newbury</v>
      </c>
      <c r="G16" s="2" t="str">
        <f>IF(_xlfn.XLOOKUP(C16,customers!$A$1:$A$1001,customers!C15:C1015,0)=0, "", _xlfn.XLOOKUP(C16,customers!$A$1:$A$1001,customers!C15:C1015,0))</f>
        <v>tnewburys@usda.gov</v>
      </c>
      <c r="H16" s="2" t="str">
        <f>_xlfn.XLOOKUP(C16,customers!$A$1:$A$1001,customers!$G$1:$G$1001,0)</f>
        <v>United States</v>
      </c>
      <c r="I16" t="str">
        <f>INDEX(products!$A$1:$G$49, MATCH(orders!$D16, products!$A$1:$A$49,0), MATCH(orders!I$1,products!$A$1:$G$1,0))</f>
        <v>Lib</v>
      </c>
      <c r="J16" t="str">
        <f>INDEX(products!$A$1:$G$49, MATCH(orders!$D16, products!$A$1:$A$49,0), MATCH(orders!J$1,products!$A$1:$G$1,0))</f>
        <v>D</v>
      </c>
      <c r="K16" s="4">
        <f>INDEX(products!$A$1:$G$49, MATCH(orders!$D16, products!$A$1:$A$49,0), MATCH(orders!K$1,products!$A$1:$G$1,0))</f>
        <v>0.2</v>
      </c>
      <c r="L16" s="5">
        <f>INDEX(products!$A$1:$G$49, MATCH(orders!$D16, products!$A$1:$A$49,0), 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 customers!$A$1:$A$1001,customers!B16:B1016,0)</f>
        <v>Adrian Swaine</v>
      </c>
      <c r="G17" s="2" t="str">
        <f>IF(_xlfn.XLOOKUP(C17,customers!$A$1:$A$1001,customers!C16:C1016,0)=0, "", _xlfn.XLOOKUP(C17,customers!$A$1:$A$1001,customers!C16:C1016,0))</f>
        <v/>
      </c>
      <c r="H17" s="2" t="str">
        <f>_xlfn.XLOOKUP(C17,customers!$A$1:$A$1001,customers!$G$1:$G$1001,0)</f>
        <v>United States</v>
      </c>
      <c r="I17" t="str">
        <f>INDEX(products!$A$1:$G$49, MATCH(orders!$D17, products!$A$1:$A$49,0), MATCH(orders!I$1,products!$A$1:$G$1,0))</f>
        <v>Rob</v>
      </c>
      <c r="J17" t="str">
        <f>INDEX(products!$A$1:$G$49, MATCH(orders!$D17, products!$A$1:$A$49,0), MATCH(orders!J$1,products!$A$1:$G$1,0))</f>
        <v>M</v>
      </c>
      <c r="K17" s="4">
        <f>INDEX(products!$A$1:$G$49, MATCH(orders!$D17, products!$A$1:$A$49,0), MATCH(orders!K$1,products!$A$1:$G$1,0))</f>
        <v>2.5</v>
      </c>
      <c r="L17" s="5">
        <f>INDEX(products!$A$1:$G$49, MATCH(orders!$D17, products!$A$1:$A$49,0), 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 customers!$A$1:$A$1001,customers!B17:B1017,0)</f>
        <v>Nelly Basezzi</v>
      </c>
      <c r="G18" s="2" t="str">
        <f>IF(_xlfn.XLOOKUP(C18,customers!$A$1:$A$1001,customers!C17:C1017,0)=0, "", _xlfn.XLOOKUP(C18,customers!$A$1:$A$1001,customers!C17:C1017,0))</f>
        <v>nbasezziw@webeden.co.uk</v>
      </c>
      <c r="H18" s="2" t="str">
        <f>_xlfn.XLOOKUP(C18,customers!$A$1:$A$1001,customers!$G$1:$G$1001,0)</f>
        <v>United States</v>
      </c>
      <c r="I18" t="str">
        <f>INDEX(products!$A$1:$G$49, MATCH(orders!$D18, products!$A$1:$A$49,0), MATCH(orders!I$1,products!$A$1:$G$1,0))</f>
        <v>Ara</v>
      </c>
      <c r="J18" t="str">
        <f>INDEX(products!$A$1:$G$49, MATCH(orders!$D18, products!$A$1:$A$49,0), MATCH(orders!J$1,products!$A$1:$G$1,0))</f>
        <v>M</v>
      </c>
      <c r="K18" s="4">
        <f>INDEX(products!$A$1:$G$49, MATCH(orders!$D18, products!$A$1:$A$49,0), MATCH(orders!K$1,products!$A$1:$G$1,0))</f>
        <v>0.2</v>
      </c>
      <c r="L18" s="5">
        <f>INDEX(products!$A$1:$G$49, MATCH(orders!$D18, products!$A$1:$A$49,0), 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 customers!$A$1:$A$1001,customers!B18:B1018,0)</f>
        <v>Una Welberry</v>
      </c>
      <c r="G19" s="2" t="str">
        <f>IF(_xlfn.XLOOKUP(C19,customers!$A$1:$A$1001,customers!C18:C1018,0)=0, "", _xlfn.XLOOKUP(C19,customers!$A$1:$A$1001,customers!C18:C1018,0))</f>
        <v>uwelberryy@ebay.co.uk</v>
      </c>
      <c r="H19" s="2" t="str">
        <f>_xlfn.XLOOKUP(C19,customers!$A$1:$A$1001,customers!$G$1:$G$1001,0)</f>
        <v>United States</v>
      </c>
      <c r="I19" t="str">
        <f>INDEX(products!$A$1:$G$49, MATCH(orders!$D19, products!$A$1:$A$49,0), MATCH(orders!I$1,products!$A$1:$G$1,0))</f>
        <v>Ara</v>
      </c>
      <c r="J19" t="str">
        <f>INDEX(products!$A$1:$G$49, MATCH(orders!$D19, products!$A$1:$A$49,0), MATCH(orders!J$1,products!$A$1:$G$1,0))</f>
        <v>L</v>
      </c>
      <c r="K19" s="4">
        <f>INDEX(products!$A$1:$G$49, MATCH(orders!$D19, products!$A$1:$A$49,0), MATCH(orders!K$1,products!$A$1:$G$1,0))</f>
        <v>1</v>
      </c>
      <c r="L19" s="5">
        <f>INDEX(products!$A$1:$G$49, MATCH(orders!$D19, products!$A$1:$A$49,0), 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 customers!$A$1:$A$1001,customers!B19:B1019,0)</f>
        <v>Zorina Ponting</v>
      </c>
      <c r="G20" s="2" t="str">
        <f>IF(_xlfn.XLOOKUP(C20,customers!$A$1:$A$1001,customers!C19:C1019,0)=0, "", _xlfn.XLOOKUP(C20,customers!$A$1:$A$1001,customers!C19:C1019,0))</f>
        <v>zponting10@altervista.org</v>
      </c>
      <c r="H20" s="2" t="str">
        <f>_xlfn.XLOOKUP(C20,customers!$A$1:$A$1001,customers!$G$1:$G$1001,0)</f>
        <v>Ireland</v>
      </c>
      <c r="I20" t="str">
        <f>INDEX(products!$A$1:$G$49, MATCH(orders!$D20, products!$A$1:$A$49,0), MATCH(orders!I$1,products!$A$1:$G$1,0))</f>
        <v>Rob</v>
      </c>
      <c r="J20" t="str">
        <f>INDEX(products!$A$1:$G$49, MATCH(orders!$D20, products!$A$1:$A$49,0), MATCH(orders!J$1,products!$A$1:$G$1,0))</f>
        <v>D</v>
      </c>
      <c r="K20" s="4">
        <f>INDEX(products!$A$1:$G$49, MATCH(orders!$D20, products!$A$1:$A$49,0), MATCH(orders!K$1,products!$A$1:$G$1,0))</f>
        <v>2.5</v>
      </c>
      <c r="L20" s="5">
        <f>INDEX(products!$A$1:$G$49, MATCH(orders!$D20, products!$A$1:$A$49,0), 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 customers!$A$1:$A$1001,customers!B20:B1020,0)</f>
        <v>Dorie de la Tremoille</v>
      </c>
      <c r="G21" s="2" t="str">
        <f>IF(_xlfn.XLOOKUP(C21,customers!$A$1:$A$1001,customers!C20:C1020,0)=0, "", _xlfn.XLOOKUP(C21,customers!$A$1:$A$1001,customers!C20:C1020,0))</f>
        <v>dde12@unesco.org</v>
      </c>
      <c r="H21" s="2" t="str">
        <f>_xlfn.XLOOKUP(C21,customers!$A$1:$A$1001,customers!$G$1:$G$1001,0)</f>
        <v>United States</v>
      </c>
      <c r="I21" t="str">
        <f>INDEX(products!$A$1:$G$49, MATCH(orders!$D21, products!$A$1:$A$49,0), MATCH(orders!I$1,products!$A$1:$G$1,0))</f>
        <v>Ara</v>
      </c>
      <c r="J21" t="str">
        <f>INDEX(products!$A$1:$G$49, MATCH(orders!$D21, products!$A$1:$A$49,0), MATCH(orders!J$1,products!$A$1:$G$1,0))</f>
        <v>M</v>
      </c>
      <c r="K21" s="4">
        <f>INDEX(products!$A$1:$G$49, MATCH(orders!$D21, products!$A$1:$A$49,0), MATCH(orders!K$1,products!$A$1:$G$1,0))</f>
        <v>0.2</v>
      </c>
      <c r="L21" s="5">
        <f>INDEX(products!$A$1:$G$49, MATCH(orders!$D21, products!$A$1:$A$49,0), 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 customers!$A$1:$A$1001,customers!B21:B1021,0)</f>
        <v>Hy Zanetto</v>
      </c>
      <c r="G22" s="2" t="str">
        <f>IF(_xlfn.XLOOKUP(C22,customers!$A$1:$A$1001,customers!C21:C1021,0)=0, "", _xlfn.XLOOKUP(C22,customers!$A$1:$A$1001,customers!C21:C1021,0))</f>
        <v/>
      </c>
      <c r="H22" s="2" t="str">
        <f>_xlfn.XLOOKUP(C22,customers!$A$1:$A$1001,customers!$G$1:$G$1001,0)</f>
        <v>United States</v>
      </c>
      <c r="I22" t="str">
        <f>INDEX(products!$A$1:$G$49, MATCH(orders!$D22, products!$A$1:$A$49,0), MATCH(orders!I$1,products!$A$1:$G$1,0))</f>
        <v>Exc</v>
      </c>
      <c r="J22" t="str">
        <f>INDEX(products!$A$1:$G$49, MATCH(orders!$D22, products!$A$1:$A$49,0), MATCH(orders!J$1,products!$A$1:$G$1,0))</f>
        <v>D</v>
      </c>
      <c r="K22" s="4">
        <f>INDEX(products!$A$1:$G$49, MATCH(orders!$D22, products!$A$1:$A$49,0), MATCH(orders!K$1,products!$A$1:$G$1,0))</f>
        <v>0.2</v>
      </c>
      <c r="L22" s="5">
        <f>INDEX(products!$A$1:$G$49, MATCH(orders!$D22, products!$A$1:$A$49,0), 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 customers!$A$1:$A$1001,customers!B22:B1022,0)</f>
        <v>Abigail Tolworthy</v>
      </c>
      <c r="G23" s="2" t="str">
        <f>IF(_xlfn.XLOOKUP(C23,customers!$A$1:$A$1001,customers!C22:C1022,0)=0, "", _xlfn.XLOOKUP(C23,customers!$A$1:$A$1001,customers!C22:C1022,0))</f>
        <v>atolworthy16@toplist.cz</v>
      </c>
      <c r="H23" s="2" t="str">
        <f>_xlfn.XLOOKUP(C23,customers!$A$1:$A$1001,customers!$G$1:$G$1001,0)</f>
        <v>United States</v>
      </c>
      <c r="I23" t="str">
        <f>INDEX(products!$A$1:$G$49, MATCH(orders!$D23, products!$A$1:$A$49,0), MATCH(orders!I$1,products!$A$1:$G$1,0))</f>
        <v>Ara</v>
      </c>
      <c r="J23" t="str">
        <f>INDEX(products!$A$1:$G$49, MATCH(orders!$D23, products!$A$1:$A$49,0), MATCH(orders!J$1,products!$A$1:$G$1,0))</f>
        <v>D</v>
      </c>
      <c r="K23" s="4">
        <f>INDEX(products!$A$1:$G$49, MATCH(orders!$D23, products!$A$1:$A$49,0), MATCH(orders!K$1,products!$A$1:$G$1,0))</f>
        <v>0.2</v>
      </c>
      <c r="L23" s="5">
        <f>INDEX(products!$A$1:$G$49, MATCH(orders!$D23, products!$A$1:$A$49,0), 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 customers!$A$1:$A$1001,customers!B23:B1023,0)</f>
        <v>Olag Baudassi</v>
      </c>
      <c r="G24" s="2" t="str">
        <f>IF(_xlfn.XLOOKUP(C24,customers!$A$1:$A$1001,customers!C23:C1023,0)=0, "", _xlfn.XLOOKUP(C24,customers!$A$1:$A$1001,customers!C23:C1023,0))</f>
        <v>obaudassi18@seesaa.net</v>
      </c>
      <c r="H24" s="2" t="str">
        <f>_xlfn.XLOOKUP(C24,customers!$A$1:$A$1001,customers!$G$1:$G$1001,0)</f>
        <v>United States</v>
      </c>
      <c r="I24" t="str">
        <f>INDEX(products!$A$1:$G$49, MATCH(orders!$D24, products!$A$1:$A$49,0), MATCH(orders!I$1,products!$A$1:$G$1,0))</f>
        <v>Rob</v>
      </c>
      <c r="J24" t="str">
        <f>INDEX(products!$A$1:$G$49, MATCH(orders!$D24, products!$A$1:$A$49,0), MATCH(orders!J$1,products!$A$1:$G$1,0))</f>
        <v>M</v>
      </c>
      <c r="K24" s="4">
        <f>INDEX(products!$A$1:$G$49, MATCH(orders!$D24, products!$A$1:$A$49,0), MATCH(orders!K$1,products!$A$1:$G$1,0))</f>
        <v>2.5</v>
      </c>
      <c r="L24" s="5">
        <f>INDEX(products!$A$1:$G$49, MATCH(orders!$D24, products!$A$1:$A$49,0), 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 customers!$A$1:$A$1001,customers!B24:B1024,0)</f>
        <v>Donna Baskeyfied</v>
      </c>
      <c r="G25" s="2" t="str">
        <f>IF(_xlfn.XLOOKUP(C25,customers!$A$1:$A$1001,customers!C24:C1024,0)=0, "", _xlfn.XLOOKUP(C25,customers!$A$1:$A$1001,customers!C24:C1024,0))</f>
        <v/>
      </c>
      <c r="H25" s="2" t="str">
        <f>_xlfn.XLOOKUP(C25,customers!$A$1:$A$1001,customers!$G$1:$G$1001,0)</f>
        <v>United States</v>
      </c>
      <c r="I25" t="str">
        <f>INDEX(products!$A$1:$G$49, MATCH(orders!$D25, products!$A$1:$A$49,0), MATCH(orders!I$1,products!$A$1:$G$1,0))</f>
        <v>Ara</v>
      </c>
      <c r="J25" t="str">
        <f>INDEX(products!$A$1:$G$49, MATCH(orders!$D25, products!$A$1:$A$49,0), MATCH(orders!J$1,products!$A$1:$G$1,0))</f>
        <v>D</v>
      </c>
      <c r="K25" s="4">
        <f>INDEX(products!$A$1:$G$49, MATCH(orders!$D25, products!$A$1:$A$49,0), MATCH(orders!K$1,products!$A$1:$G$1,0))</f>
        <v>0.2</v>
      </c>
      <c r="L25" s="5">
        <f>INDEX(products!$A$1:$G$49, MATCH(orders!$D25, products!$A$1:$A$49,0), 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 customers!$A$1:$A$1001,customers!B25:B1025,0)</f>
        <v>Raynor McGilvary</v>
      </c>
      <c r="G26" s="2" t="str">
        <f>IF(_xlfn.XLOOKUP(C26,customers!$A$1:$A$1001,customers!C25:C1025,0)=0, "", _xlfn.XLOOKUP(C26,customers!$A$1:$A$1001,customers!C25:C1025,0))</f>
        <v>rmcgilvary1c@tamu.edu</v>
      </c>
      <c r="H26" s="2" t="str">
        <f>_xlfn.XLOOKUP(C26,customers!$A$1:$A$1001,customers!$G$1:$G$1001,0)</f>
        <v>United States</v>
      </c>
      <c r="I26" t="str">
        <f>INDEX(products!$A$1:$G$49, MATCH(orders!$D26, products!$A$1:$A$49,0), MATCH(orders!I$1,products!$A$1:$G$1,0))</f>
        <v>Ara</v>
      </c>
      <c r="J26" t="str">
        <f>INDEX(products!$A$1:$G$49, MATCH(orders!$D26, products!$A$1:$A$49,0), MATCH(orders!J$1,products!$A$1:$G$1,0))</f>
        <v>M</v>
      </c>
      <c r="K26" s="4">
        <f>INDEX(products!$A$1:$G$49, MATCH(orders!$D26, products!$A$1:$A$49,0), MATCH(orders!K$1,products!$A$1:$G$1,0))</f>
        <v>1</v>
      </c>
      <c r="L26" s="5">
        <f>INDEX(products!$A$1:$G$49, MATCH(orders!$D26, products!$A$1:$A$49,0), 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 customers!$A$1:$A$1001,customers!B26:B1026,0)</f>
        <v>Inger Bouldon</v>
      </c>
      <c r="G27" s="2" t="str">
        <f>IF(_xlfn.XLOOKUP(C27,customers!$A$1:$A$1001,customers!C26:C1026,0)=0, "", _xlfn.XLOOKUP(C27,customers!$A$1:$A$1001,customers!C26:C1026,0))</f>
        <v>ibouldon1e@gizmodo.com</v>
      </c>
      <c r="H27" s="2" t="str">
        <f>_xlfn.XLOOKUP(C27,customers!$A$1:$A$1001,customers!$G$1:$G$1001,0)</f>
        <v>United States</v>
      </c>
      <c r="I27" t="str">
        <f>INDEX(products!$A$1:$G$49, MATCH(orders!$D27, products!$A$1:$A$49,0), MATCH(orders!I$1,products!$A$1:$G$1,0))</f>
        <v>Exc</v>
      </c>
      <c r="J27" t="str">
        <f>INDEX(products!$A$1:$G$49, MATCH(orders!$D27, products!$A$1:$A$49,0), MATCH(orders!J$1,products!$A$1:$G$1,0))</f>
        <v>M</v>
      </c>
      <c r="K27" s="4">
        <f>INDEX(products!$A$1:$G$49, MATCH(orders!$D27, products!$A$1:$A$49,0), MATCH(orders!K$1,products!$A$1:$G$1,0))</f>
        <v>0.2</v>
      </c>
      <c r="L27" s="5">
        <f>INDEX(products!$A$1:$G$49, MATCH(orders!$D27, products!$A$1:$A$49,0), 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 customers!$A$1:$A$1001,customers!B27:B1027,0)</f>
        <v>Hartley Mattioli</v>
      </c>
      <c r="G28" s="2" t="str">
        <f>IF(_xlfn.XLOOKUP(C28,customers!$A$1:$A$1001,customers!C27:C1027,0)=0, "", _xlfn.XLOOKUP(C28,customers!$A$1:$A$1001,customers!C27:C1027,0))</f>
        <v>hmattioli1g@webmd.com</v>
      </c>
      <c r="H28" s="2" t="str">
        <f>_xlfn.XLOOKUP(C28,customers!$A$1:$A$1001,customers!$G$1:$G$1001,0)</f>
        <v>United States</v>
      </c>
      <c r="I28" t="str">
        <f>INDEX(products!$A$1:$G$49, MATCH(orders!$D28, products!$A$1:$A$49,0), MATCH(orders!I$1,products!$A$1:$G$1,0))</f>
        <v>Ara</v>
      </c>
      <c r="J28" t="str">
        <f>INDEX(products!$A$1:$G$49, MATCH(orders!$D28, products!$A$1:$A$49,0), MATCH(orders!J$1,products!$A$1:$G$1,0))</f>
        <v>M</v>
      </c>
      <c r="K28" s="4">
        <f>INDEX(products!$A$1:$G$49, MATCH(orders!$D28, products!$A$1:$A$49,0), MATCH(orders!K$1,products!$A$1:$G$1,0))</f>
        <v>0.5</v>
      </c>
      <c r="L28" s="5">
        <f>INDEX(products!$A$1:$G$49, MATCH(orders!$D28, products!$A$1:$A$49,0), 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 customers!$A$1:$A$1001,customers!B28:B1028,0)</f>
        <v>Archambault Gillard</v>
      </c>
      <c r="G29" s="2" t="str">
        <f>IF(_xlfn.XLOOKUP(C29,customers!$A$1:$A$1001,customers!C28:C1028,0)=0, "", _xlfn.XLOOKUP(C29,customers!$A$1:$A$1001,customers!C28:C1028,0))</f>
        <v>agillard1i@issuu.com</v>
      </c>
      <c r="H29" s="2" t="str">
        <f>_xlfn.XLOOKUP(C29,customers!$A$1:$A$1001,customers!$G$1:$G$1001,0)</f>
        <v>Ireland</v>
      </c>
      <c r="I29" t="str">
        <f>INDEX(products!$A$1:$G$49, MATCH(orders!$D29, products!$A$1:$A$49,0), MATCH(orders!I$1,products!$A$1:$G$1,0))</f>
        <v>Ara</v>
      </c>
      <c r="J29" t="str">
        <f>INDEX(products!$A$1:$G$49, MATCH(orders!$D29, products!$A$1:$A$49,0), MATCH(orders!J$1,products!$A$1:$G$1,0))</f>
        <v>M</v>
      </c>
      <c r="K29" s="4">
        <f>INDEX(products!$A$1:$G$49, MATCH(orders!$D29, products!$A$1:$A$49,0), MATCH(orders!K$1,products!$A$1:$G$1,0))</f>
        <v>0.2</v>
      </c>
      <c r="L29" s="5">
        <f>INDEX(products!$A$1:$G$49, MATCH(orders!$D29, products!$A$1:$A$49,0), 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 customers!$A$1:$A$1001,customers!B29:B1029,0)</f>
        <v>Theda Grizard</v>
      </c>
      <c r="G30" s="2" t="str">
        <f>IF(_xlfn.XLOOKUP(C30,customers!$A$1:$A$1001,customers!C29:C1029,0)=0, "", _xlfn.XLOOKUP(C30,customers!$A$1:$A$1001,customers!C29:C1029,0))</f>
        <v>tgrizard1k@odnoklassniki.ru</v>
      </c>
      <c r="H30" s="2" t="str">
        <f>_xlfn.XLOOKUP(C30,customers!$A$1:$A$1001,customers!$G$1:$G$1001,0)</f>
        <v>Ireland</v>
      </c>
      <c r="I30" t="str">
        <f>INDEX(products!$A$1:$G$49, MATCH(orders!$D30, products!$A$1:$A$49,0), MATCH(orders!I$1,products!$A$1:$G$1,0))</f>
        <v>Ara</v>
      </c>
      <c r="J30" t="str">
        <f>INDEX(products!$A$1:$G$49, MATCH(orders!$D30, products!$A$1:$A$49,0), MATCH(orders!J$1,products!$A$1:$G$1,0))</f>
        <v>D</v>
      </c>
      <c r="K30" s="4">
        <f>INDEX(products!$A$1:$G$49, MATCH(orders!$D30, products!$A$1:$A$49,0), MATCH(orders!K$1,products!$A$1:$G$1,0))</f>
        <v>0.5</v>
      </c>
      <c r="L30" s="5">
        <f>INDEX(products!$A$1:$G$49, MATCH(orders!$D30, products!$A$1:$A$49,0), 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 customers!$A$1:$A$1001,customers!B30:B1030,0)</f>
        <v>Willa Rolling</v>
      </c>
      <c r="G31" s="2" t="str">
        <f>IF(_xlfn.XLOOKUP(C31,customers!$A$1:$A$1001,customers!C30:C1030,0)=0, "", _xlfn.XLOOKUP(C31,customers!$A$1:$A$1001,customers!C30:C1030,0))</f>
        <v/>
      </c>
      <c r="H31" s="2" t="str">
        <f>_xlfn.XLOOKUP(C31,customers!$A$1:$A$1001,customers!$G$1:$G$1001,0)</f>
        <v>Ireland</v>
      </c>
      <c r="I31" t="str">
        <f>INDEX(products!$A$1:$G$49, MATCH(orders!$D31, products!$A$1:$A$49,0), MATCH(orders!I$1,products!$A$1:$G$1,0))</f>
        <v>Ara</v>
      </c>
      <c r="J31" t="str">
        <f>INDEX(products!$A$1:$G$49, MATCH(orders!$D31, products!$A$1:$A$49,0), MATCH(orders!J$1,products!$A$1:$G$1,0))</f>
        <v>D</v>
      </c>
      <c r="K31" s="4">
        <f>INDEX(products!$A$1:$G$49, MATCH(orders!$D31, products!$A$1:$A$49,0), MATCH(orders!K$1,products!$A$1:$G$1,0))</f>
        <v>1</v>
      </c>
      <c r="L31" s="5">
        <f>INDEX(products!$A$1:$G$49, MATCH(orders!$D31, products!$A$1:$A$49,0), 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 customers!$A$1:$A$1001,customers!B31:B1031,0)</f>
        <v>Correy Cottingham</v>
      </c>
      <c r="G32" s="2" t="str">
        <f>IF(_xlfn.XLOOKUP(C32,customers!$A$1:$A$1001,customers!C31:C1031,0)=0, "", _xlfn.XLOOKUP(C32,customers!$A$1:$A$1001,customers!C31:C1031,0))</f>
        <v>ccottingham1o@wikipedia.org</v>
      </c>
      <c r="H32" s="2" t="str">
        <f>_xlfn.XLOOKUP(C32,customers!$A$1:$A$1001,customers!$G$1:$G$1001,0)</f>
        <v>United States</v>
      </c>
      <c r="I32" t="str">
        <f>INDEX(products!$A$1:$G$49, MATCH(orders!$D32, products!$A$1:$A$49,0), MATCH(orders!I$1,products!$A$1:$G$1,0))</f>
        <v>Lib</v>
      </c>
      <c r="J32" t="str">
        <f>INDEX(products!$A$1:$G$49, MATCH(orders!$D32, products!$A$1:$A$49,0), MATCH(orders!J$1,products!$A$1:$G$1,0))</f>
        <v>M</v>
      </c>
      <c r="K32" s="4">
        <f>INDEX(products!$A$1:$G$49, MATCH(orders!$D32, products!$A$1:$A$49,0), MATCH(orders!K$1,products!$A$1:$G$1,0))</f>
        <v>0.2</v>
      </c>
      <c r="L32" s="5">
        <f>INDEX(products!$A$1:$G$49, MATCH(orders!$D32, products!$A$1:$A$49,0), 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 customers!$A$1:$A$1001,customers!B32:B1032,0)</f>
        <v>Pammi Endacott</v>
      </c>
      <c r="G33" s="2" t="str">
        <f>IF(_xlfn.XLOOKUP(C33,customers!$A$1:$A$1001,customers!C32:C1032,0)=0, "", _xlfn.XLOOKUP(C33,customers!$A$1:$A$1001,customers!C32:C1032,0))</f>
        <v/>
      </c>
      <c r="H33" s="2" t="str">
        <f>_xlfn.XLOOKUP(C33,customers!$A$1:$A$1001,customers!$G$1:$G$1001,0)</f>
        <v>United States</v>
      </c>
      <c r="I33" t="str">
        <f>INDEX(products!$A$1:$G$49, MATCH(orders!$D33, products!$A$1:$A$49,0), MATCH(orders!I$1,products!$A$1:$G$1,0))</f>
        <v>Ara</v>
      </c>
      <c r="J33" t="str">
        <f>INDEX(products!$A$1:$G$49, MATCH(orders!$D33, products!$A$1:$A$49,0), MATCH(orders!J$1,products!$A$1:$G$1,0))</f>
        <v>D</v>
      </c>
      <c r="K33" s="4">
        <f>INDEX(products!$A$1:$G$49, MATCH(orders!$D33, products!$A$1:$A$49,0), MATCH(orders!K$1,products!$A$1:$G$1,0))</f>
        <v>0.5</v>
      </c>
      <c r="L33" s="5">
        <f>INDEX(products!$A$1:$G$49, MATCH(orders!$D33, products!$A$1:$A$49,0), 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 customers!$A$1:$A$1001,customers!B33:B1033,0)</f>
        <v>Nona Linklater</v>
      </c>
      <c r="G34" s="2" t="str">
        <f>IF(_xlfn.XLOOKUP(C34,customers!$A$1:$A$1001,customers!C33:C1033,0)=0, "", _xlfn.XLOOKUP(C34,customers!$A$1:$A$1001,customers!C33:C1033,0))</f>
        <v/>
      </c>
      <c r="H34" s="2" t="str">
        <f>_xlfn.XLOOKUP(C34,customers!$A$1:$A$1001,customers!$G$1:$G$1001,0)</f>
        <v>United States</v>
      </c>
      <c r="I34" t="str">
        <f>INDEX(products!$A$1:$G$49, MATCH(orders!$D34, products!$A$1:$A$49,0), MATCH(orders!I$1,products!$A$1:$G$1,0))</f>
        <v>Lib</v>
      </c>
      <c r="J34" t="str">
        <f>INDEX(products!$A$1:$G$49, MATCH(orders!$D34, products!$A$1:$A$49,0), MATCH(orders!J$1,products!$A$1:$G$1,0))</f>
        <v>M</v>
      </c>
      <c r="K34" s="4">
        <f>INDEX(products!$A$1:$G$49, MATCH(orders!$D34, products!$A$1:$A$49,0), MATCH(orders!K$1,products!$A$1:$G$1,0))</f>
        <v>0.5</v>
      </c>
      <c r="L34" s="5">
        <f>INDEX(products!$A$1:$G$49, MATCH(orders!$D34, products!$A$1:$A$49,0), 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 customers!$A$1:$A$1001,customers!B34:B1034,0)</f>
        <v>Belvia Umpleby</v>
      </c>
      <c r="G35" s="2" t="str">
        <f>IF(_xlfn.XLOOKUP(C35,customers!$A$1:$A$1001,customers!C34:C1034,0)=0, "", _xlfn.XLOOKUP(C35,customers!$A$1:$A$1001,customers!C34:C1034,0))</f>
        <v>bumpleby1u@soundcloud.com</v>
      </c>
      <c r="H35" s="2" t="str">
        <f>_xlfn.XLOOKUP(C35,customers!$A$1:$A$1001,customers!$G$1:$G$1001,0)</f>
        <v>United States</v>
      </c>
      <c r="I35" t="str">
        <f>INDEX(products!$A$1:$G$49, MATCH(orders!$D35, products!$A$1:$A$49,0), MATCH(orders!I$1,products!$A$1:$G$1,0))</f>
        <v>Lib</v>
      </c>
      <c r="J35" t="str">
        <f>INDEX(products!$A$1:$G$49, MATCH(orders!$D35, products!$A$1:$A$49,0), MATCH(orders!J$1,products!$A$1:$G$1,0))</f>
        <v>L</v>
      </c>
      <c r="K35" s="4">
        <f>INDEX(products!$A$1:$G$49, MATCH(orders!$D35, products!$A$1:$A$49,0), MATCH(orders!K$1,products!$A$1:$G$1,0))</f>
        <v>0.2</v>
      </c>
      <c r="L35" s="5">
        <f>INDEX(products!$A$1:$G$49, MATCH(orders!$D35, products!$A$1:$A$49,0), 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 customers!$A$1:$A$1001,customers!B35:B1035,0)</f>
        <v>Hayward Goulter</v>
      </c>
      <c r="G36" s="2" t="str">
        <f>IF(_xlfn.XLOOKUP(C36,customers!$A$1:$A$1001,customers!C35:C1035,0)=0, "", _xlfn.XLOOKUP(C36,customers!$A$1:$A$1001,customers!C35:C1035,0))</f>
        <v>hgoulter1w@abc.net.au</v>
      </c>
      <c r="H36" s="2" t="str">
        <f>_xlfn.XLOOKUP(C36,customers!$A$1:$A$1001,customers!$G$1:$G$1001,0)</f>
        <v>United Kingdom</v>
      </c>
      <c r="I36" t="str">
        <f>INDEX(products!$A$1:$G$49, MATCH(orders!$D36, products!$A$1:$A$49,0), MATCH(orders!I$1,products!$A$1:$G$1,0))</f>
        <v>Lib</v>
      </c>
      <c r="J36" t="str">
        <f>INDEX(products!$A$1:$G$49, MATCH(orders!$D36, products!$A$1:$A$49,0), MATCH(orders!J$1,products!$A$1:$G$1,0))</f>
        <v>L</v>
      </c>
      <c r="K36" s="4">
        <f>INDEX(products!$A$1:$G$49, MATCH(orders!$D36, products!$A$1:$A$49,0), MATCH(orders!K$1,products!$A$1:$G$1,0))</f>
        <v>0.5</v>
      </c>
      <c r="L36" s="5">
        <f>INDEX(products!$A$1:$G$49, MATCH(orders!$D36, products!$A$1:$A$49,0), 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 customers!$A$1:$A$1001,customers!B36:B1036,0)</f>
        <v>Shannon List</v>
      </c>
      <c r="G37" s="2" t="str">
        <f>IF(_xlfn.XLOOKUP(C37,customers!$A$1:$A$1001,customers!C36:C1036,0)=0, "", _xlfn.XLOOKUP(C37,customers!$A$1:$A$1001,customers!C36:C1036,0))</f>
        <v>slist1y@mapquest.com</v>
      </c>
      <c r="H37" s="2" t="str">
        <f>_xlfn.XLOOKUP(C37,customers!$A$1:$A$1001,customers!$G$1:$G$1001,0)</f>
        <v>United States</v>
      </c>
      <c r="I37" t="str">
        <f>INDEX(products!$A$1:$G$49, MATCH(orders!$D37, products!$A$1:$A$49,0), MATCH(orders!I$1,products!$A$1:$G$1,0))</f>
        <v>Ara</v>
      </c>
      <c r="J37" t="str">
        <f>INDEX(products!$A$1:$G$49, MATCH(orders!$D37, products!$A$1:$A$49,0), MATCH(orders!J$1,products!$A$1:$G$1,0))</f>
        <v>D</v>
      </c>
      <c r="K37" s="4">
        <f>INDEX(products!$A$1:$G$49, MATCH(orders!$D37, products!$A$1:$A$49,0), MATCH(orders!K$1,products!$A$1:$G$1,0))</f>
        <v>0.5</v>
      </c>
      <c r="L37" s="5">
        <f>INDEX(products!$A$1:$G$49, MATCH(orders!$D37, products!$A$1:$A$49,0), 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 customers!$A$1:$A$1001,customers!B37:B1037,0)</f>
        <v>Aurlie McCarl</v>
      </c>
      <c r="G38" s="2" t="str">
        <f>IF(_xlfn.XLOOKUP(C38,customers!$A$1:$A$1001,customers!C37:C1037,0)=0, "", _xlfn.XLOOKUP(C38,customers!$A$1:$A$1001,customers!C37:C1037,0))</f>
        <v/>
      </c>
      <c r="H38" s="2" t="str">
        <f>_xlfn.XLOOKUP(C38,customers!$A$1:$A$1001,customers!$G$1:$G$1001,0)</f>
        <v>United States</v>
      </c>
      <c r="I38" t="str">
        <f>INDEX(products!$A$1:$G$49, MATCH(orders!$D38, products!$A$1:$A$49,0), MATCH(orders!I$1,products!$A$1:$G$1,0))</f>
        <v>Lib</v>
      </c>
      <c r="J38" t="str">
        <f>INDEX(products!$A$1:$G$49, MATCH(orders!$D38, products!$A$1:$A$49,0), MATCH(orders!J$1,products!$A$1:$G$1,0))</f>
        <v>M</v>
      </c>
      <c r="K38" s="4">
        <f>INDEX(products!$A$1:$G$49, MATCH(orders!$D38, products!$A$1:$A$49,0), MATCH(orders!K$1,products!$A$1:$G$1,0))</f>
        <v>0.2</v>
      </c>
      <c r="L38" s="5">
        <f>INDEX(products!$A$1:$G$49, MATCH(orders!$D38, products!$A$1:$A$49,0), 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 customers!$A$1:$A$1001,customers!B38:B1038,0)</f>
        <v>Jennifer Rangall</v>
      </c>
      <c r="G39" s="2" t="str">
        <f>IF(_xlfn.XLOOKUP(C39,customers!$A$1:$A$1001,customers!C38:C1038,0)=0, "", _xlfn.XLOOKUP(C39,customers!$A$1:$A$1001,customers!C38:C1038,0))</f>
        <v>jrangall22@newsvine.com</v>
      </c>
      <c r="H39" s="2" t="str">
        <f>_xlfn.XLOOKUP(C39,customers!$A$1:$A$1001,customers!$G$1:$G$1001,0)</f>
        <v>United States</v>
      </c>
      <c r="I39" t="str">
        <f>INDEX(products!$A$1:$G$49, MATCH(orders!$D39, products!$A$1:$A$49,0), MATCH(orders!I$1,products!$A$1:$G$1,0))</f>
        <v>Lib</v>
      </c>
      <c r="J39" t="str">
        <f>INDEX(products!$A$1:$G$49, MATCH(orders!$D39, products!$A$1:$A$49,0), MATCH(orders!J$1,products!$A$1:$G$1,0))</f>
        <v>L</v>
      </c>
      <c r="K39" s="4">
        <f>INDEX(products!$A$1:$G$49, MATCH(orders!$D39, products!$A$1:$A$49,0), MATCH(orders!K$1,products!$A$1:$G$1,0))</f>
        <v>0.5</v>
      </c>
      <c r="L39" s="5">
        <f>INDEX(products!$A$1:$G$49, MATCH(orders!$D39, products!$A$1:$A$49,0), 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 customers!$A$1:$A$1001,customers!B39:B1039,0)</f>
        <v>Melania Beadle</v>
      </c>
      <c r="G40" s="2" t="str">
        <f>IF(_xlfn.XLOOKUP(C40,customers!$A$1:$A$1001,customers!C39:C1039,0)=0, "", _xlfn.XLOOKUP(C40,customers!$A$1:$A$1001,customers!C39:C1039,0))</f>
        <v/>
      </c>
      <c r="H40" s="2" t="str">
        <f>_xlfn.XLOOKUP(C40,customers!$A$1:$A$1001,customers!$G$1:$G$1001,0)</f>
        <v>United States</v>
      </c>
      <c r="I40" t="str">
        <f>INDEX(products!$A$1:$G$49, MATCH(orders!$D40, products!$A$1:$A$49,0), MATCH(orders!I$1,products!$A$1:$G$1,0))</f>
        <v>Rob</v>
      </c>
      <c r="J40" t="str">
        <f>INDEX(products!$A$1:$G$49, MATCH(orders!$D40, products!$A$1:$A$49,0), MATCH(orders!J$1,products!$A$1:$G$1,0))</f>
        <v>M</v>
      </c>
      <c r="K40" s="4">
        <f>INDEX(products!$A$1:$G$49, MATCH(orders!$D40, products!$A$1:$A$49,0), MATCH(orders!K$1,products!$A$1:$G$1,0))</f>
        <v>2.5</v>
      </c>
      <c r="L40" s="5">
        <f>INDEX(products!$A$1:$G$49, MATCH(orders!$D40, products!$A$1:$A$49,0), 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 customers!$A$1:$A$1001,customers!B40:B1040,0)</f>
        <v>Lothaire Mizzi</v>
      </c>
      <c r="G41" s="2" t="str">
        <f>IF(_xlfn.XLOOKUP(C41,customers!$A$1:$A$1001,customers!C40:C1040,0)=0, "", _xlfn.XLOOKUP(C41,customers!$A$1:$A$1001,customers!C40:C1040,0))</f>
        <v>lmizzi26@rakuten.co.jp</v>
      </c>
      <c r="H41" s="2" t="str">
        <f>_xlfn.XLOOKUP(C41,customers!$A$1:$A$1001,customers!$G$1:$G$1001,0)</f>
        <v>United States</v>
      </c>
      <c r="I41" t="str">
        <f>INDEX(products!$A$1:$G$49, MATCH(orders!$D41, products!$A$1:$A$49,0), MATCH(orders!I$1,products!$A$1:$G$1,0))</f>
        <v>Rob</v>
      </c>
      <c r="J41" t="str">
        <f>INDEX(products!$A$1:$G$49, MATCH(orders!$D41, products!$A$1:$A$49,0), MATCH(orders!J$1,products!$A$1:$G$1,0))</f>
        <v>M</v>
      </c>
      <c r="K41" s="4">
        <f>INDEX(products!$A$1:$G$49, MATCH(orders!$D41, products!$A$1:$A$49,0), MATCH(orders!K$1,products!$A$1:$G$1,0))</f>
        <v>1</v>
      </c>
      <c r="L41" s="5">
        <f>INDEX(products!$A$1:$G$49, MATCH(orders!$D41, products!$A$1:$A$49,0), 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 customers!$A$1:$A$1001,customers!B41:B1041,0)</f>
        <v>Ami Arnow</v>
      </c>
      <c r="G42" s="2" t="str">
        <f>IF(_xlfn.XLOOKUP(C42,customers!$A$1:$A$1001,customers!C41:C1041,0)=0, "", _xlfn.XLOOKUP(C42,customers!$A$1:$A$1001,customers!C41:C1041,0))</f>
        <v>aarnow28@arizona.edu</v>
      </c>
      <c r="H42" s="2" t="str">
        <f>_xlfn.XLOOKUP(C42,customers!$A$1:$A$1001,customers!$G$1:$G$1001,0)</f>
        <v>United States</v>
      </c>
      <c r="I42" t="str">
        <f>INDEX(products!$A$1:$G$49, MATCH(orders!$D42, products!$A$1:$A$49,0), MATCH(orders!I$1,products!$A$1:$G$1,0))</f>
        <v>Lib</v>
      </c>
      <c r="J42" t="str">
        <f>INDEX(products!$A$1:$G$49, MATCH(orders!$D42, products!$A$1:$A$49,0), MATCH(orders!J$1,products!$A$1:$G$1,0))</f>
        <v>M</v>
      </c>
      <c r="K42" s="4">
        <f>INDEX(products!$A$1:$G$49, MATCH(orders!$D42, products!$A$1:$A$49,0), MATCH(orders!K$1,products!$A$1:$G$1,0))</f>
        <v>1</v>
      </c>
      <c r="L42" s="5">
        <f>INDEX(products!$A$1:$G$49, MATCH(orders!$D42, products!$A$1:$A$49,0), 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 customers!$A$1:$A$1001,customers!B42:B1042,0)</f>
        <v>Bunny Naulls</v>
      </c>
      <c r="G43" s="2" t="str">
        <f>IF(_xlfn.XLOOKUP(C43,customers!$A$1:$A$1001,customers!C42:C1042,0)=0, "", _xlfn.XLOOKUP(C43,customers!$A$1:$A$1001,customers!C42:C1042,0))</f>
        <v>bnaulls2a@tiny.cc</v>
      </c>
      <c r="H43" s="2" t="str">
        <f>_xlfn.XLOOKUP(C43,customers!$A$1:$A$1001,customers!$G$1:$G$1001,0)</f>
        <v>United States</v>
      </c>
      <c r="I43" t="str">
        <f>INDEX(products!$A$1:$G$49, MATCH(orders!$D43, products!$A$1:$A$49,0), MATCH(orders!I$1,products!$A$1:$G$1,0))</f>
        <v>Exc</v>
      </c>
      <c r="J43" t="str">
        <f>INDEX(products!$A$1:$G$49, MATCH(orders!$D43, products!$A$1:$A$49,0), MATCH(orders!J$1,products!$A$1:$G$1,0))</f>
        <v>D</v>
      </c>
      <c r="K43" s="4">
        <f>INDEX(products!$A$1:$G$49, MATCH(orders!$D43, products!$A$1:$A$49,0), MATCH(orders!K$1,products!$A$1:$G$1,0))</f>
        <v>0.2</v>
      </c>
      <c r="L43" s="5">
        <f>INDEX(products!$A$1:$G$49, MATCH(orders!$D43, products!$A$1:$A$49,0), 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 customers!$A$1:$A$1001,customers!B43:B1043,0)</f>
        <v>Zaccaria Sherewood</v>
      </c>
      <c r="G44" s="2" t="str">
        <f>IF(_xlfn.XLOOKUP(C44,customers!$A$1:$A$1001,customers!C43:C1043,0)=0, "", _xlfn.XLOOKUP(C44,customers!$A$1:$A$1001,customers!C43:C1043,0))</f>
        <v>zsherewood2c@apache.org</v>
      </c>
      <c r="H44" s="2" t="str">
        <f>_xlfn.XLOOKUP(C44,customers!$A$1:$A$1001,customers!$G$1:$G$1001,0)</f>
        <v>United States</v>
      </c>
      <c r="I44" t="str">
        <f>INDEX(products!$A$1:$G$49, MATCH(orders!$D44, products!$A$1:$A$49,0), MATCH(orders!I$1,products!$A$1:$G$1,0))</f>
        <v>Rob</v>
      </c>
      <c r="J44" t="str">
        <f>INDEX(products!$A$1:$G$49, MATCH(orders!$D44, products!$A$1:$A$49,0), MATCH(orders!J$1,products!$A$1:$G$1,0))</f>
        <v>D</v>
      </c>
      <c r="K44" s="4">
        <f>INDEX(products!$A$1:$G$49, MATCH(orders!$D44, products!$A$1:$A$49,0), MATCH(orders!K$1,products!$A$1:$G$1,0))</f>
        <v>0.2</v>
      </c>
      <c r="L44" s="5">
        <f>INDEX(products!$A$1:$G$49, MATCH(orders!$D44, products!$A$1:$A$49,0), 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 customers!$A$1:$A$1001,customers!B44:B1044,0)</f>
        <v>Blancha McAmish</v>
      </c>
      <c r="G45" s="2" t="str">
        <f>IF(_xlfn.XLOOKUP(C45,customers!$A$1:$A$1001,customers!C44:C1044,0)=0, "", _xlfn.XLOOKUP(C45,customers!$A$1:$A$1001,customers!C44:C1044,0))</f>
        <v>bmcamish2e@tripadvisor.com</v>
      </c>
      <c r="H45" s="2" t="str">
        <f>_xlfn.XLOOKUP(C45,customers!$A$1:$A$1001,customers!$G$1:$G$1001,0)</f>
        <v>United States</v>
      </c>
      <c r="I45" t="str">
        <f>INDEX(products!$A$1:$G$49, MATCH(orders!$D45, products!$A$1:$A$49,0), MATCH(orders!I$1,products!$A$1:$G$1,0))</f>
        <v>Lib</v>
      </c>
      <c r="J45" t="str">
        <f>INDEX(products!$A$1:$G$49, MATCH(orders!$D45, products!$A$1:$A$49,0), MATCH(orders!J$1,products!$A$1:$G$1,0))</f>
        <v>L</v>
      </c>
      <c r="K45" s="4">
        <f>INDEX(products!$A$1:$G$49, MATCH(orders!$D45, products!$A$1:$A$49,0), MATCH(orders!K$1,products!$A$1:$G$1,0))</f>
        <v>2.5</v>
      </c>
      <c r="L45" s="5">
        <f>INDEX(products!$A$1:$G$49, MATCH(orders!$D45, products!$A$1:$A$49,0), 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 customers!$A$1:$A$1001,customers!B45:B1045,0)</f>
        <v>Elna Grise</v>
      </c>
      <c r="G46" s="2" t="str">
        <f>IF(_xlfn.XLOOKUP(C46,customers!$A$1:$A$1001,customers!C45:C1045,0)=0, "", _xlfn.XLOOKUP(C46,customers!$A$1:$A$1001,customers!C45:C1045,0))</f>
        <v>egrise2g@cargocollective.com</v>
      </c>
      <c r="H46" s="2" t="str">
        <f>_xlfn.XLOOKUP(C46,customers!$A$1:$A$1001,customers!$G$1:$G$1001,0)</f>
        <v>United States</v>
      </c>
      <c r="I46" t="str">
        <f>INDEX(products!$A$1:$G$49, MATCH(orders!$D46, products!$A$1:$A$49,0), MATCH(orders!I$1,products!$A$1:$G$1,0))</f>
        <v>Exc</v>
      </c>
      <c r="J46" t="str">
        <f>INDEX(products!$A$1:$G$49, MATCH(orders!$D46, products!$A$1:$A$49,0), MATCH(orders!J$1,products!$A$1:$G$1,0))</f>
        <v>M</v>
      </c>
      <c r="K46" s="4">
        <f>INDEX(products!$A$1:$G$49, MATCH(orders!$D46, products!$A$1:$A$49,0), MATCH(orders!K$1,products!$A$1:$G$1,0))</f>
        <v>0.5</v>
      </c>
      <c r="L46" s="5">
        <f>INDEX(products!$A$1:$G$49, MATCH(orders!$D46, products!$A$1:$A$49,0), 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 customers!$A$1:$A$1001,customers!B46:B1046,0)</f>
        <v>Loydie Langlais</v>
      </c>
      <c r="G47" s="2" t="str">
        <f>IF(_xlfn.XLOOKUP(C47,customers!$A$1:$A$1001,customers!C46:C1046,0)=0, "", _xlfn.XLOOKUP(C47,customers!$A$1:$A$1001,customers!C46:C1046,0))</f>
        <v/>
      </c>
      <c r="H47" s="2" t="str">
        <f>_xlfn.XLOOKUP(C47,customers!$A$1:$A$1001,customers!$G$1:$G$1001,0)</f>
        <v>United States</v>
      </c>
      <c r="I47" t="str">
        <f>INDEX(products!$A$1:$G$49, MATCH(orders!$D47, products!$A$1:$A$49,0), MATCH(orders!I$1,products!$A$1:$G$1,0))</f>
        <v>Lib</v>
      </c>
      <c r="J47" t="str">
        <f>INDEX(products!$A$1:$G$49, MATCH(orders!$D47, products!$A$1:$A$49,0), MATCH(orders!J$1,products!$A$1:$G$1,0))</f>
        <v>D</v>
      </c>
      <c r="K47" s="4">
        <f>INDEX(products!$A$1:$G$49, MATCH(orders!$D47, products!$A$1:$A$49,0), MATCH(orders!K$1,products!$A$1:$G$1,0))</f>
        <v>2.5</v>
      </c>
      <c r="L47" s="5">
        <f>INDEX(products!$A$1:$G$49, MATCH(orders!$D47, products!$A$1:$A$49,0), 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 customers!$A$1:$A$1001,customers!B47:B1047,0)</f>
        <v>Hamish MacSherry</v>
      </c>
      <c r="G48" s="2" t="str">
        <f>IF(_xlfn.XLOOKUP(C48,customers!$A$1:$A$1001,customers!C47:C1047,0)=0, "", _xlfn.XLOOKUP(C48,customers!$A$1:$A$1001,customers!C47:C1047,0))</f>
        <v/>
      </c>
      <c r="H48" s="2" t="str">
        <f>_xlfn.XLOOKUP(C48,customers!$A$1:$A$1001,customers!$G$1:$G$1001,0)</f>
        <v>United States</v>
      </c>
      <c r="I48" t="str">
        <f>INDEX(products!$A$1:$G$49, MATCH(orders!$D48, products!$A$1:$A$49,0), MATCH(orders!I$1,products!$A$1:$G$1,0))</f>
        <v>Exc</v>
      </c>
      <c r="J48" t="str">
        <f>INDEX(products!$A$1:$G$49, MATCH(orders!$D48, products!$A$1:$A$49,0), MATCH(orders!J$1,products!$A$1:$G$1,0))</f>
        <v>M</v>
      </c>
      <c r="K48" s="4">
        <f>INDEX(products!$A$1:$G$49, MATCH(orders!$D48, products!$A$1:$A$49,0), MATCH(orders!K$1,products!$A$1:$G$1,0))</f>
        <v>2.5</v>
      </c>
      <c r="L48" s="5">
        <f>INDEX(products!$A$1:$G$49, MATCH(orders!$D48, products!$A$1:$A$49,0), 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 customers!$A$1:$A$1001,customers!B48:B1048,0)</f>
        <v>Rudy Farquharson</v>
      </c>
      <c r="G49" s="2" t="str">
        <f>IF(_xlfn.XLOOKUP(C49,customers!$A$1:$A$1001,customers!C48:C1048,0)=0, "", _xlfn.XLOOKUP(C49,customers!$A$1:$A$1001,customers!C48:C1048,0))</f>
        <v/>
      </c>
      <c r="H49" s="2" t="str">
        <f>_xlfn.XLOOKUP(C49,customers!$A$1:$A$1001,customers!$G$1:$G$1001,0)</f>
        <v>United States</v>
      </c>
      <c r="I49" t="str">
        <f>INDEX(products!$A$1:$G$49, MATCH(orders!$D49, products!$A$1:$A$49,0), MATCH(orders!I$1,products!$A$1:$G$1,0))</f>
        <v>Ara</v>
      </c>
      <c r="J49" t="str">
        <f>INDEX(products!$A$1:$G$49, MATCH(orders!$D49, products!$A$1:$A$49,0), MATCH(orders!J$1,products!$A$1:$G$1,0))</f>
        <v>L</v>
      </c>
      <c r="K49" s="4">
        <f>INDEX(products!$A$1:$G$49, MATCH(orders!$D49, products!$A$1:$A$49,0), MATCH(orders!K$1,products!$A$1:$G$1,0))</f>
        <v>0.2</v>
      </c>
      <c r="L49" s="5">
        <f>INDEX(products!$A$1:$G$49, MATCH(orders!$D49, products!$A$1:$A$49,0), 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 customers!$A$1:$A$1001,customers!B49:B1049,0)</f>
        <v>Vicki Kirdsch</v>
      </c>
      <c r="G50" s="2" t="str">
        <f>IF(_xlfn.XLOOKUP(C50,customers!$A$1:$A$1001,customers!C49:C1049,0)=0, "", _xlfn.XLOOKUP(C50,customers!$A$1:$A$1001,customers!C49:C1049,0))</f>
        <v>vkirdsch2o@google.fr</v>
      </c>
      <c r="H50" s="2" t="str">
        <f>_xlfn.XLOOKUP(C50,customers!$A$1:$A$1001,customers!$G$1:$G$1001,0)</f>
        <v>United States</v>
      </c>
      <c r="I50" t="str">
        <f>INDEX(products!$A$1:$G$49, MATCH(orders!$D50, products!$A$1:$A$49,0), MATCH(orders!I$1,products!$A$1:$G$1,0))</f>
        <v>Ara</v>
      </c>
      <c r="J50" t="str">
        <f>INDEX(products!$A$1:$G$49, MATCH(orders!$D50, products!$A$1:$A$49,0), MATCH(orders!J$1,products!$A$1:$G$1,0))</f>
        <v>D</v>
      </c>
      <c r="K50" s="4">
        <f>INDEX(products!$A$1:$G$49, MATCH(orders!$D50, products!$A$1:$A$49,0), MATCH(orders!K$1,products!$A$1:$G$1,0))</f>
        <v>2.5</v>
      </c>
      <c r="L50" s="5">
        <f>INDEX(products!$A$1:$G$49, MATCH(orders!$D50, products!$A$1:$A$49,0), 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 customers!$A$1:$A$1001,customers!B50:B1050,0)</f>
        <v>Ruy Cancellieri</v>
      </c>
      <c r="G51" s="2" t="str">
        <f>IF(_xlfn.XLOOKUP(C51,customers!$A$1:$A$1001,customers!C50:C1050,0)=0, "", _xlfn.XLOOKUP(C51,customers!$A$1:$A$1001,customers!C50:C1050,0))</f>
        <v/>
      </c>
      <c r="H51" s="2" t="str">
        <f>_xlfn.XLOOKUP(C51,customers!$A$1:$A$1001,customers!$G$1:$G$1001,0)</f>
        <v>United States</v>
      </c>
      <c r="I51" t="str">
        <f>INDEX(products!$A$1:$G$49, MATCH(orders!$D51, products!$A$1:$A$49,0), MATCH(orders!I$1,products!$A$1:$G$1,0))</f>
        <v>Ara</v>
      </c>
      <c r="J51" t="str">
        <f>INDEX(products!$A$1:$G$49, MATCH(orders!$D51, products!$A$1:$A$49,0), MATCH(orders!J$1,products!$A$1:$G$1,0))</f>
        <v>L</v>
      </c>
      <c r="K51" s="4">
        <f>INDEX(products!$A$1:$G$49, MATCH(orders!$D51, products!$A$1:$A$49,0), MATCH(orders!K$1,products!$A$1:$G$1,0))</f>
        <v>1</v>
      </c>
      <c r="L51" s="5">
        <f>INDEX(products!$A$1:$G$49, MATCH(orders!$D51, products!$A$1:$A$49,0), 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 customers!$A$1:$A$1001,customers!B51:B1051,0)</f>
        <v>Rudiger Di Bartolomeo</v>
      </c>
      <c r="G52" s="2" t="str">
        <f>IF(_xlfn.XLOOKUP(C52,customers!$A$1:$A$1001,customers!C51:C1051,0)=0, "", _xlfn.XLOOKUP(C52,customers!$A$1:$A$1001,customers!C51:C1051,0))</f>
        <v/>
      </c>
      <c r="H52" s="2" t="str">
        <f>_xlfn.XLOOKUP(C52,customers!$A$1:$A$1001,customers!$G$1:$G$1001,0)</f>
        <v>United States</v>
      </c>
      <c r="I52" t="str">
        <f>INDEX(products!$A$1:$G$49, MATCH(orders!$D52, products!$A$1:$A$49,0), MATCH(orders!I$1,products!$A$1:$G$1,0))</f>
        <v>Lib</v>
      </c>
      <c r="J52" t="str">
        <f>INDEX(products!$A$1:$G$49, MATCH(orders!$D52, products!$A$1:$A$49,0), MATCH(orders!J$1,products!$A$1:$G$1,0))</f>
        <v>D</v>
      </c>
      <c r="K52" s="4">
        <f>INDEX(products!$A$1:$G$49, MATCH(orders!$D52, products!$A$1:$A$49,0), MATCH(orders!K$1,products!$A$1:$G$1,0))</f>
        <v>0.5</v>
      </c>
      <c r="L52" s="5">
        <f>INDEX(products!$A$1:$G$49, MATCH(orders!$D52, products!$A$1:$A$49,0), 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 customers!$A$1:$A$1001,customers!B52:B1052,0)</f>
        <v>Dyanna Aizikovitz</v>
      </c>
      <c r="G53" s="2" t="str">
        <f>IF(_xlfn.XLOOKUP(C53,customers!$A$1:$A$1001,customers!C52:C1052,0)=0, "", _xlfn.XLOOKUP(C53,customers!$A$1:$A$1001,customers!C52:C1052,0))</f>
        <v>daizikovitz2u@answers.com</v>
      </c>
      <c r="H53" s="2" t="str">
        <f>_xlfn.XLOOKUP(C53,customers!$A$1:$A$1001,customers!$G$1:$G$1001,0)</f>
        <v>Ireland</v>
      </c>
      <c r="I53" t="str">
        <f>INDEX(products!$A$1:$G$49, MATCH(orders!$D53, products!$A$1:$A$49,0), MATCH(orders!I$1,products!$A$1:$G$1,0))</f>
        <v>Lib</v>
      </c>
      <c r="J53" t="str">
        <f>INDEX(products!$A$1:$G$49, MATCH(orders!$D53, products!$A$1:$A$49,0), MATCH(orders!J$1,products!$A$1:$G$1,0))</f>
        <v>L</v>
      </c>
      <c r="K53" s="4">
        <f>INDEX(products!$A$1:$G$49, MATCH(orders!$D53, products!$A$1:$A$49,0), MATCH(orders!K$1,products!$A$1:$G$1,0))</f>
        <v>2.5</v>
      </c>
      <c r="L53" s="5">
        <f>INDEX(products!$A$1:$G$49, MATCH(orders!$D53, products!$A$1:$A$49,0), 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 customers!$A$1:$A$1001,customers!B53:B1053,0)</f>
        <v>Emiline Priddis</v>
      </c>
      <c r="G54" s="2" t="str">
        <f>IF(_xlfn.XLOOKUP(C54,customers!$A$1:$A$1001,customers!C53:C1053,0)=0, "", _xlfn.XLOOKUP(C54,customers!$A$1:$A$1001,customers!C53:C1053,0))</f>
        <v>epriddis2w@nationalgeographic.com</v>
      </c>
      <c r="H54" s="2" t="str">
        <f>_xlfn.XLOOKUP(C54,customers!$A$1:$A$1001,customers!$G$1:$G$1001,0)</f>
        <v>United Kingdom</v>
      </c>
      <c r="I54" t="str">
        <f>INDEX(products!$A$1:$G$49, MATCH(orders!$D54, products!$A$1:$A$49,0), MATCH(orders!I$1,products!$A$1:$G$1,0))</f>
        <v>Rob</v>
      </c>
      <c r="J54" t="str">
        <f>INDEX(products!$A$1:$G$49, MATCH(orders!$D54, products!$A$1:$A$49,0), MATCH(orders!J$1,products!$A$1:$G$1,0))</f>
        <v>M</v>
      </c>
      <c r="K54" s="4">
        <f>INDEX(products!$A$1:$G$49, MATCH(orders!$D54, products!$A$1:$A$49,0), MATCH(orders!K$1,products!$A$1:$G$1,0))</f>
        <v>0.5</v>
      </c>
      <c r="L54" s="5">
        <f>INDEX(products!$A$1:$G$49, MATCH(orders!$D54, products!$A$1:$A$49,0), 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 customers!$A$1:$A$1001,customers!B54:B1054,0)</f>
        <v>Queenie Veel</v>
      </c>
      <c r="G55" s="2" t="str">
        <f>IF(_xlfn.XLOOKUP(C55,customers!$A$1:$A$1001,customers!C54:C1054,0)=0, "", _xlfn.XLOOKUP(C55,customers!$A$1:$A$1001,customers!C54:C1054,0))</f>
        <v>qveel2x@jugem.jp</v>
      </c>
      <c r="H55" s="2" t="str">
        <f>_xlfn.XLOOKUP(C55,customers!$A$1:$A$1001,customers!$G$1:$G$1001,0)</f>
        <v>United Kingdom</v>
      </c>
      <c r="I55" t="str">
        <f>INDEX(products!$A$1:$G$49, MATCH(orders!$D55, products!$A$1:$A$49,0), MATCH(orders!I$1,products!$A$1:$G$1,0))</f>
        <v>Lib</v>
      </c>
      <c r="J55" t="str">
        <f>INDEX(products!$A$1:$G$49, MATCH(orders!$D55, products!$A$1:$A$49,0), MATCH(orders!J$1,products!$A$1:$G$1,0))</f>
        <v>L</v>
      </c>
      <c r="K55" s="4">
        <f>INDEX(products!$A$1:$G$49, MATCH(orders!$D55, products!$A$1:$A$49,0), MATCH(orders!K$1,products!$A$1:$G$1,0))</f>
        <v>2.5</v>
      </c>
      <c r="L55" s="5">
        <f>INDEX(products!$A$1:$G$49, MATCH(orders!$D55, products!$A$1:$A$49,0), 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 customers!$A$1:$A$1001,customers!B55:B1055,0)</f>
        <v>Isahella Hagland</v>
      </c>
      <c r="G56" s="2" t="str">
        <f>IF(_xlfn.XLOOKUP(C56,customers!$A$1:$A$1001,customers!C55:C1055,0)=0, "", _xlfn.XLOOKUP(C56,customers!$A$1:$A$1001,customers!C55:C1055,0))</f>
        <v/>
      </c>
      <c r="H56" s="2" t="str">
        <f>_xlfn.XLOOKUP(C56,customers!$A$1:$A$1001,customers!$G$1:$G$1001,0)</f>
        <v>United States</v>
      </c>
      <c r="I56" t="str">
        <f>INDEX(products!$A$1:$G$49, MATCH(orders!$D56, products!$A$1:$A$49,0), MATCH(orders!I$1,products!$A$1:$G$1,0))</f>
        <v>Lib</v>
      </c>
      <c r="J56" t="str">
        <f>INDEX(products!$A$1:$G$49, MATCH(orders!$D56, products!$A$1:$A$49,0), MATCH(orders!J$1,products!$A$1:$G$1,0))</f>
        <v>M</v>
      </c>
      <c r="K56" s="4">
        <f>INDEX(products!$A$1:$G$49, MATCH(orders!$D56, products!$A$1:$A$49,0), MATCH(orders!K$1,products!$A$1:$G$1,0))</f>
        <v>1</v>
      </c>
      <c r="L56" s="5">
        <f>INDEX(products!$A$1:$G$49, MATCH(orders!$D56, products!$A$1:$A$49,0), 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 customers!$A$1:$A$1001,customers!B56:B1056,0)</f>
        <v>Marie-jeanne Redgrave</v>
      </c>
      <c r="G57" s="2" t="str">
        <f>IF(_xlfn.XLOOKUP(C57,customers!$A$1:$A$1001,customers!C56:C1056,0)=0, "", _xlfn.XLOOKUP(C57,customers!$A$1:$A$1001,customers!C56:C1056,0))</f>
        <v>mredgrave32@cargocollective.com</v>
      </c>
      <c r="H57" s="2" t="str">
        <f>_xlfn.XLOOKUP(C57,customers!$A$1:$A$1001,customers!$G$1:$G$1001,0)</f>
        <v>United States</v>
      </c>
      <c r="I57" t="str">
        <f>INDEX(products!$A$1:$G$49, MATCH(orders!$D57, products!$A$1:$A$49,0), MATCH(orders!I$1,products!$A$1:$G$1,0))</f>
        <v>Lib</v>
      </c>
      <c r="J57" t="str">
        <f>INDEX(products!$A$1:$G$49, MATCH(orders!$D57, products!$A$1:$A$49,0), MATCH(orders!J$1,products!$A$1:$G$1,0))</f>
        <v>L</v>
      </c>
      <c r="K57" s="4">
        <f>INDEX(products!$A$1:$G$49, MATCH(orders!$D57, products!$A$1:$A$49,0), MATCH(orders!K$1,products!$A$1:$G$1,0))</f>
        <v>1</v>
      </c>
      <c r="L57" s="5">
        <f>INDEX(products!$A$1:$G$49, MATCH(orders!$D57, products!$A$1:$A$49,0), 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 customers!$A$1:$A$1001,customers!B57:B1057,0)</f>
        <v>Shawnee Critchlow</v>
      </c>
      <c r="G58" s="2" t="str">
        <f>IF(_xlfn.XLOOKUP(C58,customers!$A$1:$A$1001,customers!C57:C1057,0)=0, "", _xlfn.XLOOKUP(C58,customers!$A$1:$A$1001,customers!C57:C1057,0))</f>
        <v>scritchlow34@un.org</v>
      </c>
      <c r="H58" s="2" t="str">
        <f>_xlfn.XLOOKUP(C58,customers!$A$1:$A$1001,customers!$G$1:$G$1001,0)</f>
        <v>United States</v>
      </c>
      <c r="I58" t="str">
        <f>INDEX(products!$A$1:$G$49, MATCH(orders!$D58, products!$A$1:$A$49,0), MATCH(orders!I$1,products!$A$1:$G$1,0))</f>
        <v>Exc</v>
      </c>
      <c r="J58" t="str">
        <f>INDEX(products!$A$1:$G$49, MATCH(orders!$D58, products!$A$1:$A$49,0), MATCH(orders!J$1,products!$A$1:$G$1,0))</f>
        <v>D</v>
      </c>
      <c r="K58" s="4">
        <f>INDEX(products!$A$1:$G$49, MATCH(orders!$D58, products!$A$1:$A$49,0), MATCH(orders!K$1,products!$A$1:$G$1,0))</f>
        <v>0.2</v>
      </c>
      <c r="L58" s="5">
        <f>INDEX(products!$A$1:$G$49, MATCH(orders!$D58, products!$A$1:$A$49,0), 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 customers!$A$1:$A$1001,customers!B58:B1058,0)</f>
        <v>Carmina Hubbuck</v>
      </c>
      <c r="G59" s="2" t="str">
        <f>IF(_xlfn.XLOOKUP(C59,customers!$A$1:$A$1001,customers!C58:C1058,0)=0, "", _xlfn.XLOOKUP(C59,customers!$A$1:$A$1001,customers!C58:C1058,0))</f>
        <v/>
      </c>
      <c r="H59" s="2" t="str">
        <f>_xlfn.XLOOKUP(C59,customers!$A$1:$A$1001,customers!$G$1:$G$1001,0)</f>
        <v>United States</v>
      </c>
      <c r="I59" t="str">
        <f>INDEX(products!$A$1:$G$49, MATCH(orders!$D59, products!$A$1:$A$49,0), MATCH(orders!I$1,products!$A$1:$G$1,0))</f>
        <v>Exc</v>
      </c>
      <c r="J59" t="str">
        <f>INDEX(products!$A$1:$G$49, MATCH(orders!$D59, products!$A$1:$A$49,0), MATCH(orders!J$1,products!$A$1:$G$1,0))</f>
        <v>L</v>
      </c>
      <c r="K59" s="4">
        <f>INDEX(products!$A$1:$G$49, MATCH(orders!$D59, products!$A$1:$A$49,0), MATCH(orders!K$1,products!$A$1:$G$1,0))</f>
        <v>1</v>
      </c>
      <c r="L59" s="5">
        <f>INDEX(products!$A$1:$G$49, MATCH(orders!$D59, products!$A$1:$A$49,0), 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 customers!$A$1:$A$1001,customers!B59:B1059,0)</f>
        <v>Geneva Standley</v>
      </c>
      <c r="G60" s="2" t="str">
        <f>IF(_xlfn.XLOOKUP(C60,customers!$A$1:$A$1001,customers!C59:C1059,0)=0, "", _xlfn.XLOOKUP(C60,customers!$A$1:$A$1001,customers!C59:C1059,0))</f>
        <v>gstandley38@dion.ne.jp</v>
      </c>
      <c r="H60" s="2" t="str">
        <f>_xlfn.XLOOKUP(C60,customers!$A$1:$A$1001,customers!$G$1:$G$1001,0)</f>
        <v>United States</v>
      </c>
      <c r="I60" t="str">
        <f>INDEX(products!$A$1:$G$49, MATCH(orders!$D60, products!$A$1:$A$49,0), MATCH(orders!I$1,products!$A$1:$G$1,0))</f>
        <v>Lib</v>
      </c>
      <c r="J60" t="str">
        <f>INDEX(products!$A$1:$G$49, MATCH(orders!$D60, products!$A$1:$A$49,0), MATCH(orders!J$1,products!$A$1:$G$1,0))</f>
        <v>D</v>
      </c>
      <c r="K60" s="4">
        <f>INDEX(products!$A$1:$G$49, MATCH(orders!$D60, products!$A$1:$A$49,0), MATCH(orders!K$1,products!$A$1:$G$1,0))</f>
        <v>2.5</v>
      </c>
      <c r="L60" s="5">
        <f>INDEX(products!$A$1:$G$49, MATCH(orders!$D60, products!$A$1:$A$49,0), 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 customers!$A$1:$A$1001,customers!B60:B1060,0)</f>
        <v>Muffin Yallop</v>
      </c>
      <c r="G61" s="2" t="str">
        <f>IF(_xlfn.XLOOKUP(C61,customers!$A$1:$A$1001,customers!C60:C1060,0)=0, "", _xlfn.XLOOKUP(C61,customers!$A$1:$A$1001,customers!C60:C1060,0))</f>
        <v>myallop3a@fema.gov</v>
      </c>
      <c r="H61" s="2" t="str">
        <f>_xlfn.XLOOKUP(C61,customers!$A$1:$A$1001,customers!$G$1:$G$1001,0)</f>
        <v>United States</v>
      </c>
      <c r="I61" t="str">
        <f>INDEX(products!$A$1:$G$49, MATCH(orders!$D61, products!$A$1:$A$49,0), MATCH(orders!I$1,products!$A$1:$G$1,0))</f>
        <v>Lib</v>
      </c>
      <c r="J61" t="str">
        <f>INDEX(products!$A$1:$G$49, MATCH(orders!$D61, products!$A$1:$A$49,0), MATCH(orders!J$1,products!$A$1:$G$1,0))</f>
        <v>M</v>
      </c>
      <c r="K61" s="4">
        <f>INDEX(products!$A$1:$G$49, MATCH(orders!$D61, products!$A$1:$A$49,0), MATCH(orders!K$1,products!$A$1:$G$1,0))</f>
        <v>0.5</v>
      </c>
      <c r="L61" s="5">
        <f>INDEX(products!$A$1:$G$49, MATCH(orders!$D61, products!$A$1:$A$49,0), 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 customers!$A$1:$A$1001,customers!B61:B1061,0)</f>
        <v>Ezri Hows</v>
      </c>
      <c r="G62" s="2" t="str">
        <f>IF(_xlfn.XLOOKUP(C62,customers!$A$1:$A$1001,customers!C61:C1061,0)=0, "", _xlfn.XLOOKUP(C62,customers!$A$1:$A$1001,customers!C61:C1061,0))</f>
        <v>ehows3c@devhub.com</v>
      </c>
      <c r="H62" s="2" t="str">
        <f>_xlfn.XLOOKUP(C62,customers!$A$1:$A$1001,customers!$G$1:$G$1001,0)</f>
        <v>United States</v>
      </c>
      <c r="I62" t="str">
        <f>INDEX(products!$A$1:$G$49, MATCH(orders!$D62, products!$A$1:$A$49,0), MATCH(orders!I$1,products!$A$1:$G$1,0))</f>
        <v>Ara</v>
      </c>
      <c r="J62" t="str">
        <f>INDEX(products!$A$1:$G$49, MATCH(orders!$D62, products!$A$1:$A$49,0), MATCH(orders!J$1,products!$A$1:$G$1,0))</f>
        <v>D</v>
      </c>
      <c r="K62" s="4">
        <f>INDEX(products!$A$1:$G$49, MATCH(orders!$D62, products!$A$1:$A$49,0), MATCH(orders!K$1,products!$A$1:$G$1,0))</f>
        <v>2.5</v>
      </c>
      <c r="L62" s="5">
        <f>INDEX(products!$A$1:$G$49, MATCH(orders!$D62, products!$A$1:$A$49,0), 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 customers!$A$1:$A$1001,customers!B62:B1062,0)</f>
        <v>Mahala Ludwell</v>
      </c>
      <c r="G63" s="2" t="str">
        <f>IF(_xlfn.XLOOKUP(C63,customers!$A$1:$A$1001,customers!C62:C1062,0)=0, "", _xlfn.XLOOKUP(C63,customers!$A$1:$A$1001,customers!C62:C1062,0))</f>
        <v>mludwell3e@blogger.com</v>
      </c>
      <c r="H63" s="2" t="str">
        <f>_xlfn.XLOOKUP(C63,customers!$A$1:$A$1001,customers!$G$1:$G$1001,0)</f>
        <v>United Kingdom</v>
      </c>
      <c r="I63" t="str">
        <f>INDEX(products!$A$1:$G$49, MATCH(orders!$D63, products!$A$1:$A$49,0), MATCH(orders!I$1,products!$A$1:$G$1,0))</f>
        <v>Rob</v>
      </c>
      <c r="J63" t="str">
        <f>INDEX(products!$A$1:$G$49, MATCH(orders!$D63, products!$A$1:$A$49,0), MATCH(orders!J$1,products!$A$1:$G$1,0))</f>
        <v>D</v>
      </c>
      <c r="K63" s="4">
        <f>INDEX(products!$A$1:$G$49, MATCH(orders!$D63, products!$A$1:$A$49,0), MATCH(orders!K$1,products!$A$1:$G$1,0))</f>
        <v>0.5</v>
      </c>
      <c r="L63" s="5">
        <f>INDEX(products!$A$1:$G$49, MATCH(orders!$D63, products!$A$1:$A$49,0), 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 customers!$A$1:$A$1001,customers!B63:B1063,0)</f>
        <v>Stanford Rodliff</v>
      </c>
      <c r="G64" s="2" t="str">
        <f>IF(_xlfn.XLOOKUP(C64,customers!$A$1:$A$1001,customers!C63:C1063,0)=0, "", _xlfn.XLOOKUP(C64,customers!$A$1:$A$1001,customers!C63:C1063,0))</f>
        <v>srodliff3g@ted.com</v>
      </c>
      <c r="H64" s="2" t="str">
        <f>_xlfn.XLOOKUP(C64,customers!$A$1:$A$1001,customers!$G$1:$G$1001,0)</f>
        <v>United States</v>
      </c>
      <c r="I64" t="str">
        <f>INDEX(products!$A$1:$G$49, MATCH(orders!$D64, products!$A$1:$A$49,0), MATCH(orders!I$1,products!$A$1:$G$1,0))</f>
        <v>Lib</v>
      </c>
      <c r="J64" t="str">
        <f>INDEX(products!$A$1:$G$49, MATCH(orders!$D64, products!$A$1:$A$49,0), MATCH(orders!J$1,products!$A$1:$G$1,0))</f>
        <v>L</v>
      </c>
      <c r="K64" s="4">
        <f>INDEX(products!$A$1:$G$49, MATCH(orders!$D64, products!$A$1:$A$49,0), MATCH(orders!K$1,products!$A$1:$G$1,0))</f>
        <v>0.2</v>
      </c>
      <c r="L64" s="5">
        <f>INDEX(products!$A$1:$G$49, MATCH(orders!$D64, products!$A$1:$A$49,0), 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 customers!$A$1:$A$1001,customers!B64:B1064,0)</f>
        <v>Hewet Synnot</v>
      </c>
      <c r="G65" s="2" t="str">
        <f>IF(_xlfn.XLOOKUP(C65,customers!$A$1:$A$1001,customers!C64:C1064,0)=0, "", _xlfn.XLOOKUP(C65,customers!$A$1:$A$1001,customers!C64:C1064,0))</f>
        <v>hsynnot3i@about.com</v>
      </c>
      <c r="H65" s="2" t="str">
        <f>_xlfn.XLOOKUP(C65,customers!$A$1:$A$1001,customers!$G$1:$G$1001,0)</f>
        <v>United States</v>
      </c>
      <c r="I65" t="str">
        <f>INDEX(products!$A$1:$G$49, MATCH(orders!$D65, products!$A$1:$A$49,0), MATCH(orders!I$1,products!$A$1:$G$1,0))</f>
        <v>Ara</v>
      </c>
      <c r="J65" t="str">
        <f>INDEX(products!$A$1:$G$49, MATCH(orders!$D65, products!$A$1:$A$49,0), MATCH(orders!J$1,products!$A$1:$G$1,0))</f>
        <v>M</v>
      </c>
      <c r="K65" s="4">
        <f>INDEX(products!$A$1:$G$49, MATCH(orders!$D65, products!$A$1:$A$49,0), MATCH(orders!K$1,products!$A$1:$G$1,0))</f>
        <v>0.5</v>
      </c>
      <c r="L65" s="5">
        <f>INDEX(products!$A$1:$G$49, MATCH(orders!$D65, products!$A$1:$A$49,0), 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 customers!$A$1:$A$1001,customers!B65:B1065,0)</f>
        <v>Timofei Woofinden</v>
      </c>
      <c r="G66" s="2" t="str">
        <f>IF(_xlfn.XLOOKUP(C66,customers!$A$1:$A$1001,customers!C65:C1065,0)=0, "", _xlfn.XLOOKUP(C66,customers!$A$1:$A$1001,customers!C65:C1065,0))</f>
        <v>twoofinden3k@businesswire.com</v>
      </c>
      <c r="H66" s="2" t="str">
        <f>_xlfn.XLOOKUP(C66,customers!$A$1:$A$1001,customers!$G$1:$G$1001,0)</f>
        <v>United States</v>
      </c>
      <c r="I66" t="str">
        <f>INDEX(products!$A$1:$G$49, MATCH(orders!$D66, products!$A$1:$A$49,0), MATCH(orders!I$1,products!$A$1:$G$1,0))</f>
        <v>Rob</v>
      </c>
      <c r="J66" t="str">
        <f>INDEX(products!$A$1:$G$49, MATCH(orders!$D66, products!$A$1:$A$49,0), MATCH(orders!J$1,products!$A$1:$G$1,0))</f>
        <v>M</v>
      </c>
      <c r="K66" s="4">
        <f>INDEX(products!$A$1:$G$49, MATCH(orders!$D66, products!$A$1:$A$49,0), MATCH(orders!K$1,products!$A$1:$G$1,0))</f>
        <v>0.5</v>
      </c>
      <c r="L66" s="5">
        <f>INDEX(products!$A$1:$G$49, MATCH(orders!$D66, products!$A$1:$A$49,0), 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 customers!$A$1:$A$1001,customers!B66:B1066,0)</f>
        <v>Bidget Tremellier</v>
      </c>
      <c r="G67" s="2" t="str">
        <f>IF(_xlfn.XLOOKUP(C67,customers!$A$1:$A$1001,customers!C66:C1066,0)=0, "", _xlfn.XLOOKUP(C67,customers!$A$1:$A$1001,customers!C66:C1066,0))</f>
        <v/>
      </c>
      <c r="H67" s="2" t="str">
        <f>_xlfn.XLOOKUP(C67,customers!$A$1:$A$1001,customers!$G$1:$G$1001,0)</f>
        <v>United States</v>
      </c>
      <c r="I67" t="str">
        <f>INDEX(products!$A$1:$G$49, MATCH(orders!$D67, products!$A$1:$A$49,0), MATCH(orders!I$1,products!$A$1:$G$1,0))</f>
        <v>Rob</v>
      </c>
      <c r="J67" t="str">
        <f>INDEX(products!$A$1:$G$49, MATCH(orders!$D67, products!$A$1:$A$49,0), MATCH(orders!J$1,products!$A$1:$G$1,0))</f>
        <v>D</v>
      </c>
      <c r="K67" s="4">
        <f>INDEX(products!$A$1:$G$49, MATCH(orders!$D67, products!$A$1:$A$49,0), MATCH(orders!K$1,products!$A$1:$G$1,0))</f>
        <v>2.5</v>
      </c>
      <c r="L67" s="5">
        <f>INDEX(products!$A$1:$G$49, MATCH(orders!$D67, products!$A$1:$A$49,0), MATCH(orders!L$1,products!$A$1:$G$1,0))</f>
        <v>20.584999999999997</v>
      </c>
      <c r="M67" s="5">
        <f t="shared" ref="M67:M130" si="3">L67*E67</f>
        <v>82.339999999999989</v>
      </c>
      <c r="N67" t="str">
        <f t="shared" ref="N67:N130" si="4">IF(I67="Rob", "Robusta", IF(I67= "EXC", "Excelsa", IF(I67= "Ara", "Arabica", IF(I67="Lib", "Liberica", ""))))</f>
        <v>Robusta</v>
      </c>
      <c r="O67" t="str">
        <f t="shared" ref="O67:O130" si="5">IF(J67="M","Medium", IF(J67 = "L", "Light", IF(J67="D", "Dark","")))</f>
        <v>Dark</v>
      </c>
      <c r="P67" t="str">
        <f>_xlfn.XLOOKUP(Orders[[#This Row],[Customer ID]],customers!$A$1:$A$1001,customers!$I$1:$I$1001,0)</f>
        <v>Yes</v>
      </c>
    </row>
    <row r="68" spans="1:16" x14ac:dyDescent="0.3">
      <c r="A68" s="2" t="s">
        <v>860</v>
      </c>
      <c r="B68" s="3">
        <v>44666</v>
      </c>
      <c r="C68" s="2" t="s">
        <v>861</v>
      </c>
      <c r="D68" t="s">
        <v>6173</v>
      </c>
      <c r="E68" s="2">
        <v>1</v>
      </c>
      <c r="F68" s="2" t="str">
        <f>_xlfn.XLOOKUP(C68, customers!$A$1:$A$1001,customers!B67:B1067,0)</f>
        <v>Osbert Robins</v>
      </c>
      <c r="G68" s="2" t="str">
        <f>IF(_xlfn.XLOOKUP(C68,customers!$A$1:$A$1001,customers!C67:C1067,0)=0, "", _xlfn.XLOOKUP(C68,customers!$A$1:$A$1001,customers!C67:C1067,0))</f>
        <v>orobins3o@salon.com</v>
      </c>
      <c r="H68" s="2" t="str">
        <f>_xlfn.XLOOKUP(C68,customers!$A$1:$A$1001,customers!$G$1:$G$1001,0)</f>
        <v>United States</v>
      </c>
      <c r="I68" t="str">
        <f>INDEX(products!$A$1:$G$49, MATCH(orders!$D68, products!$A$1:$A$49,0), MATCH(orders!I$1,products!$A$1:$G$1,0))</f>
        <v>Rob</v>
      </c>
      <c r="J68" t="str">
        <f>INDEX(products!$A$1:$G$49, MATCH(orders!$D68, products!$A$1:$A$49,0), MATCH(orders!J$1,products!$A$1:$G$1,0))</f>
        <v>L</v>
      </c>
      <c r="K68" s="4">
        <f>INDEX(products!$A$1:$G$49, MATCH(orders!$D68, products!$A$1:$A$49,0), MATCH(orders!K$1,products!$A$1:$G$1,0))</f>
        <v>0.5</v>
      </c>
      <c r="L68" s="5">
        <f>INDEX(products!$A$1:$G$49, MATCH(orders!$D68, products!$A$1:$A$49,0), 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 customers!$A$1:$A$1001,customers!B68:B1068,0)</f>
        <v>Ewell Hanby</v>
      </c>
      <c r="G69" s="2" t="str">
        <f>IF(_xlfn.XLOOKUP(C69,customers!$A$1:$A$1001,customers!C68:C1068,0)=0, "", _xlfn.XLOOKUP(C69,customers!$A$1:$A$1001,customers!C68:C1068,0))</f>
        <v/>
      </c>
      <c r="H69" s="2" t="str">
        <f>_xlfn.XLOOKUP(C69,customers!$A$1:$A$1001,customers!$G$1:$G$1001,0)</f>
        <v>United States</v>
      </c>
      <c r="I69" t="str">
        <f>INDEX(products!$A$1:$G$49, MATCH(orders!$D69, products!$A$1:$A$49,0), MATCH(orders!I$1,products!$A$1:$G$1,0))</f>
        <v>Lib</v>
      </c>
      <c r="J69" t="str">
        <f>INDEX(products!$A$1:$G$49, MATCH(orders!$D69, products!$A$1:$A$49,0), MATCH(orders!J$1,products!$A$1:$G$1,0))</f>
        <v>L</v>
      </c>
      <c r="K69" s="4">
        <f>INDEX(products!$A$1:$G$49, MATCH(orders!$D69, products!$A$1:$A$49,0), MATCH(orders!K$1,products!$A$1:$G$1,0))</f>
        <v>0.2</v>
      </c>
      <c r="L69" s="5">
        <f>INDEX(products!$A$1:$G$49, MATCH(orders!$D69, products!$A$1:$A$49,0), 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 customers!$A$1:$A$1001,customers!B69:B1069,0)</f>
        <v>Lowell Keenleyside</v>
      </c>
      <c r="G70" s="2" t="str">
        <f>IF(_xlfn.XLOOKUP(C70,customers!$A$1:$A$1001,customers!C69:C1069,0)=0, "", _xlfn.XLOOKUP(C70,customers!$A$1:$A$1001,customers!C69:C1069,0))</f>
        <v>lkeenleyside3s@topsy.com</v>
      </c>
      <c r="H70" s="2" t="str">
        <f>_xlfn.XLOOKUP(C70,customers!$A$1:$A$1001,customers!$G$1:$G$1001,0)</f>
        <v>United States</v>
      </c>
      <c r="I70" t="str">
        <f>INDEX(products!$A$1:$G$49, MATCH(orders!$D70, products!$A$1:$A$49,0), MATCH(orders!I$1,products!$A$1:$G$1,0))</f>
        <v>Rob</v>
      </c>
      <c r="J70" t="str">
        <f>INDEX(products!$A$1:$G$49, MATCH(orders!$D70, products!$A$1:$A$49,0), MATCH(orders!J$1,products!$A$1:$G$1,0))</f>
        <v>M</v>
      </c>
      <c r="K70" s="4">
        <f>INDEX(products!$A$1:$G$49, MATCH(orders!$D70, products!$A$1:$A$49,0), MATCH(orders!K$1,products!$A$1:$G$1,0))</f>
        <v>0.2</v>
      </c>
      <c r="L70" s="5">
        <f>INDEX(products!$A$1:$G$49, MATCH(orders!$D70, products!$A$1:$A$49,0), 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 customers!$A$1:$A$1001,customers!B70:B1070,0)</f>
        <v>Abraham Coleman</v>
      </c>
      <c r="G71" s="2" t="str">
        <f>IF(_xlfn.XLOOKUP(C71,customers!$A$1:$A$1001,customers!C70:C1070,0)=0, "", _xlfn.XLOOKUP(C71,customers!$A$1:$A$1001,customers!C70:C1070,0))</f>
        <v/>
      </c>
      <c r="H71" s="2" t="str">
        <f>_xlfn.XLOOKUP(C71,customers!$A$1:$A$1001,customers!$G$1:$G$1001,0)</f>
        <v>United Kingdom</v>
      </c>
      <c r="I71" t="str">
        <f>INDEX(products!$A$1:$G$49, MATCH(orders!$D71, products!$A$1:$A$49,0), MATCH(orders!I$1,products!$A$1:$G$1,0))</f>
        <v>Rob</v>
      </c>
      <c r="J71" t="str">
        <f>INDEX(products!$A$1:$G$49, MATCH(orders!$D71, products!$A$1:$A$49,0), MATCH(orders!J$1,products!$A$1:$G$1,0))</f>
        <v>M</v>
      </c>
      <c r="K71" s="4">
        <f>INDEX(products!$A$1:$G$49, MATCH(orders!$D71, products!$A$1:$A$49,0), MATCH(orders!K$1,products!$A$1:$G$1,0))</f>
        <v>1</v>
      </c>
      <c r="L71" s="5">
        <f>INDEX(products!$A$1:$G$49, MATCH(orders!$D71, products!$A$1:$A$49,0), 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 customers!$A$1:$A$1001,customers!B71:B1071,0)</f>
        <v>Vallie Kundt</v>
      </c>
      <c r="G72" s="2" t="str">
        <f>IF(_xlfn.XLOOKUP(C72,customers!$A$1:$A$1001,customers!C71:C1071,0)=0, "", _xlfn.XLOOKUP(C72,customers!$A$1:$A$1001,customers!C71:C1071,0))</f>
        <v>vkundt3w@bigcartel.com</v>
      </c>
      <c r="H72" s="2" t="str">
        <f>_xlfn.XLOOKUP(C72,customers!$A$1:$A$1001,customers!$G$1:$G$1001,0)</f>
        <v>United States</v>
      </c>
      <c r="I72" t="str">
        <f>INDEX(products!$A$1:$G$49, MATCH(orders!$D72, products!$A$1:$A$49,0), MATCH(orders!I$1,products!$A$1:$G$1,0))</f>
        <v>Exc</v>
      </c>
      <c r="J72" t="str">
        <f>INDEX(products!$A$1:$G$49, MATCH(orders!$D72, products!$A$1:$A$49,0), MATCH(orders!J$1,products!$A$1:$G$1,0))</f>
        <v>L</v>
      </c>
      <c r="K72" s="4">
        <f>INDEX(products!$A$1:$G$49, MATCH(orders!$D72, products!$A$1:$A$49,0), MATCH(orders!K$1,products!$A$1:$G$1,0))</f>
        <v>2.5</v>
      </c>
      <c r="L72" s="5">
        <f>INDEX(products!$A$1:$G$49, MATCH(orders!$D72, products!$A$1:$A$49,0), 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 customers!$A$1:$A$1001,customers!B72:B1072,0)</f>
        <v>Julio Armytage</v>
      </c>
      <c r="G73" s="2" t="str">
        <f>IF(_xlfn.XLOOKUP(C73,customers!$A$1:$A$1001,customers!C72:C1072,0)=0, "", _xlfn.XLOOKUP(C73,customers!$A$1:$A$1001,customers!C72:C1072,0))</f>
        <v/>
      </c>
      <c r="H73" s="2" t="str">
        <f>_xlfn.XLOOKUP(C73,customers!$A$1:$A$1001,customers!$G$1:$G$1001,0)</f>
        <v>Ireland</v>
      </c>
      <c r="I73" t="str">
        <f>INDEX(products!$A$1:$G$49, MATCH(orders!$D73, products!$A$1:$A$49,0), MATCH(orders!I$1,products!$A$1:$G$1,0))</f>
        <v>Lib</v>
      </c>
      <c r="J73" t="str">
        <f>INDEX(products!$A$1:$G$49, MATCH(orders!$D73, products!$A$1:$A$49,0), MATCH(orders!J$1,products!$A$1:$G$1,0))</f>
        <v>L</v>
      </c>
      <c r="K73" s="4">
        <f>INDEX(products!$A$1:$G$49, MATCH(orders!$D73, products!$A$1:$A$49,0), MATCH(orders!K$1,products!$A$1:$G$1,0))</f>
        <v>0.2</v>
      </c>
      <c r="L73" s="5">
        <f>INDEX(products!$A$1:$G$49, MATCH(orders!$D73, products!$A$1:$A$49,0), 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 customers!$A$1:$A$1001,customers!B73:B1073,0)</f>
        <v>Winn Keyse</v>
      </c>
      <c r="G74" s="2" t="str">
        <f>IF(_xlfn.XLOOKUP(C74,customers!$A$1:$A$1001,customers!C73:C1073,0)=0, "", _xlfn.XLOOKUP(C74,customers!$A$1:$A$1001,customers!C73:C1073,0))</f>
        <v>wkeyse40@apple.com</v>
      </c>
      <c r="H74" s="2" t="str">
        <f>_xlfn.XLOOKUP(C74,customers!$A$1:$A$1001,customers!$G$1:$G$1001,0)</f>
        <v>United States</v>
      </c>
      <c r="I74" t="str">
        <f>INDEX(products!$A$1:$G$49, MATCH(orders!$D74, products!$A$1:$A$49,0), MATCH(orders!I$1,products!$A$1:$G$1,0))</f>
        <v>Ara</v>
      </c>
      <c r="J74" t="str">
        <f>INDEX(products!$A$1:$G$49, MATCH(orders!$D74, products!$A$1:$A$49,0), MATCH(orders!J$1,products!$A$1:$G$1,0))</f>
        <v>M</v>
      </c>
      <c r="K74" s="4">
        <f>INDEX(products!$A$1:$G$49, MATCH(orders!$D74, products!$A$1:$A$49,0), MATCH(orders!K$1,products!$A$1:$G$1,0))</f>
        <v>2.5</v>
      </c>
      <c r="L74" s="5">
        <f>INDEX(products!$A$1:$G$49, MATCH(orders!$D74, products!$A$1:$A$49,0), 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 customers!$A$1:$A$1001,customers!B74:B1074,0)</f>
        <v>Leonore Francisco</v>
      </c>
      <c r="G75" s="2" t="str">
        <f>IF(_xlfn.XLOOKUP(C75,customers!$A$1:$A$1001,customers!C74:C1074,0)=0, "", _xlfn.XLOOKUP(C75,customers!$A$1:$A$1001,customers!C74:C1074,0))</f>
        <v>lfrancisco42@fema.gov</v>
      </c>
      <c r="H75" s="2" t="str">
        <f>_xlfn.XLOOKUP(C75,customers!$A$1:$A$1001,customers!$G$1:$G$1001,0)</f>
        <v>United States</v>
      </c>
      <c r="I75" t="str">
        <f>INDEX(products!$A$1:$G$49, MATCH(orders!$D75, products!$A$1:$A$49,0), MATCH(orders!I$1,products!$A$1:$G$1,0))</f>
        <v>Lib</v>
      </c>
      <c r="J75" t="str">
        <f>INDEX(products!$A$1:$G$49, MATCH(orders!$D75, products!$A$1:$A$49,0), MATCH(orders!J$1,products!$A$1:$G$1,0))</f>
        <v>M</v>
      </c>
      <c r="K75" s="4">
        <f>INDEX(products!$A$1:$G$49, MATCH(orders!$D75, products!$A$1:$A$49,0), MATCH(orders!K$1,products!$A$1:$G$1,0))</f>
        <v>0.2</v>
      </c>
      <c r="L75" s="5">
        <f>INDEX(products!$A$1:$G$49, MATCH(orders!$D75, products!$A$1:$A$49,0), 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 customers!$A$1:$A$1001,customers!B75:B1075,0)</f>
        <v>Giacobo Skingle</v>
      </c>
      <c r="G76" s="2" t="str">
        <f>IF(_xlfn.XLOOKUP(C76,customers!$A$1:$A$1001,customers!C75:C1075,0)=0, "", _xlfn.XLOOKUP(C76,customers!$A$1:$A$1001,customers!C75:C1075,0))</f>
        <v>gskingle44@clickbank.net</v>
      </c>
      <c r="H76" s="2" t="str">
        <f>_xlfn.XLOOKUP(C76,customers!$A$1:$A$1001,customers!$G$1:$G$1001,0)</f>
        <v>United States</v>
      </c>
      <c r="I76" t="str">
        <f>INDEX(products!$A$1:$G$49, MATCH(orders!$D76, products!$A$1:$A$49,0), MATCH(orders!I$1,products!$A$1:$G$1,0))</f>
        <v>Exc</v>
      </c>
      <c r="J76" t="str">
        <f>INDEX(products!$A$1:$G$49, MATCH(orders!$D76, products!$A$1:$A$49,0), MATCH(orders!J$1,products!$A$1:$G$1,0))</f>
        <v>L</v>
      </c>
      <c r="K76" s="4">
        <f>INDEX(products!$A$1:$G$49, MATCH(orders!$D76, products!$A$1:$A$49,0), MATCH(orders!K$1,products!$A$1:$G$1,0))</f>
        <v>0.5</v>
      </c>
      <c r="L76" s="5">
        <f>INDEX(products!$A$1:$G$49, MATCH(orders!$D76, products!$A$1:$A$49,0), 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 customers!$A$1:$A$1001,customers!B76:B1076,0)</f>
        <v>Jacinthe Balsillie</v>
      </c>
      <c r="G77" s="2" t="str">
        <f>IF(_xlfn.XLOOKUP(C77,customers!$A$1:$A$1001,customers!C76:C1076,0)=0, "", _xlfn.XLOOKUP(C77,customers!$A$1:$A$1001,customers!C76:C1076,0))</f>
        <v>jbalsillie46@princeton.edu</v>
      </c>
      <c r="H77" s="2" t="str">
        <f>_xlfn.XLOOKUP(C77,customers!$A$1:$A$1001,customers!$G$1:$G$1001,0)</f>
        <v>Ireland</v>
      </c>
      <c r="I77" t="str">
        <f>INDEX(products!$A$1:$G$49, MATCH(orders!$D77, products!$A$1:$A$49,0), MATCH(orders!I$1,products!$A$1:$G$1,0))</f>
        <v>Rob</v>
      </c>
      <c r="J77" t="str">
        <f>INDEX(products!$A$1:$G$49, MATCH(orders!$D77, products!$A$1:$A$49,0), MATCH(orders!J$1,products!$A$1:$G$1,0))</f>
        <v>D</v>
      </c>
      <c r="K77" s="4">
        <f>INDEX(products!$A$1:$G$49, MATCH(orders!$D77, products!$A$1:$A$49,0), MATCH(orders!K$1,products!$A$1:$G$1,0))</f>
        <v>1</v>
      </c>
      <c r="L77" s="5">
        <f>INDEX(products!$A$1:$G$49, MATCH(orders!$D77, products!$A$1:$A$49,0), 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 customers!$A$1:$A$1001,customers!B77:B1077,0)</f>
        <v>Bettina Leffek</v>
      </c>
      <c r="G78" s="2" t="str">
        <f>IF(_xlfn.XLOOKUP(C78,customers!$A$1:$A$1001,customers!C77:C1077,0)=0, "", _xlfn.XLOOKUP(C78,customers!$A$1:$A$1001,customers!C77:C1077,0))</f>
        <v>bleffek48@ning.com</v>
      </c>
      <c r="H78" s="2" t="str">
        <f>_xlfn.XLOOKUP(C78,customers!$A$1:$A$1001,customers!$G$1:$G$1001,0)</f>
        <v>Ireland</v>
      </c>
      <c r="I78" t="str">
        <f>INDEX(products!$A$1:$G$49, MATCH(orders!$D78, products!$A$1:$A$49,0), MATCH(orders!I$1,products!$A$1:$G$1,0))</f>
        <v>Rob</v>
      </c>
      <c r="J78" t="str">
        <f>INDEX(products!$A$1:$G$49, MATCH(orders!$D78, products!$A$1:$A$49,0), MATCH(orders!J$1,products!$A$1:$G$1,0))</f>
        <v>L</v>
      </c>
      <c r="K78" s="4">
        <f>INDEX(products!$A$1:$G$49, MATCH(orders!$D78, products!$A$1:$A$49,0), MATCH(orders!K$1,products!$A$1:$G$1,0))</f>
        <v>0.2</v>
      </c>
      <c r="L78" s="5">
        <f>INDEX(products!$A$1:$G$49, MATCH(orders!$D78, products!$A$1:$A$49,0), 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 customers!$A$1:$A$1001,customers!B78:B1078,0)</f>
        <v>Jocko Pray</v>
      </c>
      <c r="G79" s="2" t="str">
        <f>IF(_xlfn.XLOOKUP(C79,customers!$A$1:$A$1001,customers!C78:C1078,0)=0, "", _xlfn.XLOOKUP(C79,customers!$A$1:$A$1001,customers!C78:C1078,0))</f>
        <v>jpray4a@youtube.com</v>
      </c>
      <c r="H79" s="2" t="str">
        <f>_xlfn.XLOOKUP(C79,customers!$A$1:$A$1001,customers!$G$1:$G$1001,0)</f>
        <v>United States</v>
      </c>
      <c r="I79" t="str">
        <f>INDEX(products!$A$1:$G$49, MATCH(orders!$D79, products!$A$1:$A$49,0), MATCH(orders!I$1,products!$A$1:$G$1,0))</f>
        <v>Exc</v>
      </c>
      <c r="J79" t="str">
        <f>INDEX(products!$A$1:$G$49, MATCH(orders!$D79, products!$A$1:$A$49,0), MATCH(orders!J$1,products!$A$1:$G$1,0))</f>
        <v>D</v>
      </c>
      <c r="K79" s="4">
        <f>INDEX(products!$A$1:$G$49, MATCH(orders!$D79, products!$A$1:$A$49,0), MATCH(orders!K$1,products!$A$1:$G$1,0))</f>
        <v>0.2</v>
      </c>
      <c r="L79" s="5">
        <f>INDEX(products!$A$1:$G$49, MATCH(orders!$D79, products!$A$1:$A$49,0), 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 customers!$A$1:$A$1001,customers!B79:B1079,0)</f>
        <v>Fielding Keinrat</v>
      </c>
      <c r="G80" s="2" t="str">
        <f>IF(_xlfn.XLOOKUP(C80,customers!$A$1:$A$1001,customers!C79:C1079,0)=0, "", _xlfn.XLOOKUP(C80,customers!$A$1:$A$1001,customers!C79:C1079,0))</f>
        <v>fkeinrat4c@dailymail.co.uk</v>
      </c>
      <c r="H80" s="2" t="str">
        <f>_xlfn.XLOOKUP(C80,customers!$A$1:$A$1001,customers!$G$1:$G$1001,0)</f>
        <v>United States</v>
      </c>
      <c r="I80" t="str">
        <f>INDEX(products!$A$1:$G$49, MATCH(orders!$D80, products!$A$1:$A$49,0), MATCH(orders!I$1,products!$A$1:$G$1,0))</f>
        <v>Ara</v>
      </c>
      <c r="J80" t="str">
        <f>INDEX(products!$A$1:$G$49, MATCH(orders!$D80, products!$A$1:$A$49,0), MATCH(orders!J$1,products!$A$1:$G$1,0))</f>
        <v>M</v>
      </c>
      <c r="K80" s="4">
        <f>INDEX(products!$A$1:$G$49, MATCH(orders!$D80, products!$A$1:$A$49,0), MATCH(orders!K$1,products!$A$1:$G$1,0))</f>
        <v>0.5</v>
      </c>
      <c r="L80" s="5">
        <f>INDEX(products!$A$1:$G$49, MATCH(orders!$D80, products!$A$1:$A$49,0), 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 customers!$A$1:$A$1001,customers!B80:B1080,0)</f>
        <v>Say Risborough</v>
      </c>
      <c r="G81" s="2" t="str">
        <f>IF(_xlfn.XLOOKUP(C81,customers!$A$1:$A$1001,customers!C80:C1080,0)=0, "", _xlfn.XLOOKUP(C81,customers!$A$1:$A$1001,customers!C80:C1080,0))</f>
        <v/>
      </c>
      <c r="H81" s="2" t="str">
        <f>_xlfn.XLOOKUP(C81,customers!$A$1:$A$1001,customers!$G$1:$G$1001,0)</f>
        <v>United States</v>
      </c>
      <c r="I81" t="str">
        <f>INDEX(products!$A$1:$G$49, MATCH(orders!$D81, products!$A$1:$A$49,0), MATCH(orders!I$1,products!$A$1:$G$1,0))</f>
        <v>Rob</v>
      </c>
      <c r="J81" t="str">
        <f>INDEX(products!$A$1:$G$49, MATCH(orders!$D81, products!$A$1:$A$49,0), MATCH(orders!J$1,products!$A$1:$G$1,0))</f>
        <v>L</v>
      </c>
      <c r="K81" s="4">
        <f>INDEX(products!$A$1:$G$49, MATCH(orders!$D81, products!$A$1:$A$49,0), MATCH(orders!K$1,products!$A$1:$G$1,0))</f>
        <v>1</v>
      </c>
      <c r="L81" s="5">
        <f>INDEX(products!$A$1:$G$49, MATCH(orders!$D81, products!$A$1:$A$49,0), 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 customers!$A$1:$A$1001,customers!B81:B1081,0)</f>
        <v>Kari Swede</v>
      </c>
      <c r="G82" s="2" t="str">
        <f>IF(_xlfn.XLOOKUP(C82,customers!$A$1:$A$1001,customers!C81:C1081,0)=0, "", _xlfn.XLOOKUP(C82,customers!$A$1:$A$1001,customers!C81:C1081,0))</f>
        <v>kswede4g@addthis.com</v>
      </c>
      <c r="H82" s="2" t="str">
        <f>_xlfn.XLOOKUP(C82,customers!$A$1:$A$1001,customers!$G$1:$G$1001,0)</f>
        <v>United States</v>
      </c>
      <c r="I82" t="str">
        <f>INDEX(products!$A$1:$G$49, MATCH(orders!$D82, products!$A$1:$A$49,0), MATCH(orders!I$1,products!$A$1:$G$1,0))</f>
        <v>Ara</v>
      </c>
      <c r="J82" t="str">
        <f>INDEX(products!$A$1:$G$49, MATCH(orders!$D82, products!$A$1:$A$49,0), MATCH(orders!J$1,products!$A$1:$G$1,0))</f>
        <v>L</v>
      </c>
      <c r="K82" s="4">
        <f>INDEX(products!$A$1:$G$49, MATCH(orders!$D82, products!$A$1:$A$49,0), MATCH(orders!K$1,products!$A$1:$G$1,0))</f>
        <v>0.5</v>
      </c>
      <c r="L82" s="5">
        <f>INDEX(products!$A$1:$G$49, MATCH(orders!$D82, products!$A$1:$A$49,0), 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 customers!$A$1:$A$1001,customers!B82:B1082,0)</f>
        <v>Dottie Tift</v>
      </c>
      <c r="G83" s="2" t="str">
        <f>IF(_xlfn.XLOOKUP(C83,customers!$A$1:$A$1001,customers!C82:C1082,0)=0, "", _xlfn.XLOOKUP(C83,customers!$A$1:$A$1001,customers!C82:C1082,0))</f>
        <v>dtift4i@netvibes.com</v>
      </c>
      <c r="H83" s="2" t="str">
        <f>_xlfn.XLOOKUP(C83,customers!$A$1:$A$1001,customers!$G$1:$G$1001,0)</f>
        <v>United States</v>
      </c>
      <c r="I83" t="str">
        <f>INDEX(products!$A$1:$G$49, MATCH(orders!$D83, products!$A$1:$A$49,0), MATCH(orders!I$1,products!$A$1:$G$1,0))</f>
        <v>Lib</v>
      </c>
      <c r="J83" t="str">
        <f>INDEX(products!$A$1:$G$49, MATCH(orders!$D83, products!$A$1:$A$49,0), MATCH(orders!J$1,products!$A$1:$G$1,0))</f>
        <v>L</v>
      </c>
      <c r="K83" s="4">
        <f>INDEX(products!$A$1:$G$49, MATCH(orders!$D83, products!$A$1:$A$49,0), MATCH(orders!K$1,products!$A$1:$G$1,0))</f>
        <v>2.5</v>
      </c>
      <c r="L83" s="5">
        <f>INDEX(products!$A$1:$G$49, MATCH(orders!$D83, products!$A$1:$A$49,0), 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 customers!$A$1:$A$1001,customers!B83:B1083,0)</f>
        <v>Claiborne Feye</v>
      </c>
      <c r="G84" s="2" t="str">
        <f>IF(_xlfn.XLOOKUP(C84,customers!$A$1:$A$1001,customers!C83:C1083,0)=0, "", _xlfn.XLOOKUP(C84,customers!$A$1:$A$1001,customers!C83:C1083,0))</f>
        <v>cfeye4k@google.co.jp</v>
      </c>
      <c r="H84" s="2" t="str">
        <f>_xlfn.XLOOKUP(C84,customers!$A$1:$A$1001,customers!$G$1:$G$1001,0)</f>
        <v>Ireland</v>
      </c>
      <c r="I84" t="str">
        <f>INDEX(products!$A$1:$G$49, MATCH(orders!$D84, products!$A$1:$A$49,0), MATCH(orders!I$1,products!$A$1:$G$1,0))</f>
        <v>Lib</v>
      </c>
      <c r="J84" t="str">
        <f>INDEX(products!$A$1:$G$49, MATCH(orders!$D84, products!$A$1:$A$49,0), MATCH(orders!J$1,products!$A$1:$G$1,0))</f>
        <v>M</v>
      </c>
      <c r="K84" s="4">
        <f>INDEX(products!$A$1:$G$49, MATCH(orders!$D84, products!$A$1:$A$49,0), MATCH(orders!K$1,products!$A$1:$G$1,0))</f>
        <v>2.5</v>
      </c>
      <c r="L84" s="5">
        <f>INDEX(products!$A$1:$G$49, MATCH(orders!$D84, products!$A$1:$A$49,0), 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 customers!$A$1:$A$1001,customers!B84:B1084,0)</f>
        <v>Sherman Mewrcik</v>
      </c>
      <c r="G85" s="2" t="str">
        <f>IF(_xlfn.XLOOKUP(C85,customers!$A$1:$A$1001,customers!C84:C1084,0)=0, "", _xlfn.XLOOKUP(C85,customers!$A$1:$A$1001,customers!C84:C1084,0))</f>
        <v/>
      </c>
      <c r="H85" s="2" t="str">
        <f>_xlfn.XLOOKUP(C85,customers!$A$1:$A$1001,customers!$G$1:$G$1001,0)</f>
        <v>United States</v>
      </c>
      <c r="I85" t="str">
        <f>INDEX(products!$A$1:$G$49, MATCH(orders!$D85, products!$A$1:$A$49,0), MATCH(orders!I$1,products!$A$1:$G$1,0))</f>
        <v>Rob</v>
      </c>
      <c r="J85" t="str">
        <f>INDEX(products!$A$1:$G$49, MATCH(orders!$D85, products!$A$1:$A$49,0), MATCH(orders!J$1,products!$A$1:$G$1,0))</f>
        <v>D</v>
      </c>
      <c r="K85" s="4">
        <f>INDEX(products!$A$1:$G$49, MATCH(orders!$D85, products!$A$1:$A$49,0), MATCH(orders!K$1,products!$A$1:$G$1,0))</f>
        <v>2.5</v>
      </c>
      <c r="L85" s="5">
        <f>INDEX(products!$A$1:$G$49, MATCH(orders!$D85, products!$A$1:$A$49,0), 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 customers!$A$1:$A$1001,customers!B85:B1085,0)</f>
        <v>Stanislaus Valsler</v>
      </c>
      <c r="G86" s="2" t="str">
        <f>IF(_xlfn.XLOOKUP(C86,customers!$A$1:$A$1001,customers!C85:C1085,0)=0, "", _xlfn.XLOOKUP(C86,customers!$A$1:$A$1001,customers!C85:C1085,0))</f>
        <v/>
      </c>
      <c r="H86" s="2" t="str">
        <f>_xlfn.XLOOKUP(C86,customers!$A$1:$A$1001,customers!$G$1:$G$1001,0)</f>
        <v>United States</v>
      </c>
      <c r="I86" t="str">
        <f>INDEX(products!$A$1:$G$49, MATCH(orders!$D86, products!$A$1:$A$49,0), MATCH(orders!I$1,products!$A$1:$G$1,0))</f>
        <v>Lib</v>
      </c>
      <c r="J86" t="str">
        <f>INDEX(products!$A$1:$G$49, MATCH(orders!$D86, products!$A$1:$A$49,0), MATCH(orders!J$1,products!$A$1:$G$1,0))</f>
        <v>L</v>
      </c>
      <c r="K86" s="4">
        <f>INDEX(products!$A$1:$G$49, MATCH(orders!$D86, products!$A$1:$A$49,0), MATCH(orders!K$1,products!$A$1:$G$1,0))</f>
        <v>0.5</v>
      </c>
      <c r="L86" s="5">
        <f>INDEX(products!$A$1:$G$49, MATCH(orders!$D86, products!$A$1:$A$49,0), 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 customers!$A$1:$A$1001,customers!B86:B1086,0)</f>
        <v>Serena Earley</v>
      </c>
      <c r="G87" s="2" t="str">
        <f>IF(_xlfn.XLOOKUP(C87,customers!$A$1:$A$1001,customers!C86:C1086,0)=0, "", _xlfn.XLOOKUP(C87,customers!$A$1:$A$1001,customers!C86:C1086,0))</f>
        <v>searley4q@youku.com</v>
      </c>
      <c r="H87" s="2" t="str">
        <f>_xlfn.XLOOKUP(C87,customers!$A$1:$A$1001,customers!$G$1:$G$1001,0)</f>
        <v>United States</v>
      </c>
      <c r="I87" t="str">
        <f>INDEX(products!$A$1:$G$49, MATCH(orders!$D87, products!$A$1:$A$49,0), MATCH(orders!I$1,products!$A$1:$G$1,0))</f>
        <v>Ara</v>
      </c>
      <c r="J87" t="str">
        <f>INDEX(products!$A$1:$G$49, MATCH(orders!$D87, products!$A$1:$A$49,0), MATCH(orders!J$1,products!$A$1:$G$1,0))</f>
        <v>L</v>
      </c>
      <c r="K87" s="4">
        <f>INDEX(products!$A$1:$G$49, MATCH(orders!$D87, products!$A$1:$A$49,0), MATCH(orders!K$1,products!$A$1:$G$1,0))</f>
        <v>2.5</v>
      </c>
      <c r="L87" s="5">
        <f>INDEX(products!$A$1:$G$49, MATCH(orders!$D87, products!$A$1:$A$49,0), 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 customers!$A$1:$A$1001,customers!B87:B1087,0)</f>
        <v>Minny Chamberlayne</v>
      </c>
      <c r="G88" s="2" t="str">
        <f>IF(_xlfn.XLOOKUP(C88,customers!$A$1:$A$1001,customers!C87:C1087,0)=0, "", _xlfn.XLOOKUP(C88,customers!$A$1:$A$1001,customers!C87:C1087,0))</f>
        <v>mchamberlayne4r@bigcartel.com</v>
      </c>
      <c r="H88" s="2" t="str">
        <f>_xlfn.XLOOKUP(C88,customers!$A$1:$A$1001,customers!$G$1:$G$1001,0)</f>
        <v>United States</v>
      </c>
      <c r="I88" t="str">
        <f>INDEX(products!$A$1:$G$49, MATCH(orders!$D88, products!$A$1:$A$49,0), MATCH(orders!I$1,products!$A$1:$G$1,0))</f>
        <v>Ara</v>
      </c>
      <c r="J88" t="str">
        <f>INDEX(products!$A$1:$G$49, MATCH(orders!$D88, products!$A$1:$A$49,0), MATCH(orders!J$1,products!$A$1:$G$1,0))</f>
        <v>D</v>
      </c>
      <c r="K88" s="4">
        <f>INDEX(products!$A$1:$G$49, MATCH(orders!$D88, products!$A$1:$A$49,0), MATCH(orders!K$1,products!$A$1:$G$1,0))</f>
        <v>0.2</v>
      </c>
      <c r="L88" s="5">
        <f>INDEX(products!$A$1:$G$49, MATCH(orders!$D88, products!$A$1:$A$49,0), 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 customers!$A$1:$A$1001,customers!B88:B1088,0)</f>
        <v>Elysee Sketch</v>
      </c>
      <c r="G89" s="2" t="str">
        <f>IF(_xlfn.XLOOKUP(C89,customers!$A$1:$A$1001,customers!C88:C1088,0)=0, "", _xlfn.XLOOKUP(C89,customers!$A$1:$A$1001,customers!C88:C1088,0))</f>
        <v/>
      </c>
      <c r="H89" s="2" t="str">
        <f>_xlfn.XLOOKUP(C89,customers!$A$1:$A$1001,customers!$G$1:$G$1001,0)</f>
        <v>United States</v>
      </c>
      <c r="I89" t="str">
        <f>INDEX(products!$A$1:$G$49, MATCH(orders!$D89, products!$A$1:$A$49,0), MATCH(orders!I$1,products!$A$1:$G$1,0))</f>
        <v>Ara</v>
      </c>
      <c r="J89" t="str">
        <f>INDEX(products!$A$1:$G$49, MATCH(orders!$D89, products!$A$1:$A$49,0), MATCH(orders!J$1,products!$A$1:$G$1,0))</f>
        <v>M</v>
      </c>
      <c r="K89" s="4">
        <f>INDEX(products!$A$1:$G$49, MATCH(orders!$D89, products!$A$1:$A$49,0), MATCH(orders!K$1,products!$A$1:$G$1,0))</f>
        <v>1</v>
      </c>
      <c r="L89" s="5">
        <f>INDEX(products!$A$1:$G$49, MATCH(orders!$D89, products!$A$1:$A$49,0), 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 customers!$A$1:$A$1001,customers!B89:B1089,0)</f>
        <v>Odille Thynne</v>
      </c>
      <c r="G90" s="2" t="str">
        <f>IF(_xlfn.XLOOKUP(C90,customers!$A$1:$A$1001,customers!C89:C1089,0)=0, "", _xlfn.XLOOKUP(C90,customers!$A$1:$A$1001,customers!C89:C1089,0))</f>
        <v>othynne4w@auda.org.au</v>
      </c>
      <c r="H90" s="2" t="str">
        <f>_xlfn.XLOOKUP(C90,customers!$A$1:$A$1001,customers!$G$1:$G$1001,0)</f>
        <v>United States</v>
      </c>
      <c r="I90" t="str">
        <f>INDEX(products!$A$1:$G$49, MATCH(orders!$D90, products!$A$1:$A$49,0), MATCH(orders!I$1,products!$A$1:$G$1,0))</f>
        <v>Rob</v>
      </c>
      <c r="J90" t="str">
        <f>INDEX(products!$A$1:$G$49, MATCH(orders!$D90, products!$A$1:$A$49,0), MATCH(orders!J$1,products!$A$1:$G$1,0))</f>
        <v>L</v>
      </c>
      <c r="K90" s="4">
        <f>INDEX(products!$A$1:$G$49, MATCH(orders!$D90, products!$A$1:$A$49,0), MATCH(orders!K$1,products!$A$1:$G$1,0))</f>
        <v>1</v>
      </c>
      <c r="L90" s="5">
        <f>INDEX(products!$A$1:$G$49, MATCH(orders!$D90, products!$A$1:$A$49,0), 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 customers!$A$1:$A$1001,customers!B90:B1090,0)</f>
        <v>Katerina Melloi</v>
      </c>
      <c r="G91" s="2" t="str">
        <f>IF(_xlfn.XLOOKUP(C91,customers!$A$1:$A$1001,customers!C90:C1090,0)=0, "", _xlfn.XLOOKUP(C91,customers!$A$1:$A$1001,customers!C90:C1090,0))</f>
        <v>kmelloi4y@imdb.com</v>
      </c>
      <c r="H91" s="2" t="str">
        <f>_xlfn.XLOOKUP(C91,customers!$A$1:$A$1001,customers!$G$1:$G$1001,0)</f>
        <v>United States</v>
      </c>
      <c r="I91" t="str">
        <f>INDEX(products!$A$1:$G$49, MATCH(orders!$D91, products!$A$1:$A$49,0), MATCH(orders!I$1,products!$A$1:$G$1,0))</f>
        <v>Ara</v>
      </c>
      <c r="J91" t="str">
        <f>INDEX(products!$A$1:$G$49, MATCH(orders!$D91, products!$A$1:$A$49,0), MATCH(orders!J$1,products!$A$1:$G$1,0))</f>
        <v>L</v>
      </c>
      <c r="K91" s="4">
        <f>INDEX(products!$A$1:$G$49, MATCH(orders!$D91, products!$A$1:$A$49,0), MATCH(orders!K$1,products!$A$1:$G$1,0))</f>
        <v>1</v>
      </c>
      <c r="L91" s="5">
        <f>INDEX(products!$A$1:$G$49, MATCH(orders!$D91, products!$A$1:$A$49,0), 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 customers!$A$1:$A$1001,customers!B91:B1091,0)</f>
        <v>Abrahan Mussen</v>
      </c>
      <c r="G92" s="2" t="str">
        <f>IF(_xlfn.XLOOKUP(C92,customers!$A$1:$A$1001,customers!C91:C1091,0)=0, "", _xlfn.XLOOKUP(C92,customers!$A$1:$A$1001,customers!C91:C1091,0))</f>
        <v>amussen50@51.la</v>
      </c>
      <c r="H92" s="2" t="str">
        <f>_xlfn.XLOOKUP(C92,customers!$A$1:$A$1001,customers!$G$1:$G$1001,0)</f>
        <v>Ireland</v>
      </c>
      <c r="I92" t="str">
        <f>INDEX(products!$A$1:$G$49, MATCH(orders!$D92, products!$A$1:$A$49,0), MATCH(orders!I$1,products!$A$1:$G$1,0))</f>
        <v>Ara</v>
      </c>
      <c r="J92" t="str">
        <f>INDEX(products!$A$1:$G$49, MATCH(orders!$D92, products!$A$1:$A$49,0), MATCH(orders!J$1,products!$A$1:$G$1,0))</f>
        <v>L</v>
      </c>
      <c r="K92" s="4">
        <f>INDEX(products!$A$1:$G$49, MATCH(orders!$D92, products!$A$1:$A$49,0), MATCH(orders!K$1,products!$A$1:$G$1,0))</f>
        <v>1</v>
      </c>
      <c r="L92" s="5">
        <f>INDEX(products!$A$1:$G$49, MATCH(orders!$D92, products!$A$1:$A$49,0), 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 customers!$A$1:$A$1001,customers!B92:B1092,0)</f>
        <v>Anny Mundford</v>
      </c>
      <c r="G93" s="2" t="str">
        <f>IF(_xlfn.XLOOKUP(C93,customers!$A$1:$A$1001,customers!C92:C1092,0)=0, "", _xlfn.XLOOKUP(C93,customers!$A$1:$A$1001,customers!C92:C1092,0))</f>
        <v>amundford52@nbcnews.com</v>
      </c>
      <c r="H93" s="2" t="str">
        <f>_xlfn.XLOOKUP(C93,customers!$A$1:$A$1001,customers!$G$1:$G$1001,0)</f>
        <v>United States</v>
      </c>
      <c r="I93" t="str">
        <f>INDEX(products!$A$1:$G$49, MATCH(orders!$D93, products!$A$1:$A$49,0), MATCH(orders!I$1,products!$A$1:$G$1,0))</f>
        <v>Ara</v>
      </c>
      <c r="J93" t="str">
        <f>INDEX(products!$A$1:$G$49, MATCH(orders!$D93, products!$A$1:$A$49,0), MATCH(orders!J$1,products!$A$1:$G$1,0))</f>
        <v>M</v>
      </c>
      <c r="K93" s="4">
        <f>INDEX(products!$A$1:$G$49, MATCH(orders!$D93, products!$A$1:$A$49,0), MATCH(orders!K$1,products!$A$1:$G$1,0))</f>
        <v>2.5</v>
      </c>
      <c r="L93" s="5">
        <f>INDEX(products!$A$1:$G$49, MATCH(orders!$D93, products!$A$1:$A$49,0), 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 customers!$A$1:$A$1001,customers!B93:B1093,0)</f>
        <v>Isa Blazewicz</v>
      </c>
      <c r="G94" s="2" t="str">
        <f>IF(_xlfn.XLOOKUP(C94,customers!$A$1:$A$1001,customers!C93:C1093,0)=0, "", _xlfn.XLOOKUP(C94,customers!$A$1:$A$1001,customers!C93:C1093,0))</f>
        <v>iblazewicz54@thetimes.co.uk</v>
      </c>
      <c r="H94" s="2" t="str">
        <f>_xlfn.XLOOKUP(C94,customers!$A$1:$A$1001,customers!$G$1:$G$1001,0)</f>
        <v>United States</v>
      </c>
      <c r="I94" t="str">
        <f>INDEX(products!$A$1:$G$49, MATCH(orders!$D94, products!$A$1:$A$49,0), MATCH(orders!I$1,products!$A$1:$G$1,0))</f>
        <v>Exc</v>
      </c>
      <c r="J94" t="str">
        <f>INDEX(products!$A$1:$G$49, MATCH(orders!$D94, products!$A$1:$A$49,0), MATCH(orders!J$1,products!$A$1:$G$1,0))</f>
        <v>L</v>
      </c>
      <c r="K94" s="4">
        <f>INDEX(products!$A$1:$G$49, MATCH(orders!$D94, products!$A$1:$A$49,0), MATCH(orders!K$1,products!$A$1:$G$1,0))</f>
        <v>1</v>
      </c>
      <c r="L94" s="5">
        <f>INDEX(products!$A$1:$G$49, MATCH(orders!$D94, products!$A$1:$A$49,0), 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 customers!$A$1:$A$1001,customers!B94:B1094,0)</f>
        <v>Mord Meriet</v>
      </c>
      <c r="G95" s="2" t="str">
        <f>IF(_xlfn.XLOOKUP(C95,customers!$A$1:$A$1001,customers!C94:C1094,0)=0, "", _xlfn.XLOOKUP(C95,customers!$A$1:$A$1001,customers!C94:C1094,0))</f>
        <v>mmeriet56@noaa.gov</v>
      </c>
      <c r="H95" s="2" t="str">
        <f>_xlfn.XLOOKUP(C95,customers!$A$1:$A$1001,customers!$G$1:$G$1001,0)</f>
        <v>United Kingdom</v>
      </c>
      <c r="I95" t="str">
        <f>INDEX(products!$A$1:$G$49, MATCH(orders!$D95, products!$A$1:$A$49,0), MATCH(orders!I$1,products!$A$1:$G$1,0))</f>
        <v>Exc</v>
      </c>
      <c r="J95" t="str">
        <f>INDEX(products!$A$1:$G$49, MATCH(orders!$D95, products!$A$1:$A$49,0), MATCH(orders!J$1,products!$A$1:$G$1,0))</f>
        <v>L</v>
      </c>
      <c r="K95" s="4">
        <f>INDEX(products!$A$1:$G$49, MATCH(orders!$D95, products!$A$1:$A$49,0), MATCH(orders!K$1,products!$A$1:$G$1,0))</f>
        <v>0.5</v>
      </c>
      <c r="L95" s="5">
        <f>INDEX(products!$A$1:$G$49, MATCH(orders!$D95, products!$A$1:$A$49,0), 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 customers!$A$1:$A$1001,customers!B95:B1095,0)</f>
        <v>Astrix Kitchingham</v>
      </c>
      <c r="G96" s="2" t="str">
        <f>IF(_xlfn.XLOOKUP(C96,customers!$A$1:$A$1001,customers!C95:C1095,0)=0, "", _xlfn.XLOOKUP(C96,customers!$A$1:$A$1001,customers!C95:C1095,0))</f>
        <v>akitchingham58@com.com</v>
      </c>
      <c r="H96" s="2" t="str">
        <f>_xlfn.XLOOKUP(C96,customers!$A$1:$A$1001,customers!$G$1:$G$1001,0)</f>
        <v>Ireland</v>
      </c>
      <c r="I96" t="str">
        <f>INDEX(products!$A$1:$G$49, MATCH(orders!$D96, products!$A$1:$A$49,0), MATCH(orders!I$1,products!$A$1:$G$1,0))</f>
        <v>Ara</v>
      </c>
      <c r="J96" t="str">
        <f>INDEX(products!$A$1:$G$49, MATCH(orders!$D96, products!$A$1:$A$49,0), MATCH(orders!J$1,products!$A$1:$G$1,0))</f>
        <v>D</v>
      </c>
      <c r="K96" s="4">
        <f>INDEX(products!$A$1:$G$49, MATCH(orders!$D96, products!$A$1:$A$49,0), MATCH(orders!K$1,products!$A$1:$G$1,0))</f>
        <v>0.2</v>
      </c>
      <c r="L96" s="5">
        <f>INDEX(products!$A$1:$G$49, MATCH(orders!$D96, products!$A$1:$A$49,0), 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 customers!$A$1:$A$1001,customers!B96:B1096,0)</f>
        <v>Madelene Prinn</v>
      </c>
      <c r="G97" s="2" t="str">
        <f>IF(_xlfn.XLOOKUP(C97,customers!$A$1:$A$1001,customers!C96:C1096,0)=0, "", _xlfn.XLOOKUP(C97,customers!$A$1:$A$1001,customers!C96:C1096,0))</f>
        <v>mprinn5a@usa.gov</v>
      </c>
      <c r="H97" s="2" t="str">
        <f>_xlfn.XLOOKUP(C97,customers!$A$1:$A$1001,customers!$G$1:$G$1001,0)</f>
        <v>United States</v>
      </c>
      <c r="I97" t="str">
        <f>INDEX(products!$A$1:$G$49, MATCH(orders!$D97, products!$A$1:$A$49,0), MATCH(orders!I$1,products!$A$1:$G$1,0))</f>
        <v>Ara</v>
      </c>
      <c r="J97" t="str">
        <f>INDEX(products!$A$1:$G$49, MATCH(orders!$D97, products!$A$1:$A$49,0), MATCH(orders!J$1,products!$A$1:$G$1,0))</f>
        <v>M</v>
      </c>
      <c r="K97" s="4">
        <f>INDEX(products!$A$1:$G$49, MATCH(orders!$D97, products!$A$1:$A$49,0), MATCH(orders!K$1,products!$A$1:$G$1,0))</f>
        <v>2.5</v>
      </c>
      <c r="L97" s="5">
        <f>INDEX(products!$A$1:$G$49, MATCH(orders!$D97, products!$A$1:$A$49,0), 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 customers!$A$1:$A$1001,customers!B97:B1097,0)</f>
        <v>Philipa Petrushanko</v>
      </c>
      <c r="G98" s="2" t="str">
        <f>IF(_xlfn.XLOOKUP(C98,customers!$A$1:$A$1001,customers!C97:C1097,0)=0, "", _xlfn.XLOOKUP(C98,customers!$A$1:$A$1001,customers!C97:C1097,0))</f>
        <v>ppetrushanko5c@blinklist.com</v>
      </c>
      <c r="H98" s="2" t="str">
        <f>_xlfn.XLOOKUP(C98,customers!$A$1:$A$1001,customers!$G$1:$G$1001,0)</f>
        <v>United States</v>
      </c>
      <c r="I98" t="str">
        <f>INDEX(products!$A$1:$G$49, MATCH(orders!$D98, products!$A$1:$A$49,0), MATCH(orders!I$1,products!$A$1:$G$1,0))</f>
        <v>Ara</v>
      </c>
      <c r="J98" t="str">
        <f>INDEX(products!$A$1:$G$49, MATCH(orders!$D98, products!$A$1:$A$49,0), MATCH(orders!J$1,products!$A$1:$G$1,0))</f>
        <v>D</v>
      </c>
      <c r="K98" s="4">
        <f>INDEX(products!$A$1:$G$49, MATCH(orders!$D98, products!$A$1:$A$49,0), MATCH(orders!K$1,products!$A$1:$G$1,0))</f>
        <v>0.2</v>
      </c>
      <c r="L98" s="5">
        <f>INDEX(products!$A$1:$G$49, MATCH(orders!$D98, products!$A$1:$A$49,0), 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 customers!$A$1:$A$1001,customers!B98:B1098,0)</f>
        <v>Emlynne Laird</v>
      </c>
      <c r="G99" s="2" t="str">
        <f>IF(_xlfn.XLOOKUP(C99,customers!$A$1:$A$1001,customers!C98:C1098,0)=0, "", _xlfn.XLOOKUP(C99,customers!$A$1:$A$1001,customers!C98:C1098,0))</f>
        <v>elaird5e@bing.com</v>
      </c>
      <c r="H99" s="2" t="str">
        <f>_xlfn.XLOOKUP(C99,customers!$A$1:$A$1001,customers!$G$1:$G$1001,0)</f>
        <v>United States</v>
      </c>
      <c r="I99" t="str">
        <f>INDEX(products!$A$1:$G$49, MATCH(orders!$D99, products!$A$1:$A$49,0), MATCH(orders!I$1,products!$A$1:$G$1,0))</f>
        <v>Ara</v>
      </c>
      <c r="J99" t="str">
        <f>INDEX(products!$A$1:$G$49, MATCH(orders!$D99, products!$A$1:$A$49,0), MATCH(orders!J$1,products!$A$1:$G$1,0))</f>
        <v>M</v>
      </c>
      <c r="K99" s="4">
        <f>INDEX(products!$A$1:$G$49, MATCH(orders!$D99, products!$A$1:$A$49,0), MATCH(orders!K$1,products!$A$1:$G$1,0))</f>
        <v>0.5</v>
      </c>
      <c r="L99" s="5">
        <f>INDEX(products!$A$1:$G$49, MATCH(orders!$D99, products!$A$1:$A$49,0), 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 customers!$A$1:$A$1001,customers!B99:B1099,0)</f>
        <v>Nealson Cuttler</v>
      </c>
      <c r="G100" s="2" t="str">
        <f>IF(_xlfn.XLOOKUP(C100,customers!$A$1:$A$1001,customers!C99:C1099,0)=0, "", _xlfn.XLOOKUP(C100,customers!$A$1:$A$1001,customers!C99:C1099,0))</f>
        <v>ncuttler5g@parallels.com</v>
      </c>
      <c r="H100" s="2" t="str">
        <f>_xlfn.XLOOKUP(C100,customers!$A$1:$A$1001,customers!$G$1:$G$1001,0)</f>
        <v>Ireland</v>
      </c>
      <c r="I100" t="str">
        <f>INDEX(products!$A$1:$G$49, MATCH(orders!$D100, products!$A$1:$A$49,0), MATCH(orders!I$1,products!$A$1:$G$1,0))</f>
        <v>Ara</v>
      </c>
      <c r="J100" t="str">
        <f>INDEX(products!$A$1:$G$49, MATCH(orders!$D100, products!$A$1:$A$49,0), MATCH(orders!J$1,products!$A$1:$G$1,0))</f>
        <v>D</v>
      </c>
      <c r="K100" s="4">
        <f>INDEX(products!$A$1:$G$49, MATCH(orders!$D100, products!$A$1:$A$49,0), MATCH(orders!K$1,products!$A$1:$G$1,0))</f>
        <v>0.2</v>
      </c>
      <c r="L100" s="5">
        <f>INDEX(products!$A$1:$G$49, MATCH(orders!$D100, products!$A$1:$A$49,0), 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 customers!$A$1:$A$1001,customers!B100:B1100,0)</f>
        <v>Jenn Munnings</v>
      </c>
      <c r="G101" s="2" t="str">
        <f>IF(_xlfn.XLOOKUP(C101,customers!$A$1:$A$1001,customers!C100:C1100,0)=0, "", _xlfn.XLOOKUP(C101,customers!$A$1:$A$1001,customers!C100:C1100,0))</f>
        <v>jmunnings5i@springer.com</v>
      </c>
      <c r="H101" s="2" t="str">
        <f>_xlfn.XLOOKUP(C101,customers!$A$1:$A$1001,customers!$G$1:$G$1001,0)</f>
        <v>United States</v>
      </c>
      <c r="I101" t="str">
        <f>INDEX(products!$A$1:$G$49, MATCH(orders!$D101, products!$A$1:$A$49,0), MATCH(orders!I$1,products!$A$1:$G$1,0))</f>
        <v>Lib</v>
      </c>
      <c r="J101" t="str">
        <f>INDEX(products!$A$1:$G$49, MATCH(orders!$D101, products!$A$1:$A$49,0), MATCH(orders!J$1,products!$A$1:$G$1,0))</f>
        <v>M</v>
      </c>
      <c r="K101" s="4">
        <f>INDEX(products!$A$1:$G$49, MATCH(orders!$D101, products!$A$1:$A$49,0), MATCH(orders!K$1,products!$A$1:$G$1,0))</f>
        <v>0.2</v>
      </c>
      <c r="L101" s="5">
        <f>INDEX(products!$A$1:$G$49, MATCH(orders!$D101, products!$A$1:$A$49,0), 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 customers!$A$1:$A$1001,customers!B101:B1101,0)</f>
        <v>Ingaborg Dunwoody</v>
      </c>
      <c r="G102" s="2" t="str">
        <f>IF(_xlfn.XLOOKUP(C102,customers!$A$1:$A$1001,customers!C101:C1101,0)=0, "", _xlfn.XLOOKUP(C102,customers!$A$1:$A$1001,customers!C101:C1101,0))</f>
        <v>idunwoody5k@sourceforge.net</v>
      </c>
      <c r="H102" s="2" t="str">
        <f>_xlfn.XLOOKUP(C102,customers!$A$1:$A$1001,customers!$G$1:$G$1001,0)</f>
        <v>United States</v>
      </c>
      <c r="I102" t="str">
        <f>INDEX(products!$A$1:$G$49, MATCH(orders!$D102, products!$A$1:$A$49,0), MATCH(orders!I$1,products!$A$1:$G$1,0))</f>
        <v>Ara</v>
      </c>
      <c r="J102" t="str">
        <f>INDEX(products!$A$1:$G$49, MATCH(orders!$D102, products!$A$1:$A$49,0), MATCH(orders!J$1,products!$A$1:$G$1,0))</f>
        <v>L</v>
      </c>
      <c r="K102" s="4">
        <f>INDEX(products!$A$1:$G$49, MATCH(orders!$D102, products!$A$1:$A$49,0), MATCH(orders!K$1,products!$A$1:$G$1,0))</f>
        <v>0.2</v>
      </c>
      <c r="L102" s="5">
        <f>INDEX(products!$A$1:$G$49, MATCH(orders!$D102, products!$A$1:$A$49,0), 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 customers!$A$1:$A$1001,customers!B102:B1102,0)</f>
        <v>Tallie felip</v>
      </c>
      <c r="G103" s="2" t="str">
        <f>IF(_xlfn.XLOOKUP(C103,customers!$A$1:$A$1001,customers!C102:C1102,0)=0, "", _xlfn.XLOOKUP(C103,customers!$A$1:$A$1001,customers!C102:C1102,0))</f>
        <v>tfelip5m@typepad.com</v>
      </c>
      <c r="H103" s="2" t="str">
        <f>_xlfn.XLOOKUP(C103,customers!$A$1:$A$1001,customers!$G$1:$G$1001,0)</f>
        <v>Ireland</v>
      </c>
      <c r="I103" t="str">
        <f>INDEX(products!$A$1:$G$49, MATCH(orders!$D103, products!$A$1:$A$49,0), MATCH(orders!I$1,products!$A$1:$G$1,0))</f>
        <v>Lib</v>
      </c>
      <c r="J103" t="str">
        <f>INDEX(products!$A$1:$G$49, MATCH(orders!$D103, products!$A$1:$A$49,0), MATCH(orders!J$1,products!$A$1:$G$1,0))</f>
        <v>D</v>
      </c>
      <c r="K103" s="4">
        <f>INDEX(products!$A$1:$G$49, MATCH(orders!$D103, products!$A$1:$A$49,0), MATCH(orders!K$1,products!$A$1:$G$1,0))</f>
        <v>2.5</v>
      </c>
      <c r="L103" s="5">
        <f>INDEX(products!$A$1:$G$49, MATCH(orders!$D103, products!$A$1:$A$49,0), 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 customers!$A$1:$A$1001,customers!B103:B1103,0)</f>
        <v>Sarette Ducarel</v>
      </c>
      <c r="G104" s="2" t="str">
        <f>IF(_xlfn.XLOOKUP(C104,customers!$A$1:$A$1001,customers!C103:C1103,0)=0, "", _xlfn.XLOOKUP(C104,customers!$A$1:$A$1001,customers!C103:C1103,0))</f>
        <v/>
      </c>
      <c r="H104" s="2" t="str">
        <f>_xlfn.XLOOKUP(C104,customers!$A$1:$A$1001,customers!$G$1:$G$1001,0)</f>
        <v>Ireland</v>
      </c>
      <c r="I104" t="str">
        <f>INDEX(products!$A$1:$G$49, MATCH(orders!$D104, products!$A$1:$A$49,0), MATCH(orders!I$1,products!$A$1:$G$1,0))</f>
        <v>Lib</v>
      </c>
      <c r="J104" t="str">
        <f>INDEX(products!$A$1:$G$49, MATCH(orders!$D104, products!$A$1:$A$49,0), MATCH(orders!J$1,products!$A$1:$G$1,0))</f>
        <v>D</v>
      </c>
      <c r="K104" s="4">
        <f>INDEX(products!$A$1:$G$49, MATCH(orders!$D104, products!$A$1:$A$49,0), MATCH(orders!K$1,products!$A$1:$G$1,0))</f>
        <v>1</v>
      </c>
      <c r="L104" s="5">
        <f>INDEX(products!$A$1:$G$49, MATCH(orders!$D104, products!$A$1:$A$49,0), 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 customers!$A$1:$A$1001,customers!B104:B1104,0)</f>
        <v>Nertie Poolman</v>
      </c>
      <c r="G105" s="2" t="str">
        <f>IF(_xlfn.XLOOKUP(C105,customers!$A$1:$A$1001,customers!C104:C1104,0)=0, "", _xlfn.XLOOKUP(C105,customers!$A$1:$A$1001,customers!C104:C1104,0))</f>
        <v>npoolman5q@howstuffworks.com</v>
      </c>
      <c r="H105" s="2" t="str">
        <f>_xlfn.XLOOKUP(C105,customers!$A$1:$A$1001,customers!$G$1:$G$1001,0)</f>
        <v>United States</v>
      </c>
      <c r="I105" t="str">
        <f>INDEX(products!$A$1:$G$49, MATCH(orders!$D105, products!$A$1:$A$49,0), MATCH(orders!I$1,products!$A$1:$G$1,0))</f>
        <v>Rob</v>
      </c>
      <c r="J105" t="str">
        <f>INDEX(products!$A$1:$G$49, MATCH(orders!$D105, products!$A$1:$A$49,0), MATCH(orders!J$1,products!$A$1:$G$1,0))</f>
        <v>M</v>
      </c>
      <c r="K105" s="4">
        <f>INDEX(products!$A$1:$G$49, MATCH(orders!$D105, products!$A$1:$A$49,0), MATCH(orders!K$1,products!$A$1:$G$1,0))</f>
        <v>0.2</v>
      </c>
      <c r="L105" s="5">
        <f>INDEX(products!$A$1:$G$49, MATCH(orders!$D105, products!$A$1:$A$49,0), 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 customers!$A$1:$A$1001,customers!B105:B1105,0)</f>
        <v>Constance Halfhide</v>
      </c>
      <c r="G106" s="2" t="str">
        <f>IF(_xlfn.XLOOKUP(C106,customers!$A$1:$A$1001,customers!C105:C1105,0)=0, "", _xlfn.XLOOKUP(C106,customers!$A$1:$A$1001,customers!C105:C1105,0))</f>
        <v>chalfhide5s@google.ru</v>
      </c>
      <c r="H106" s="2" t="str">
        <f>_xlfn.XLOOKUP(C106,customers!$A$1:$A$1001,customers!$G$1:$G$1001,0)</f>
        <v>United States</v>
      </c>
      <c r="I106" t="str">
        <f>INDEX(products!$A$1:$G$49, MATCH(orders!$D106, products!$A$1:$A$49,0), MATCH(orders!I$1,products!$A$1:$G$1,0))</f>
        <v>Lib</v>
      </c>
      <c r="J106" t="str">
        <f>INDEX(products!$A$1:$G$49, MATCH(orders!$D106, products!$A$1:$A$49,0), MATCH(orders!J$1,products!$A$1:$G$1,0))</f>
        <v>M</v>
      </c>
      <c r="K106" s="4">
        <f>INDEX(products!$A$1:$G$49, MATCH(orders!$D106, products!$A$1:$A$49,0), MATCH(orders!K$1,products!$A$1:$G$1,0))</f>
        <v>1</v>
      </c>
      <c r="L106" s="5">
        <f>INDEX(products!$A$1:$G$49, MATCH(orders!$D106, products!$A$1:$A$49,0), 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 customers!$A$1:$A$1001,customers!B106:B1106,0)</f>
        <v>Anselma Attwater</v>
      </c>
      <c r="G107" s="2" t="str">
        <f>IF(_xlfn.XLOOKUP(C107,customers!$A$1:$A$1001,customers!C106:C1106,0)=0, "", _xlfn.XLOOKUP(C107,customers!$A$1:$A$1001,customers!C106:C1106,0))</f>
        <v>aattwater5u@wikia.com</v>
      </c>
      <c r="H107" s="2" t="str">
        <f>_xlfn.XLOOKUP(C107,customers!$A$1:$A$1001,customers!$G$1:$G$1001,0)</f>
        <v>United States</v>
      </c>
      <c r="I107" t="str">
        <f>INDEX(products!$A$1:$G$49, MATCH(orders!$D107, products!$A$1:$A$49,0), MATCH(orders!I$1,products!$A$1:$G$1,0))</f>
        <v>Ara</v>
      </c>
      <c r="J107" t="str">
        <f>INDEX(products!$A$1:$G$49, MATCH(orders!$D107, products!$A$1:$A$49,0), MATCH(orders!J$1,products!$A$1:$G$1,0))</f>
        <v>M</v>
      </c>
      <c r="K107" s="4">
        <f>INDEX(products!$A$1:$G$49, MATCH(orders!$D107, products!$A$1:$A$49,0), MATCH(orders!K$1,products!$A$1:$G$1,0))</f>
        <v>0.5</v>
      </c>
      <c r="L107" s="5">
        <f>INDEX(products!$A$1:$G$49, MATCH(orders!$D107, products!$A$1:$A$49,0), 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 customers!$A$1:$A$1001,customers!B107:B1107,0)</f>
        <v>Dael Camilletti</v>
      </c>
      <c r="G108" s="2" t="str">
        <f>IF(_xlfn.XLOOKUP(C108,customers!$A$1:$A$1001,customers!C107:C1107,0)=0, "", _xlfn.XLOOKUP(C108,customers!$A$1:$A$1001,customers!C107:C1107,0))</f>
        <v>dcamilletti5w@businesswire.com</v>
      </c>
      <c r="H108" s="2" t="str">
        <f>_xlfn.XLOOKUP(C108,customers!$A$1:$A$1001,customers!$G$1:$G$1001,0)</f>
        <v>United States</v>
      </c>
      <c r="I108" t="str">
        <f>INDEX(products!$A$1:$G$49, MATCH(orders!$D108, products!$A$1:$A$49,0), MATCH(orders!I$1,products!$A$1:$G$1,0))</f>
        <v>Exc</v>
      </c>
      <c r="J108" t="str">
        <f>INDEX(products!$A$1:$G$49, MATCH(orders!$D108, products!$A$1:$A$49,0), MATCH(orders!J$1,products!$A$1:$G$1,0))</f>
        <v>D</v>
      </c>
      <c r="K108" s="4">
        <f>INDEX(products!$A$1:$G$49, MATCH(orders!$D108, products!$A$1:$A$49,0), MATCH(orders!K$1,products!$A$1:$G$1,0))</f>
        <v>1</v>
      </c>
      <c r="L108" s="5">
        <f>INDEX(products!$A$1:$G$49, MATCH(orders!$D108, products!$A$1:$A$49,0), 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 customers!$A$1:$A$1001,customers!B108:B1108,0)</f>
        <v>Murdock Hame</v>
      </c>
      <c r="G109" s="2" t="str">
        <f>IF(_xlfn.XLOOKUP(C109,customers!$A$1:$A$1001,customers!C108:C1108,0)=0, "", _xlfn.XLOOKUP(C109,customers!$A$1:$A$1001,customers!C108:C1108,0))</f>
        <v>mhame5y@newsvine.com</v>
      </c>
      <c r="H109" s="2" t="str">
        <f>_xlfn.XLOOKUP(C109,customers!$A$1:$A$1001,customers!$G$1:$G$1001,0)</f>
        <v>United States</v>
      </c>
      <c r="I109" t="str">
        <f>INDEX(products!$A$1:$G$49, MATCH(orders!$D109, products!$A$1:$A$49,0), MATCH(orders!I$1,products!$A$1:$G$1,0))</f>
        <v>Rob</v>
      </c>
      <c r="J109" t="str">
        <f>INDEX(products!$A$1:$G$49, MATCH(orders!$D109, products!$A$1:$A$49,0), MATCH(orders!J$1,products!$A$1:$G$1,0))</f>
        <v>M</v>
      </c>
      <c r="K109" s="4">
        <f>INDEX(products!$A$1:$G$49, MATCH(orders!$D109, products!$A$1:$A$49,0), MATCH(orders!K$1,products!$A$1:$G$1,0))</f>
        <v>0.5</v>
      </c>
      <c r="L109" s="5">
        <f>INDEX(products!$A$1:$G$49, MATCH(orders!$D109, products!$A$1:$A$49,0), 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 customers!$A$1:$A$1001,customers!B109:B1109,0)</f>
        <v>Alfy Snowding</v>
      </c>
      <c r="G110" s="2" t="str">
        <f>IF(_xlfn.XLOOKUP(C110,customers!$A$1:$A$1001,customers!C109:C1109,0)=0, "", _xlfn.XLOOKUP(C110,customers!$A$1:$A$1001,customers!C109:C1109,0))</f>
        <v>asnowding60@comsenz.com</v>
      </c>
      <c r="H110" s="2" t="str">
        <f>_xlfn.XLOOKUP(C110,customers!$A$1:$A$1001,customers!$G$1:$G$1001,0)</f>
        <v>United States</v>
      </c>
      <c r="I110" t="str">
        <f>INDEX(products!$A$1:$G$49, MATCH(orders!$D110, products!$A$1:$A$49,0), MATCH(orders!I$1,products!$A$1:$G$1,0))</f>
        <v>Ara</v>
      </c>
      <c r="J110" t="str">
        <f>INDEX(products!$A$1:$G$49, MATCH(orders!$D110, products!$A$1:$A$49,0), MATCH(orders!J$1,products!$A$1:$G$1,0))</f>
        <v>M</v>
      </c>
      <c r="K110" s="4">
        <f>INDEX(products!$A$1:$G$49, MATCH(orders!$D110, products!$A$1:$A$49,0), MATCH(orders!K$1,products!$A$1:$G$1,0))</f>
        <v>0.5</v>
      </c>
      <c r="L110" s="5">
        <f>INDEX(products!$A$1:$G$49, MATCH(orders!$D110, products!$A$1:$A$49,0), 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 customers!$A$1:$A$1001,customers!B110:B1110,0)</f>
        <v>Rem Furman</v>
      </c>
      <c r="G111" s="2" t="str">
        <f>IF(_xlfn.XLOOKUP(C111,customers!$A$1:$A$1001,customers!C110:C1110,0)=0, "", _xlfn.XLOOKUP(C111,customers!$A$1:$A$1001,customers!C110:C1110,0))</f>
        <v>rfurman62@t.co</v>
      </c>
      <c r="H111" s="2" t="str">
        <f>_xlfn.XLOOKUP(C111,customers!$A$1:$A$1001,customers!$G$1:$G$1001,0)</f>
        <v>United States</v>
      </c>
      <c r="I111" t="str">
        <f>INDEX(products!$A$1:$G$49, MATCH(orders!$D111, products!$A$1:$A$49,0), MATCH(orders!I$1,products!$A$1:$G$1,0))</f>
        <v>Lib</v>
      </c>
      <c r="J111" t="str">
        <f>INDEX(products!$A$1:$G$49, MATCH(orders!$D111, products!$A$1:$A$49,0), MATCH(orders!J$1,products!$A$1:$G$1,0))</f>
        <v>D</v>
      </c>
      <c r="K111" s="4">
        <f>INDEX(products!$A$1:$G$49, MATCH(orders!$D111, products!$A$1:$A$49,0), MATCH(orders!K$1,products!$A$1:$G$1,0))</f>
        <v>0.5</v>
      </c>
      <c r="L111" s="5">
        <f>INDEX(products!$A$1:$G$49, MATCH(orders!$D111, products!$A$1:$A$49,0), 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 customers!$A$1:$A$1001,customers!B111:B1111,0)</f>
        <v>Monte Percifull</v>
      </c>
      <c r="G112" s="2" t="str">
        <f>IF(_xlfn.XLOOKUP(C112,customers!$A$1:$A$1001,customers!C111:C1111,0)=0, "", _xlfn.XLOOKUP(C112,customers!$A$1:$A$1001,customers!C111:C1111,0))</f>
        <v>mpercifull64@netlog.com</v>
      </c>
      <c r="H112" s="2" t="str">
        <f>_xlfn.XLOOKUP(C112,customers!$A$1:$A$1001,customers!$G$1:$G$1001,0)</f>
        <v>United States</v>
      </c>
      <c r="I112" t="str">
        <f>INDEX(products!$A$1:$G$49, MATCH(orders!$D112, products!$A$1:$A$49,0), MATCH(orders!I$1,products!$A$1:$G$1,0))</f>
        <v>Exc</v>
      </c>
      <c r="J112" t="str">
        <f>INDEX(products!$A$1:$G$49, MATCH(orders!$D112, products!$A$1:$A$49,0), MATCH(orders!J$1,products!$A$1:$G$1,0))</f>
        <v>L</v>
      </c>
      <c r="K112" s="4">
        <f>INDEX(products!$A$1:$G$49, MATCH(orders!$D112, products!$A$1:$A$49,0), MATCH(orders!K$1,products!$A$1:$G$1,0))</f>
        <v>0.2</v>
      </c>
      <c r="L112" s="5">
        <f>INDEX(products!$A$1:$G$49, MATCH(orders!$D112, products!$A$1:$A$49,0), 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 customers!$A$1:$A$1001,customers!B112:B1112,0)</f>
        <v>Waneta Edinborough</v>
      </c>
      <c r="G113" s="2" t="str">
        <f>IF(_xlfn.XLOOKUP(C113,customers!$A$1:$A$1001,customers!C112:C1112,0)=0, "", _xlfn.XLOOKUP(C113,customers!$A$1:$A$1001,customers!C112:C1112,0))</f>
        <v>wedinborough66@github.io</v>
      </c>
      <c r="H113" s="2" t="str">
        <f>_xlfn.XLOOKUP(C113,customers!$A$1:$A$1001,customers!$G$1:$G$1001,0)</f>
        <v>United States</v>
      </c>
      <c r="I113" t="str">
        <f>INDEX(products!$A$1:$G$49, MATCH(orders!$D113, products!$A$1:$A$49,0), MATCH(orders!I$1,products!$A$1:$G$1,0))</f>
        <v>Rob</v>
      </c>
      <c r="J113" t="str">
        <f>INDEX(products!$A$1:$G$49, MATCH(orders!$D113, products!$A$1:$A$49,0), MATCH(orders!J$1,products!$A$1:$G$1,0))</f>
        <v>D</v>
      </c>
      <c r="K113" s="4">
        <f>INDEX(products!$A$1:$G$49, MATCH(orders!$D113, products!$A$1:$A$49,0), MATCH(orders!K$1,products!$A$1:$G$1,0))</f>
        <v>0.5</v>
      </c>
      <c r="L113" s="5">
        <f>INDEX(products!$A$1:$G$49, MATCH(orders!$D113, products!$A$1:$A$49,0), 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 customers!$A$1:$A$1001,customers!B113:B1113,0)</f>
        <v>Ketty Bromehead</v>
      </c>
      <c r="G114" s="2" t="str">
        <f>IF(_xlfn.XLOOKUP(C114,customers!$A$1:$A$1001,customers!C113:C1113,0)=0, "", _xlfn.XLOOKUP(C114,customers!$A$1:$A$1001,customers!C113:C1113,0))</f>
        <v>kbromehead68@un.org</v>
      </c>
      <c r="H114" s="2" t="str">
        <f>_xlfn.XLOOKUP(C114,customers!$A$1:$A$1001,customers!$G$1:$G$1001,0)</f>
        <v>United States</v>
      </c>
      <c r="I114" t="str">
        <f>INDEX(products!$A$1:$G$49, MATCH(orders!$D114, products!$A$1:$A$49,0), MATCH(orders!I$1,products!$A$1:$G$1,0))</f>
        <v>Ara</v>
      </c>
      <c r="J114" t="str">
        <f>INDEX(products!$A$1:$G$49, MATCH(orders!$D114, products!$A$1:$A$49,0), MATCH(orders!J$1,products!$A$1:$G$1,0))</f>
        <v>M</v>
      </c>
      <c r="K114" s="4">
        <f>INDEX(products!$A$1:$G$49, MATCH(orders!$D114, products!$A$1:$A$49,0), MATCH(orders!K$1,products!$A$1:$G$1,0))</f>
        <v>1</v>
      </c>
      <c r="L114" s="5">
        <f>INDEX(products!$A$1:$G$49, MATCH(orders!$D114, products!$A$1:$A$49,0), 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 customers!$A$1:$A$1001,customers!B114:B1114,0)</f>
        <v>Anabelle Hutchens</v>
      </c>
      <c r="G115" s="2" t="str">
        <f>IF(_xlfn.XLOOKUP(C115,customers!$A$1:$A$1001,customers!C114:C1114,0)=0, "", _xlfn.XLOOKUP(C115,customers!$A$1:$A$1001,customers!C114:C1114,0))</f>
        <v>ahutchens6a@amazonaws.com</v>
      </c>
      <c r="H115" s="2" t="str">
        <f>_xlfn.XLOOKUP(C115,customers!$A$1:$A$1001,customers!$G$1:$G$1001,0)</f>
        <v>Ireland</v>
      </c>
      <c r="I115" t="str">
        <f>INDEX(products!$A$1:$G$49, MATCH(orders!$D115, products!$A$1:$A$49,0), MATCH(orders!I$1,products!$A$1:$G$1,0))</f>
        <v>Lib</v>
      </c>
      <c r="J115" t="str">
        <f>INDEX(products!$A$1:$G$49, MATCH(orders!$D115, products!$A$1:$A$49,0), MATCH(orders!J$1,products!$A$1:$G$1,0))</f>
        <v>M</v>
      </c>
      <c r="K115" s="4">
        <f>INDEX(products!$A$1:$G$49, MATCH(orders!$D115, products!$A$1:$A$49,0), MATCH(orders!K$1,products!$A$1:$G$1,0))</f>
        <v>1</v>
      </c>
      <c r="L115" s="5">
        <f>INDEX(products!$A$1:$G$49, MATCH(orders!$D115, products!$A$1:$A$49,0), 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 customers!$A$1:$A$1001,customers!B115:B1115,0)</f>
        <v>Beltran Mathon</v>
      </c>
      <c r="G116" s="2" t="str">
        <f>IF(_xlfn.XLOOKUP(C116,customers!$A$1:$A$1001,customers!C115:C1115,0)=0, "", _xlfn.XLOOKUP(C116,customers!$A$1:$A$1001,customers!C115:C1115,0))</f>
        <v>bmathon6c@barnesandnoble.com</v>
      </c>
      <c r="H116" s="2" t="str">
        <f>_xlfn.XLOOKUP(C116,customers!$A$1:$A$1001,customers!$G$1:$G$1001,0)</f>
        <v>United States</v>
      </c>
      <c r="I116" t="str">
        <f>INDEX(products!$A$1:$G$49, MATCH(orders!$D116, products!$A$1:$A$49,0), MATCH(orders!I$1,products!$A$1:$G$1,0))</f>
        <v>Rob</v>
      </c>
      <c r="J116" t="str">
        <f>INDEX(products!$A$1:$G$49, MATCH(orders!$D116, products!$A$1:$A$49,0), MATCH(orders!J$1,products!$A$1:$G$1,0))</f>
        <v>L</v>
      </c>
      <c r="K116" s="4">
        <f>INDEX(products!$A$1:$G$49, MATCH(orders!$D116, products!$A$1:$A$49,0), MATCH(orders!K$1,products!$A$1:$G$1,0))</f>
        <v>0.2</v>
      </c>
      <c r="L116" s="5">
        <f>INDEX(products!$A$1:$G$49, MATCH(orders!$D116, products!$A$1:$A$49,0), 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 customers!$A$1:$A$1001,customers!B116:B1116,0)</f>
        <v>Portie Cutchie</v>
      </c>
      <c r="G117" s="2" t="str">
        <f>IF(_xlfn.XLOOKUP(C117,customers!$A$1:$A$1001,customers!C116:C1116,0)=0, "", _xlfn.XLOOKUP(C117,customers!$A$1:$A$1001,customers!C116:C1116,0))</f>
        <v>pcutchie6e@globo.com</v>
      </c>
      <c r="H117" s="2" t="str">
        <f>_xlfn.XLOOKUP(C117,customers!$A$1:$A$1001,customers!$G$1:$G$1001,0)</f>
        <v>United Kingdom</v>
      </c>
      <c r="I117" t="str">
        <f>INDEX(products!$A$1:$G$49, MATCH(orders!$D117, products!$A$1:$A$49,0), MATCH(orders!I$1,products!$A$1:$G$1,0))</f>
        <v>Lib</v>
      </c>
      <c r="J117" t="str">
        <f>INDEX(products!$A$1:$G$49, MATCH(orders!$D117, products!$A$1:$A$49,0), MATCH(orders!J$1,products!$A$1:$G$1,0))</f>
        <v>L</v>
      </c>
      <c r="K117" s="4">
        <f>INDEX(products!$A$1:$G$49, MATCH(orders!$D117, products!$A$1:$A$49,0), MATCH(orders!K$1,products!$A$1:$G$1,0))</f>
        <v>1</v>
      </c>
      <c r="L117" s="5">
        <f>INDEX(products!$A$1:$G$49, MATCH(orders!$D117, products!$A$1:$A$49,0), 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 customers!$A$1:$A$1001,customers!B117:B1117,0)</f>
        <v>Conny Gheraldi</v>
      </c>
      <c r="G118" s="2" t="str">
        <f>IF(_xlfn.XLOOKUP(C118,customers!$A$1:$A$1001,customers!C117:C1117,0)=0, "", _xlfn.XLOOKUP(C118,customers!$A$1:$A$1001,customers!C117:C1117,0))</f>
        <v>cgheraldi6g@opera.com</v>
      </c>
      <c r="H118" s="2" t="str">
        <f>_xlfn.XLOOKUP(C118,customers!$A$1:$A$1001,customers!$G$1:$G$1001,0)</f>
        <v>Ireland</v>
      </c>
      <c r="I118" t="str">
        <f>INDEX(products!$A$1:$G$49, MATCH(orders!$D118, products!$A$1:$A$49,0), MATCH(orders!I$1,products!$A$1:$G$1,0))</f>
        <v>Lib</v>
      </c>
      <c r="J118" t="str">
        <f>INDEX(products!$A$1:$G$49, MATCH(orders!$D118, products!$A$1:$A$49,0), MATCH(orders!J$1,products!$A$1:$G$1,0))</f>
        <v>L</v>
      </c>
      <c r="K118" s="4">
        <f>INDEX(products!$A$1:$G$49, MATCH(orders!$D118, products!$A$1:$A$49,0), MATCH(orders!K$1,products!$A$1:$G$1,0))</f>
        <v>0.2</v>
      </c>
      <c r="L118" s="5">
        <f>INDEX(products!$A$1:$G$49, MATCH(orders!$D118, products!$A$1:$A$49,0), 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 customers!$A$1:$A$1001,customers!B118:B1118,0)</f>
        <v>Tomas Sutty</v>
      </c>
      <c r="G119" s="2" t="str">
        <f>IF(_xlfn.XLOOKUP(C119,customers!$A$1:$A$1001,customers!C118:C1118,0)=0, "", _xlfn.XLOOKUP(C119,customers!$A$1:$A$1001,customers!C118:C1118,0))</f>
        <v>tsutty6i@google.es</v>
      </c>
      <c r="H119" s="2" t="str">
        <f>_xlfn.XLOOKUP(C119,customers!$A$1:$A$1001,customers!$G$1:$G$1001,0)</f>
        <v>United States</v>
      </c>
      <c r="I119" t="str">
        <f>INDEX(products!$A$1:$G$49, MATCH(orders!$D119, products!$A$1:$A$49,0), MATCH(orders!I$1,products!$A$1:$G$1,0))</f>
        <v>Lib</v>
      </c>
      <c r="J119" t="str">
        <f>INDEX(products!$A$1:$G$49, MATCH(orders!$D119, products!$A$1:$A$49,0), MATCH(orders!J$1,products!$A$1:$G$1,0))</f>
        <v>L</v>
      </c>
      <c r="K119" s="4">
        <f>INDEX(products!$A$1:$G$49, MATCH(orders!$D119, products!$A$1:$A$49,0), MATCH(orders!K$1,products!$A$1:$G$1,0))</f>
        <v>0.5</v>
      </c>
      <c r="L119" s="5">
        <f>INDEX(products!$A$1:$G$49, MATCH(orders!$D119, products!$A$1:$A$49,0), 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 customers!$A$1:$A$1001,customers!B119:B1119,0)</f>
        <v>Carlie Harce</v>
      </c>
      <c r="G120" s="2" t="str">
        <f>IF(_xlfn.XLOOKUP(C120,customers!$A$1:$A$1001,customers!C119:C1119,0)=0, "", _xlfn.XLOOKUP(C120,customers!$A$1:$A$1001,customers!C119:C1119,0))</f>
        <v>charce6k@cafepress.com</v>
      </c>
      <c r="H120" s="2" t="str">
        <f>_xlfn.XLOOKUP(C120,customers!$A$1:$A$1001,customers!$G$1:$G$1001,0)</f>
        <v>United States</v>
      </c>
      <c r="I120" t="str">
        <f>INDEX(products!$A$1:$G$49, MATCH(orders!$D120, products!$A$1:$A$49,0), MATCH(orders!I$1,products!$A$1:$G$1,0))</f>
        <v>Exc</v>
      </c>
      <c r="J120" t="str">
        <f>INDEX(products!$A$1:$G$49, MATCH(orders!$D120, products!$A$1:$A$49,0), MATCH(orders!J$1,products!$A$1:$G$1,0))</f>
        <v>D</v>
      </c>
      <c r="K120" s="4">
        <f>INDEX(products!$A$1:$G$49, MATCH(orders!$D120, products!$A$1:$A$49,0), MATCH(orders!K$1,products!$A$1:$G$1,0))</f>
        <v>0.5</v>
      </c>
      <c r="L120" s="5">
        <f>INDEX(products!$A$1:$G$49, MATCH(orders!$D120, products!$A$1:$A$49,0), 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 customers!$A$1:$A$1001,customers!B120:B1120,0)</f>
        <v>Friederike Drysdale</v>
      </c>
      <c r="G121" s="2" t="str">
        <f>IF(_xlfn.XLOOKUP(C121,customers!$A$1:$A$1001,customers!C120:C1120,0)=0, "", _xlfn.XLOOKUP(C121,customers!$A$1:$A$1001,customers!C120:C1120,0))</f>
        <v>fdrysdale6m@symantec.com</v>
      </c>
      <c r="H121" s="2" t="str">
        <f>_xlfn.XLOOKUP(C121,customers!$A$1:$A$1001,customers!$G$1:$G$1001,0)</f>
        <v>United States</v>
      </c>
      <c r="I121" t="str">
        <f>INDEX(products!$A$1:$G$49, MATCH(orders!$D121, products!$A$1:$A$49,0), MATCH(orders!I$1,products!$A$1:$G$1,0))</f>
        <v>Exc</v>
      </c>
      <c r="J121" t="str">
        <f>INDEX(products!$A$1:$G$49, MATCH(orders!$D121, products!$A$1:$A$49,0), MATCH(orders!J$1,products!$A$1:$G$1,0))</f>
        <v>M</v>
      </c>
      <c r="K121" s="4">
        <f>INDEX(products!$A$1:$G$49, MATCH(orders!$D121, products!$A$1:$A$49,0), MATCH(orders!K$1,products!$A$1:$G$1,0))</f>
        <v>0.2</v>
      </c>
      <c r="L121" s="5">
        <f>INDEX(products!$A$1:$G$49, MATCH(orders!$D121, products!$A$1:$A$49,0), 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 customers!$A$1:$A$1001,customers!B121:B1121,0)</f>
        <v>Devon Magowan</v>
      </c>
      <c r="G122" s="2" t="str">
        <f>IF(_xlfn.XLOOKUP(C122,customers!$A$1:$A$1001,customers!C121:C1121,0)=0, "", _xlfn.XLOOKUP(C122,customers!$A$1:$A$1001,customers!C121:C1121,0))</f>
        <v>dmagowan6n@fc2.com</v>
      </c>
      <c r="H122" s="2" t="str">
        <f>_xlfn.XLOOKUP(C122,customers!$A$1:$A$1001,customers!$G$1:$G$1001,0)</f>
        <v>United States</v>
      </c>
      <c r="I122" t="str">
        <f>INDEX(products!$A$1:$G$49, MATCH(orders!$D122, products!$A$1:$A$49,0), MATCH(orders!I$1,products!$A$1:$G$1,0))</f>
        <v>Ara</v>
      </c>
      <c r="J122" t="str">
        <f>INDEX(products!$A$1:$G$49, MATCH(orders!$D122, products!$A$1:$A$49,0), MATCH(orders!J$1,products!$A$1:$G$1,0))</f>
        <v>L</v>
      </c>
      <c r="K122" s="4">
        <f>INDEX(products!$A$1:$G$49, MATCH(orders!$D122, products!$A$1:$A$49,0), MATCH(orders!K$1,products!$A$1:$G$1,0))</f>
        <v>0.2</v>
      </c>
      <c r="L122" s="5">
        <f>INDEX(products!$A$1:$G$49, MATCH(orders!$D122, products!$A$1:$A$49,0), 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 customers!$A$1:$A$1001,customers!B122:B1122,0)</f>
        <v>Codi Littrell</v>
      </c>
      <c r="G123" s="2" t="str">
        <f>IF(_xlfn.XLOOKUP(C123,customers!$A$1:$A$1001,customers!C122:C1122,0)=0, "", _xlfn.XLOOKUP(C123,customers!$A$1:$A$1001,customers!C122:C1122,0))</f>
        <v/>
      </c>
      <c r="H123" s="2" t="str">
        <f>_xlfn.XLOOKUP(C123,customers!$A$1:$A$1001,customers!$G$1:$G$1001,0)</f>
        <v>United States</v>
      </c>
      <c r="I123" t="str">
        <f>INDEX(products!$A$1:$G$49, MATCH(orders!$D123, products!$A$1:$A$49,0), MATCH(orders!I$1,products!$A$1:$G$1,0))</f>
        <v>Exc</v>
      </c>
      <c r="J123" t="str">
        <f>INDEX(products!$A$1:$G$49, MATCH(orders!$D123, products!$A$1:$A$49,0), MATCH(orders!J$1,products!$A$1:$G$1,0))</f>
        <v>M</v>
      </c>
      <c r="K123" s="4">
        <f>INDEX(products!$A$1:$G$49, MATCH(orders!$D123, products!$A$1:$A$49,0), MATCH(orders!K$1,products!$A$1:$G$1,0))</f>
        <v>1</v>
      </c>
      <c r="L123" s="5">
        <f>INDEX(products!$A$1:$G$49, MATCH(orders!$D123, products!$A$1:$A$49,0), 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 customers!$A$1:$A$1001,customers!B123:B1123,0)</f>
        <v>Effie Yurkov</v>
      </c>
      <c r="G124" s="2" t="str">
        <f>IF(_xlfn.XLOOKUP(C124,customers!$A$1:$A$1001,customers!C123:C1123,0)=0, "", _xlfn.XLOOKUP(C124,customers!$A$1:$A$1001,customers!C123:C1123,0))</f>
        <v>eyurkov6s@hud.gov</v>
      </c>
      <c r="H124" s="2" t="str">
        <f>_xlfn.XLOOKUP(C124,customers!$A$1:$A$1001,customers!$G$1:$G$1001,0)</f>
        <v>United States</v>
      </c>
      <c r="I124" t="str">
        <f>INDEX(products!$A$1:$G$49, MATCH(orders!$D124, products!$A$1:$A$49,0), MATCH(orders!I$1,products!$A$1:$G$1,0))</f>
        <v>Ara</v>
      </c>
      <c r="J124" t="str">
        <f>INDEX(products!$A$1:$G$49, MATCH(orders!$D124, products!$A$1:$A$49,0), MATCH(orders!J$1,products!$A$1:$G$1,0))</f>
        <v>D</v>
      </c>
      <c r="K124" s="4">
        <f>INDEX(products!$A$1:$G$49, MATCH(orders!$D124, products!$A$1:$A$49,0), MATCH(orders!K$1,products!$A$1:$G$1,0))</f>
        <v>0.5</v>
      </c>
      <c r="L124" s="5">
        <f>INDEX(products!$A$1:$G$49, MATCH(orders!$D124, products!$A$1:$A$49,0), 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 customers!$A$1:$A$1001,customers!B124:B1124,0)</f>
        <v>Georgena Bentjens</v>
      </c>
      <c r="G125" s="2" t="str">
        <f>IF(_xlfn.XLOOKUP(C125,customers!$A$1:$A$1001,customers!C124:C1124,0)=0, "", _xlfn.XLOOKUP(C125,customers!$A$1:$A$1001,customers!C124:C1124,0))</f>
        <v>gbentjens6u@netlog.com</v>
      </c>
      <c r="H125" s="2" t="str">
        <f>_xlfn.XLOOKUP(C125,customers!$A$1:$A$1001,customers!$G$1:$G$1001,0)</f>
        <v>United States</v>
      </c>
      <c r="I125" t="str">
        <f>INDEX(products!$A$1:$G$49, MATCH(orders!$D125, products!$A$1:$A$49,0), MATCH(orders!I$1,products!$A$1:$G$1,0))</f>
        <v>Lib</v>
      </c>
      <c r="J125" t="str">
        <f>INDEX(products!$A$1:$G$49, MATCH(orders!$D125, products!$A$1:$A$49,0), MATCH(orders!J$1,products!$A$1:$G$1,0))</f>
        <v>L</v>
      </c>
      <c r="K125" s="4">
        <f>INDEX(products!$A$1:$G$49, MATCH(orders!$D125, products!$A$1:$A$49,0), MATCH(orders!K$1,products!$A$1:$G$1,0))</f>
        <v>2.5</v>
      </c>
      <c r="L125" s="5">
        <f>INDEX(products!$A$1:$G$49, MATCH(orders!$D125, products!$A$1:$A$49,0), 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 customers!$A$1:$A$1001,customers!B125:B1125,0)</f>
        <v>Lyn Entwistle</v>
      </c>
      <c r="G126" s="2" t="str">
        <f>IF(_xlfn.XLOOKUP(C126,customers!$A$1:$A$1001,customers!C125:C1125,0)=0, "", _xlfn.XLOOKUP(C126,customers!$A$1:$A$1001,customers!C125:C1125,0))</f>
        <v>lentwistle6w@omniture.com</v>
      </c>
      <c r="H126" s="2" t="str">
        <f>_xlfn.XLOOKUP(C126,customers!$A$1:$A$1001,customers!$G$1:$G$1001,0)</f>
        <v>United States</v>
      </c>
      <c r="I126" t="str">
        <f>INDEX(products!$A$1:$G$49, MATCH(orders!$D126, products!$A$1:$A$49,0), MATCH(orders!I$1,products!$A$1:$G$1,0))</f>
        <v>Lib</v>
      </c>
      <c r="J126" t="str">
        <f>INDEX(products!$A$1:$G$49, MATCH(orders!$D126, products!$A$1:$A$49,0), MATCH(orders!J$1,products!$A$1:$G$1,0))</f>
        <v>M</v>
      </c>
      <c r="K126" s="4">
        <f>INDEX(products!$A$1:$G$49, MATCH(orders!$D126, products!$A$1:$A$49,0), MATCH(orders!K$1,products!$A$1:$G$1,0))</f>
        <v>0.2</v>
      </c>
      <c r="L126" s="5">
        <f>INDEX(products!$A$1:$G$49, MATCH(orders!$D126, products!$A$1:$A$49,0), 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 customers!$A$1:$A$1001,customers!B126:B1126,0)</f>
        <v>Mercedes Acott</v>
      </c>
      <c r="G127" s="2" t="str">
        <f>IF(_xlfn.XLOOKUP(C127,customers!$A$1:$A$1001,customers!C126:C1126,0)=0, "", _xlfn.XLOOKUP(C127,customers!$A$1:$A$1001,customers!C126:C1126,0))</f>
        <v>macott6y@pagesperso-orange.fr</v>
      </c>
      <c r="H127" s="2" t="str">
        <f>_xlfn.XLOOKUP(C127,customers!$A$1:$A$1001,customers!$G$1:$G$1001,0)</f>
        <v>Ireland</v>
      </c>
      <c r="I127" t="str">
        <f>INDEX(products!$A$1:$G$49, MATCH(orders!$D127, products!$A$1:$A$49,0), MATCH(orders!I$1,products!$A$1:$G$1,0))</f>
        <v>Lib</v>
      </c>
      <c r="J127" t="str">
        <f>INDEX(products!$A$1:$G$49, MATCH(orders!$D127, products!$A$1:$A$49,0), MATCH(orders!J$1,products!$A$1:$G$1,0))</f>
        <v>M</v>
      </c>
      <c r="K127" s="4">
        <f>INDEX(products!$A$1:$G$49, MATCH(orders!$D127, products!$A$1:$A$49,0), MATCH(orders!K$1,products!$A$1:$G$1,0))</f>
        <v>0.5</v>
      </c>
      <c r="L127" s="5">
        <f>INDEX(products!$A$1:$G$49, MATCH(orders!$D127, products!$A$1:$A$49,0), 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 customers!$A$1:$A$1001,customers!B127:B1127,0)</f>
        <v>Devy Bulbrook</v>
      </c>
      <c r="G128" s="2" t="str">
        <f>IF(_xlfn.XLOOKUP(C128,customers!$A$1:$A$1001,customers!C127:C1127,0)=0, "", _xlfn.XLOOKUP(C128,customers!$A$1:$A$1001,customers!C127:C1127,0))</f>
        <v/>
      </c>
      <c r="H128" s="2" t="str">
        <f>_xlfn.XLOOKUP(C128,customers!$A$1:$A$1001,customers!$G$1:$G$1001,0)</f>
        <v>United States</v>
      </c>
      <c r="I128" t="str">
        <f>INDEX(products!$A$1:$G$49, MATCH(orders!$D128, products!$A$1:$A$49,0), MATCH(orders!I$1,products!$A$1:$G$1,0))</f>
        <v>Ara</v>
      </c>
      <c r="J128" t="str">
        <f>INDEX(products!$A$1:$G$49, MATCH(orders!$D128, products!$A$1:$A$49,0), MATCH(orders!J$1,products!$A$1:$G$1,0))</f>
        <v>M</v>
      </c>
      <c r="K128" s="4">
        <f>INDEX(products!$A$1:$G$49, MATCH(orders!$D128, products!$A$1:$A$49,0), MATCH(orders!K$1,products!$A$1:$G$1,0))</f>
        <v>1</v>
      </c>
      <c r="L128" s="5">
        <f>INDEX(products!$A$1:$G$49, MATCH(orders!$D128, products!$A$1:$A$49,0), 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 customers!$A$1:$A$1001,customers!B128:B1128,0)</f>
        <v>Rosaline McLae</v>
      </c>
      <c r="G129" s="2" t="str">
        <f>IF(_xlfn.XLOOKUP(C129,customers!$A$1:$A$1001,customers!C128:C1128,0)=0, "", _xlfn.XLOOKUP(C129,customers!$A$1:$A$1001,customers!C128:C1128,0))</f>
        <v>rmclae72@dailymotion.com</v>
      </c>
      <c r="H129" s="2" t="str">
        <f>_xlfn.XLOOKUP(C129,customers!$A$1:$A$1001,customers!$G$1:$G$1001,0)</f>
        <v>Ireland</v>
      </c>
      <c r="I129" t="str">
        <f>INDEX(products!$A$1:$G$49, MATCH(orders!$D129, products!$A$1:$A$49,0), MATCH(orders!I$1,products!$A$1:$G$1,0))</f>
        <v>Lib</v>
      </c>
      <c r="J129" t="str">
        <f>INDEX(products!$A$1:$G$49, MATCH(orders!$D129, products!$A$1:$A$49,0), MATCH(orders!J$1,products!$A$1:$G$1,0))</f>
        <v>D</v>
      </c>
      <c r="K129" s="4">
        <f>INDEX(products!$A$1:$G$49, MATCH(orders!$D129, products!$A$1:$A$49,0), MATCH(orders!K$1,products!$A$1:$G$1,0))</f>
        <v>1</v>
      </c>
      <c r="L129" s="5">
        <f>INDEX(products!$A$1:$G$49, MATCH(orders!$D129, products!$A$1:$A$49,0), 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 customers!$A$1:$A$1001,customers!B129:B1129,0)</f>
        <v>Zacharias Kiffe</v>
      </c>
      <c r="G130" s="2" t="str">
        <f>IF(_xlfn.XLOOKUP(C130,customers!$A$1:$A$1001,customers!C129:C1129,0)=0, "", _xlfn.XLOOKUP(C130,customers!$A$1:$A$1001,customers!C129:C1129,0))</f>
        <v>zkiffe74@cyberchimps.com</v>
      </c>
      <c r="H130" s="2" t="str">
        <f>_xlfn.XLOOKUP(C130,customers!$A$1:$A$1001,customers!$G$1:$G$1001,0)</f>
        <v>United States</v>
      </c>
      <c r="I130" t="str">
        <f>INDEX(products!$A$1:$G$49, MATCH(orders!$D130, products!$A$1:$A$49,0), MATCH(orders!I$1,products!$A$1:$G$1,0))</f>
        <v>Ara</v>
      </c>
      <c r="J130" t="str">
        <f>INDEX(products!$A$1:$G$49, MATCH(orders!$D130, products!$A$1:$A$49,0), MATCH(orders!J$1,products!$A$1:$G$1,0))</f>
        <v>M</v>
      </c>
      <c r="K130" s="4">
        <f>INDEX(products!$A$1:$G$49, MATCH(orders!$D130, products!$A$1:$A$49,0), MATCH(orders!K$1,products!$A$1:$G$1,0))</f>
        <v>0.5</v>
      </c>
      <c r="L130" s="5">
        <f>INDEX(products!$A$1:$G$49, MATCH(orders!$D130, products!$A$1:$A$49,0), 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 customers!$A$1:$A$1001,customers!B130:B1130,0)</f>
        <v>Cobby Cromwell</v>
      </c>
      <c r="G131" s="2" t="str">
        <f>IF(_xlfn.XLOOKUP(C131,customers!$A$1:$A$1001,customers!C130:C1130,0)=0, "", _xlfn.XLOOKUP(C131,customers!$A$1:$A$1001,customers!C130:C1130,0))</f>
        <v>ccromwell76@desdev.cn</v>
      </c>
      <c r="H131" s="2" t="str">
        <f>_xlfn.XLOOKUP(C131,customers!$A$1:$A$1001,customers!$G$1:$G$1001,0)</f>
        <v>United States</v>
      </c>
      <c r="I131" t="str">
        <f>INDEX(products!$A$1:$G$49, MATCH(orders!$D131, products!$A$1:$A$49,0), MATCH(orders!I$1,products!$A$1:$G$1,0))</f>
        <v>Exc</v>
      </c>
      <c r="J131" t="str">
        <f>INDEX(products!$A$1:$G$49, MATCH(orders!$D131, products!$A$1:$A$49,0), MATCH(orders!J$1,products!$A$1:$G$1,0))</f>
        <v>D</v>
      </c>
      <c r="K131" s="4">
        <f>INDEX(products!$A$1:$G$49, MATCH(orders!$D131, products!$A$1:$A$49,0), MATCH(orders!K$1,products!$A$1:$G$1,0))</f>
        <v>1</v>
      </c>
      <c r="L131" s="5">
        <f>INDEX(products!$A$1:$G$49, MATCH(orders!$D131, products!$A$1:$A$49,0), MATCH(orders!L$1,products!$A$1:$G$1,0))</f>
        <v>12.15</v>
      </c>
      <c r="M131" s="5">
        <f t="shared" ref="M131:M194" si="6">L131*E131</f>
        <v>12.15</v>
      </c>
      <c r="N131" t="str">
        <f t="shared" ref="N131:N194" si="7">IF(I131="Rob", "Robusta", IF(I131= "EXC", "Excelsa", IF(I131= "Ara", "Arabica", IF(I131="Lib", "Liberica", ""))))</f>
        <v>Excelsa</v>
      </c>
      <c r="O131" t="str">
        <f t="shared" ref="O131:O194" si="8">IF(J131="M","Medium", IF(J131 = "L", "Light", IF(J131="D", "Dark","")))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 customers!$A$1:$A$1001,customers!B131:B1131,0)</f>
        <v>Tani Taffarello</v>
      </c>
      <c r="G132" s="2" t="str">
        <f>IF(_xlfn.XLOOKUP(C132,customers!$A$1:$A$1001,customers!C131:C1131,0)=0, "", _xlfn.XLOOKUP(C132,customers!$A$1:$A$1001,customers!C131:C1131,0))</f>
        <v>ttaffarello78@sciencedaily.com</v>
      </c>
      <c r="H132" s="2" t="str">
        <f>_xlfn.XLOOKUP(C132,customers!$A$1:$A$1001,customers!$G$1:$G$1001,0)</f>
        <v>Ireland</v>
      </c>
      <c r="I132" t="str">
        <f>INDEX(products!$A$1:$G$49, MATCH(orders!$D132, products!$A$1:$A$49,0), MATCH(orders!I$1,products!$A$1:$G$1,0))</f>
        <v>Ara</v>
      </c>
      <c r="J132" t="str">
        <f>INDEX(products!$A$1:$G$49, MATCH(orders!$D132, products!$A$1:$A$49,0), MATCH(orders!J$1,products!$A$1:$G$1,0))</f>
        <v>L</v>
      </c>
      <c r="K132" s="4">
        <f>INDEX(products!$A$1:$G$49, MATCH(orders!$D132, products!$A$1:$A$49,0), MATCH(orders!K$1,products!$A$1:$G$1,0))</f>
        <v>2.5</v>
      </c>
      <c r="L132" s="5">
        <f>INDEX(products!$A$1:$G$49, MATCH(orders!$D132, products!$A$1:$A$49,0), 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 customers!$A$1:$A$1001,customers!B132:B1132,0)</f>
        <v>Javier Kopke</v>
      </c>
      <c r="G133" s="2" t="str">
        <f>IF(_xlfn.XLOOKUP(C133,customers!$A$1:$A$1001,customers!C132:C1132,0)=0, "", _xlfn.XLOOKUP(C133,customers!$A$1:$A$1001,customers!C132:C1132,0))</f>
        <v>jkopke7a@auda.org.au</v>
      </c>
      <c r="H133" s="2" t="str">
        <f>_xlfn.XLOOKUP(C133,customers!$A$1:$A$1001,customers!$G$1:$G$1001,0)</f>
        <v>United States</v>
      </c>
      <c r="I133" t="str">
        <f>INDEX(products!$A$1:$G$49, MATCH(orders!$D133, products!$A$1:$A$49,0), MATCH(orders!I$1,products!$A$1:$G$1,0))</f>
        <v>Exc</v>
      </c>
      <c r="J133" t="str">
        <f>INDEX(products!$A$1:$G$49, MATCH(orders!$D133, products!$A$1:$A$49,0), MATCH(orders!J$1,products!$A$1:$G$1,0))</f>
        <v>D</v>
      </c>
      <c r="K133" s="4">
        <f>INDEX(products!$A$1:$G$49, MATCH(orders!$D133, products!$A$1:$A$49,0), MATCH(orders!K$1,products!$A$1:$G$1,0))</f>
        <v>0.5</v>
      </c>
      <c r="L133" s="5">
        <f>INDEX(products!$A$1:$G$49, MATCH(orders!$D133, products!$A$1:$A$49,0), 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 customers!$A$1:$A$1001,customers!B133:B1133,0)</f>
        <v>Arabella Fransewich</v>
      </c>
      <c r="G134" s="2" t="str">
        <f>IF(_xlfn.XLOOKUP(C134,customers!$A$1:$A$1001,customers!C133:C1133,0)=0, "", _xlfn.XLOOKUP(C134,customers!$A$1:$A$1001,customers!C133:C1133,0))</f>
        <v/>
      </c>
      <c r="H134" s="2" t="str">
        <f>_xlfn.XLOOKUP(C134,customers!$A$1:$A$1001,customers!$G$1:$G$1001,0)</f>
        <v>United States</v>
      </c>
      <c r="I134" t="str">
        <f>INDEX(products!$A$1:$G$49, MATCH(orders!$D134, products!$A$1:$A$49,0), MATCH(orders!I$1,products!$A$1:$G$1,0))</f>
        <v>Ara</v>
      </c>
      <c r="J134" t="str">
        <f>INDEX(products!$A$1:$G$49, MATCH(orders!$D134, products!$A$1:$A$49,0), MATCH(orders!J$1,products!$A$1:$G$1,0))</f>
        <v>L</v>
      </c>
      <c r="K134" s="4">
        <f>INDEX(products!$A$1:$G$49, MATCH(orders!$D134, products!$A$1:$A$49,0), MATCH(orders!K$1,products!$A$1:$G$1,0))</f>
        <v>2.5</v>
      </c>
      <c r="L134" s="5">
        <f>INDEX(products!$A$1:$G$49, MATCH(orders!$D134, products!$A$1:$A$49,0), 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 customers!$A$1:$A$1001,customers!B134:B1134,0)</f>
        <v>Myles Seawright</v>
      </c>
      <c r="G135" s="2" t="str">
        <f>IF(_xlfn.XLOOKUP(C135,customers!$A$1:$A$1001,customers!C134:C1134,0)=0, "", _xlfn.XLOOKUP(C135,customers!$A$1:$A$1001,customers!C134:C1134,0))</f>
        <v>mseawright7e@nbcnews.com</v>
      </c>
      <c r="H135" s="2" t="str">
        <f>_xlfn.XLOOKUP(C135,customers!$A$1:$A$1001,customers!$G$1:$G$1001,0)</f>
        <v>United States</v>
      </c>
      <c r="I135" t="str">
        <f>INDEX(products!$A$1:$G$49, MATCH(orders!$D135, products!$A$1:$A$49,0), MATCH(orders!I$1,products!$A$1:$G$1,0))</f>
        <v>Lib</v>
      </c>
      <c r="J135" t="str">
        <f>INDEX(products!$A$1:$G$49, MATCH(orders!$D135, products!$A$1:$A$49,0), MATCH(orders!J$1,products!$A$1:$G$1,0))</f>
        <v>D</v>
      </c>
      <c r="K135" s="4">
        <f>INDEX(products!$A$1:$G$49, MATCH(orders!$D135, products!$A$1:$A$49,0), MATCH(orders!K$1,products!$A$1:$G$1,0))</f>
        <v>1</v>
      </c>
      <c r="L135" s="5">
        <f>INDEX(products!$A$1:$G$49, MATCH(orders!$D135, products!$A$1:$A$49,0), 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 customers!$A$1:$A$1001,customers!B135:B1135,0)</f>
        <v>Annecorinne Leehane</v>
      </c>
      <c r="G136" s="2" t="str">
        <f>IF(_xlfn.XLOOKUP(C136,customers!$A$1:$A$1001,customers!C135:C1135,0)=0, "", _xlfn.XLOOKUP(C136,customers!$A$1:$A$1001,customers!C135:C1135,0))</f>
        <v/>
      </c>
      <c r="H136" s="2" t="str">
        <f>_xlfn.XLOOKUP(C136,customers!$A$1:$A$1001,customers!$G$1:$G$1001,0)</f>
        <v>United States</v>
      </c>
      <c r="I136" t="str">
        <f>INDEX(products!$A$1:$G$49, MATCH(orders!$D136, products!$A$1:$A$49,0), MATCH(orders!I$1,products!$A$1:$G$1,0))</f>
        <v>Exc</v>
      </c>
      <c r="J136" t="str">
        <f>INDEX(products!$A$1:$G$49, MATCH(orders!$D136, products!$A$1:$A$49,0), MATCH(orders!J$1,products!$A$1:$G$1,0))</f>
        <v>M</v>
      </c>
      <c r="K136" s="4">
        <f>INDEX(products!$A$1:$G$49, MATCH(orders!$D136, products!$A$1:$A$49,0), MATCH(orders!K$1,products!$A$1:$G$1,0))</f>
        <v>2.5</v>
      </c>
      <c r="L136" s="5">
        <f>INDEX(products!$A$1:$G$49, MATCH(orders!$D136, products!$A$1:$A$49,0), 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 customers!$A$1:$A$1001,customers!B136:B1136,0)</f>
        <v>Lenka Rushmer</v>
      </c>
      <c r="G137" s="2" t="str">
        <f>IF(_xlfn.XLOOKUP(C137,customers!$A$1:$A$1001,customers!C136:C1136,0)=0, "", _xlfn.XLOOKUP(C137,customers!$A$1:$A$1001,customers!C136:C1136,0))</f>
        <v>lrushmer65@europa.eu</v>
      </c>
      <c r="H137" s="2" t="str">
        <f>_xlfn.XLOOKUP(C137,customers!$A$1:$A$1001,customers!$G$1:$G$1001,0)</f>
        <v>United States</v>
      </c>
      <c r="I137" t="str">
        <f>INDEX(products!$A$1:$G$49, MATCH(orders!$D137, products!$A$1:$A$49,0), MATCH(orders!I$1,products!$A$1:$G$1,0))</f>
        <v>Ara</v>
      </c>
      <c r="J137" t="str">
        <f>INDEX(products!$A$1:$G$49, MATCH(orders!$D137, products!$A$1:$A$49,0), MATCH(orders!J$1,products!$A$1:$G$1,0))</f>
        <v>L</v>
      </c>
      <c r="K137" s="4">
        <f>INDEX(products!$A$1:$G$49, MATCH(orders!$D137, products!$A$1:$A$49,0), MATCH(orders!K$1,products!$A$1:$G$1,0))</f>
        <v>0.5</v>
      </c>
      <c r="L137" s="5">
        <f>INDEX(products!$A$1:$G$49, MATCH(orders!$D137, products!$A$1:$A$49,0), 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 customers!$A$1:$A$1001,customers!B137:B1137,0)</f>
        <v>Zachariah Carlson</v>
      </c>
      <c r="G138" s="2" t="str">
        <f>IF(_xlfn.XLOOKUP(C138,customers!$A$1:$A$1001,customers!C137:C1137,0)=0, "", _xlfn.XLOOKUP(C138,customers!$A$1:$A$1001,customers!C137:C1137,0))</f>
        <v>zcarlson7k@bigcartel.com</v>
      </c>
      <c r="H138" s="2" t="str">
        <f>_xlfn.XLOOKUP(C138,customers!$A$1:$A$1001,customers!$G$1:$G$1001,0)</f>
        <v>United States</v>
      </c>
      <c r="I138" t="str">
        <f>INDEX(products!$A$1:$G$49, MATCH(orders!$D138, products!$A$1:$A$49,0), MATCH(orders!I$1,products!$A$1:$G$1,0))</f>
        <v>Ara</v>
      </c>
      <c r="J138" t="str">
        <f>INDEX(products!$A$1:$G$49, MATCH(orders!$D138, products!$A$1:$A$49,0), MATCH(orders!J$1,products!$A$1:$G$1,0))</f>
        <v>D</v>
      </c>
      <c r="K138" s="4">
        <f>INDEX(products!$A$1:$G$49, MATCH(orders!$D138, products!$A$1:$A$49,0), MATCH(orders!K$1,products!$A$1:$G$1,0))</f>
        <v>0.2</v>
      </c>
      <c r="L138" s="5">
        <f>INDEX(products!$A$1:$G$49, MATCH(orders!$D138, products!$A$1:$A$49,0), 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 customers!$A$1:$A$1001,customers!B138:B1138,0)</f>
        <v>Donnie Hedlestone</v>
      </c>
      <c r="G139" s="2" t="str">
        <f>IF(_xlfn.XLOOKUP(C139,customers!$A$1:$A$1001,customers!C138:C1138,0)=0, "", _xlfn.XLOOKUP(C139,customers!$A$1:$A$1001,customers!C138:C1138,0))</f>
        <v>dhedlestone7m@craigslist.org</v>
      </c>
      <c r="H139" s="2" t="str">
        <f>_xlfn.XLOOKUP(C139,customers!$A$1:$A$1001,customers!$G$1:$G$1001,0)</f>
        <v>Ireland</v>
      </c>
      <c r="I139" t="str">
        <f>INDEX(products!$A$1:$G$49, MATCH(orders!$D139, products!$A$1:$A$49,0), MATCH(orders!I$1,products!$A$1:$G$1,0))</f>
        <v>Exc</v>
      </c>
      <c r="J139" t="str">
        <f>INDEX(products!$A$1:$G$49, MATCH(orders!$D139, products!$A$1:$A$49,0), MATCH(orders!J$1,products!$A$1:$G$1,0))</f>
        <v>L</v>
      </c>
      <c r="K139" s="4">
        <f>INDEX(products!$A$1:$G$49, MATCH(orders!$D139, products!$A$1:$A$49,0), MATCH(orders!K$1,products!$A$1:$G$1,0))</f>
        <v>2.5</v>
      </c>
      <c r="L139" s="5">
        <f>INDEX(products!$A$1:$G$49, MATCH(orders!$D139, products!$A$1:$A$49,0), 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 customers!$A$1:$A$1001,customers!B139:B1139,0)</f>
        <v>Dorelia Bury</v>
      </c>
      <c r="G140" s="2" t="str">
        <f>IF(_xlfn.XLOOKUP(C140,customers!$A$1:$A$1001,customers!C139:C1139,0)=0, "", _xlfn.XLOOKUP(C140,customers!$A$1:$A$1001,customers!C139:C1139,0))</f>
        <v>dbury7o@tinyurl.com</v>
      </c>
      <c r="H140" s="2" t="str">
        <f>_xlfn.XLOOKUP(C140,customers!$A$1:$A$1001,customers!$G$1:$G$1001,0)</f>
        <v>United States</v>
      </c>
      <c r="I140" t="str">
        <f>INDEX(products!$A$1:$G$49, MATCH(orders!$D140, products!$A$1:$A$49,0), MATCH(orders!I$1,products!$A$1:$G$1,0))</f>
        <v>Exc</v>
      </c>
      <c r="J140" t="str">
        <f>INDEX(products!$A$1:$G$49, MATCH(orders!$D140, products!$A$1:$A$49,0), MATCH(orders!J$1,products!$A$1:$G$1,0))</f>
        <v>D</v>
      </c>
      <c r="K140" s="4">
        <f>INDEX(products!$A$1:$G$49, MATCH(orders!$D140, products!$A$1:$A$49,0), MATCH(orders!K$1,products!$A$1:$G$1,0))</f>
        <v>1</v>
      </c>
      <c r="L140" s="5">
        <f>INDEX(products!$A$1:$G$49, MATCH(orders!$D140, products!$A$1:$A$49,0), 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 customers!$A$1:$A$1001,customers!B140:B1140,0)</f>
        <v>Emlynne Palfrey</v>
      </c>
      <c r="G141" s="2" t="str">
        <f>IF(_xlfn.XLOOKUP(C141,customers!$A$1:$A$1001,customers!C140:C1140,0)=0, "", _xlfn.XLOOKUP(C141,customers!$A$1:$A$1001,customers!C140:C1140,0))</f>
        <v>epalfrey7q@devhub.com</v>
      </c>
      <c r="H141" s="2" t="str">
        <f>_xlfn.XLOOKUP(C141,customers!$A$1:$A$1001,customers!$G$1:$G$1001,0)</f>
        <v>United States</v>
      </c>
      <c r="I141" t="str">
        <f>INDEX(products!$A$1:$G$49, MATCH(orders!$D141, products!$A$1:$A$49,0), MATCH(orders!I$1,products!$A$1:$G$1,0))</f>
        <v>Lib</v>
      </c>
      <c r="J141" t="str">
        <f>INDEX(products!$A$1:$G$49, MATCH(orders!$D141, products!$A$1:$A$49,0), MATCH(orders!J$1,products!$A$1:$G$1,0))</f>
        <v>D</v>
      </c>
      <c r="K141" s="4">
        <f>INDEX(products!$A$1:$G$49, MATCH(orders!$D141, products!$A$1:$A$49,0), MATCH(orders!K$1,products!$A$1:$G$1,0))</f>
        <v>1</v>
      </c>
      <c r="L141" s="5">
        <f>INDEX(products!$A$1:$G$49, MATCH(orders!$D141, products!$A$1:$A$49,0), 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 customers!$A$1:$A$1001,customers!B141:B1141,0)</f>
        <v>Christopher Grieveson</v>
      </c>
      <c r="G142" s="2" t="str">
        <f>IF(_xlfn.XLOOKUP(C142,customers!$A$1:$A$1001,customers!C141:C1141,0)=0, "", _xlfn.XLOOKUP(C142,customers!$A$1:$A$1001,customers!C141:C1141,0))</f>
        <v/>
      </c>
      <c r="H142" s="2" t="str">
        <f>_xlfn.XLOOKUP(C142,customers!$A$1:$A$1001,customers!$G$1:$G$1001,0)</f>
        <v>Ireland</v>
      </c>
      <c r="I142" t="str">
        <f>INDEX(products!$A$1:$G$49, MATCH(orders!$D142, products!$A$1:$A$49,0), MATCH(orders!I$1,products!$A$1:$G$1,0))</f>
        <v>Lib</v>
      </c>
      <c r="J142" t="str">
        <f>INDEX(products!$A$1:$G$49, MATCH(orders!$D142, products!$A$1:$A$49,0), MATCH(orders!J$1,products!$A$1:$G$1,0))</f>
        <v>D</v>
      </c>
      <c r="K142" s="4">
        <f>INDEX(products!$A$1:$G$49, MATCH(orders!$D142, products!$A$1:$A$49,0), MATCH(orders!K$1,products!$A$1:$G$1,0))</f>
        <v>2.5</v>
      </c>
      <c r="L142" s="5">
        <f>INDEX(products!$A$1:$G$49, MATCH(orders!$D142, products!$A$1:$A$49,0), 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 customers!$A$1:$A$1001,customers!B142:B1142,0)</f>
        <v>Flory Crumpe</v>
      </c>
      <c r="G143" s="2" t="str">
        <f>IF(_xlfn.XLOOKUP(C143,customers!$A$1:$A$1001,customers!C142:C1142,0)=0, "", _xlfn.XLOOKUP(C143,customers!$A$1:$A$1001,customers!C142:C1142,0))</f>
        <v>fcrumpe7u@ftc.gov</v>
      </c>
      <c r="H143" s="2" t="str">
        <f>_xlfn.XLOOKUP(C143,customers!$A$1:$A$1001,customers!$G$1:$G$1001,0)</f>
        <v>United States</v>
      </c>
      <c r="I143" t="str">
        <f>INDEX(products!$A$1:$G$49, MATCH(orders!$D143, products!$A$1:$A$49,0), MATCH(orders!I$1,products!$A$1:$G$1,0))</f>
        <v>Ara</v>
      </c>
      <c r="J143" t="str">
        <f>INDEX(products!$A$1:$G$49, MATCH(orders!$D143, products!$A$1:$A$49,0), MATCH(orders!J$1,products!$A$1:$G$1,0))</f>
        <v>L</v>
      </c>
      <c r="K143" s="4">
        <f>INDEX(products!$A$1:$G$49, MATCH(orders!$D143, products!$A$1:$A$49,0), MATCH(orders!K$1,products!$A$1:$G$1,0))</f>
        <v>0.2</v>
      </c>
      <c r="L143" s="5">
        <f>INDEX(products!$A$1:$G$49, MATCH(orders!$D143, products!$A$1:$A$49,0), 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 customers!$A$1:$A$1001,customers!B143:B1143,0)</f>
        <v>Nanine McCarthy</v>
      </c>
      <c r="G144" s="2" t="str">
        <f>IF(_xlfn.XLOOKUP(C144,customers!$A$1:$A$1001,customers!C143:C1143,0)=0, "", _xlfn.XLOOKUP(C144,customers!$A$1:$A$1001,customers!C143:C1143,0))</f>
        <v/>
      </c>
      <c r="H144" s="2" t="str">
        <f>_xlfn.XLOOKUP(C144,customers!$A$1:$A$1001,customers!$G$1:$G$1001,0)</f>
        <v>Ireland</v>
      </c>
      <c r="I144" t="str">
        <f>INDEX(products!$A$1:$G$49, MATCH(orders!$D144, products!$A$1:$A$49,0), MATCH(orders!I$1,products!$A$1:$G$1,0))</f>
        <v>Exc</v>
      </c>
      <c r="J144" t="str">
        <f>INDEX(products!$A$1:$G$49, MATCH(orders!$D144, products!$A$1:$A$49,0), MATCH(orders!J$1,products!$A$1:$G$1,0))</f>
        <v>L</v>
      </c>
      <c r="K144" s="4">
        <f>INDEX(products!$A$1:$G$49, MATCH(orders!$D144, products!$A$1:$A$49,0), MATCH(orders!K$1,products!$A$1:$G$1,0))</f>
        <v>2.5</v>
      </c>
      <c r="L144" s="5">
        <f>INDEX(products!$A$1:$G$49, MATCH(orders!$D144, products!$A$1:$A$49,0), 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 customers!$A$1:$A$1001,customers!B144:B1144,0)</f>
        <v>Byram Mergue</v>
      </c>
      <c r="G145" s="2" t="str">
        <f>IF(_xlfn.XLOOKUP(C145,customers!$A$1:$A$1001,customers!C144:C1144,0)=0, "", _xlfn.XLOOKUP(C145,customers!$A$1:$A$1001,customers!C144:C1144,0))</f>
        <v>bmergue7y@umn.edu</v>
      </c>
      <c r="H145" s="2" t="str">
        <f>_xlfn.XLOOKUP(C145,customers!$A$1:$A$1001,customers!$G$1:$G$1001,0)</f>
        <v>United States</v>
      </c>
      <c r="I145" t="str">
        <f>INDEX(products!$A$1:$G$49, MATCH(orders!$D145, products!$A$1:$A$49,0), MATCH(orders!I$1,products!$A$1:$G$1,0))</f>
        <v>Lib</v>
      </c>
      <c r="J145" t="str">
        <f>INDEX(products!$A$1:$G$49, MATCH(orders!$D145, products!$A$1:$A$49,0), MATCH(orders!J$1,products!$A$1:$G$1,0))</f>
        <v>M</v>
      </c>
      <c r="K145" s="4">
        <f>INDEX(products!$A$1:$G$49, MATCH(orders!$D145, products!$A$1:$A$49,0), MATCH(orders!K$1,products!$A$1:$G$1,0))</f>
        <v>0.5</v>
      </c>
      <c r="L145" s="5">
        <f>INDEX(products!$A$1:$G$49, MATCH(orders!$D145, products!$A$1:$A$49,0), 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 customers!$A$1:$A$1001,customers!B145:B1145,0)</f>
        <v>Mathew Goulter</v>
      </c>
      <c r="G146" s="2" t="str">
        <f>IF(_xlfn.XLOOKUP(C146,customers!$A$1:$A$1001,customers!C145:C1145,0)=0, "", _xlfn.XLOOKUP(C146,customers!$A$1:$A$1001,customers!C145:C1145,0))</f>
        <v/>
      </c>
      <c r="H146" s="2" t="str">
        <f>_xlfn.XLOOKUP(C146,customers!$A$1:$A$1001,customers!$G$1:$G$1001,0)</f>
        <v>United States</v>
      </c>
      <c r="I146" t="str">
        <f>INDEX(products!$A$1:$G$49, MATCH(orders!$D146, products!$A$1:$A$49,0), MATCH(orders!I$1,products!$A$1:$G$1,0))</f>
        <v>Exc</v>
      </c>
      <c r="J146" t="str">
        <f>INDEX(products!$A$1:$G$49, MATCH(orders!$D146, products!$A$1:$A$49,0), MATCH(orders!J$1,products!$A$1:$G$1,0))</f>
        <v>L</v>
      </c>
      <c r="K146" s="4">
        <f>INDEX(products!$A$1:$G$49, MATCH(orders!$D146, products!$A$1:$A$49,0), MATCH(orders!K$1,products!$A$1:$G$1,0))</f>
        <v>2.5</v>
      </c>
      <c r="L146" s="5">
        <f>INDEX(products!$A$1:$G$49, MATCH(orders!$D146, products!$A$1:$A$49,0), 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 customers!$A$1:$A$1001,customers!B146:B1146,0)</f>
        <v>Domeniga Duke</v>
      </c>
      <c r="G147" s="2" t="str">
        <f>IF(_xlfn.XLOOKUP(C147,customers!$A$1:$A$1001,customers!C146:C1146,0)=0, "", _xlfn.XLOOKUP(C147,customers!$A$1:$A$1001,customers!C146:C1146,0))</f>
        <v>dduke82@vkontakte.ru</v>
      </c>
      <c r="H147" s="2" t="str">
        <f>_xlfn.XLOOKUP(C147,customers!$A$1:$A$1001,customers!$G$1:$G$1001,0)</f>
        <v>United States</v>
      </c>
      <c r="I147" t="str">
        <f>INDEX(products!$A$1:$G$49, MATCH(orders!$D147, products!$A$1:$A$49,0), MATCH(orders!I$1,products!$A$1:$G$1,0))</f>
        <v>Lib</v>
      </c>
      <c r="J147" t="str">
        <f>INDEX(products!$A$1:$G$49, MATCH(orders!$D147, products!$A$1:$A$49,0), MATCH(orders!J$1,products!$A$1:$G$1,0))</f>
        <v>M</v>
      </c>
      <c r="K147" s="4">
        <f>INDEX(products!$A$1:$G$49, MATCH(orders!$D147, products!$A$1:$A$49,0), MATCH(orders!K$1,products!$A$1:$G$1,0))</f>
        <v>0.2</v>
      </c>
      <c r="L147" s="5">
        <f>INDEX(products!$A$1:$G$49, MATCH(orders!$D147, products!$A$1:$A$49,0), 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 customers!$A$1:$A$1001,customers!B147:B1147,0)</f>
        <v>Isidore Hussey</v>
      </c>
      <c r="G148" s="2" t="str">
        <f>IF(_xlfn.XLOOKUP(C148,customers!$A$1:$A$1001,customers!C147:C1147,0)=0, "", _xlfn.XLOOKUP(C148,customers!$A$1:$A$1001,customers!C147:C1147,0))</f>
        <v>ihussey84@mapy.cz</v>
      </c>
      <c r="H148" s="2" t="str">
        <f>_xlfn.XLOOKUP(C148,customers!$A$1:$A$1001,customers!$G$1:$G$1001,0)</f>
        <v>United States</v>
      </c>
      <c r="I148" t="str">
        <f>INDEX(products!$A$1:$G$49, MATCH(orders!$D148, products!$A$1:$A$49,0), MATCH(orders!I$1,products!$A$1:$G$1,0))</f>
        <v>Lib</v>
      </c>
      <c r="J148" t="str">
        <f>INDEX(products!$A$1:$G$49, MATCH(orders!$D148, products!$A$1:$A$49,0), MATCH(orders!J$1,products!$A$1:$G$1,0))</f>
        <v>M</v>
      </c>
      <c r="K148" s="4">
        <f>INDEX(products!$A$1:$G$49, MATCH(orders!$D148, products!$A$1:$A$49,0), MATCH(orders!K$1,products!$A$1:$G$1,0))</f>
        <v>1</v>
      </c>
      <c r="L148" s="5">
        <f>INDEX(products!$A$1:$G$49, MATCH(orders!$D148, products!$A$1:$A$49,0), 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 customers!$A$1:$A$1001,customers!B148:B1148,0)</f>
        <v>Cassie Pinkerton</v>
      </c>
      <c r="G149" s="2" t="str">
        <f>IF(_xlfn.XLOOKUP(C149,customers!$A$1:$A$1001,customers!C148:C1148,0)=0, "", _xlfn.XLOOKUP(C149,customers!$A$1:$A$1001,customers!C148:C1148,0))</f>
        <v>cpinkerton85@upenn.edu</v>
      </c>
      <c r="H149" s="2" t="str">
        <f>_xlfn.XLOOKUP(C149,customers!$A$1:$A$1001,customers!$G$1:$G$1001,0)</f>
        <v>United States</v>
      </c>
      <c r="I149" t="str">
        <f>INDEX(products!$A$1:$G$49, MATCH(orders!$D149, products!$A$1:$A$49,0), MATCH(orders!I$1,products!$A$1:$G$1,0))</f>
        <v>Exc</v>
      </c>
      <c r="J149" t="str">
        <f>INDEX(products!$A$1:$G$49, MATCH(orders!$D149, products!$A$1:$A$49,0), MATCH(orders!J$1,products!$A$1:$G$1,0))</f>
        <v>M</v>
      </c>
      <c r="K149" s="4">
        <f>INDEX(products!$A$1:$G$49, MATCH(orders!$D149, products!$A$1:$A$49,0), MATCH(orders!K$1,products!$A$1:$G$1,0))</f>
        <v>1</v>
      </c>
      <c r="L149" s="5">
        <f>INDEX(products!$A$1:$G$49, MATCH(orders!$D149, products!$A$1:$A$49,0), 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 customers!$A$1:$A$1001,customers!B149:B1149,0)</f>
        <v>Dorian Vizor</v>
      </c>
      <c r="G150" s="2" t="str">
        <f>IF(_xlfn.XLOOKUP(C150,customers!$A$1:$A$1001,customers!C149:C1149,0)=0, "", _xlfn.XLOOKUP(C150,customers!$A$1:$A$1001,customers!C149:C1149,0))</f>
        <v>dvizor88@furl.net</v>
      </c>
      <c r="H150" s="2" t="str">
        <f>_xlfn.XLOOKUP(C150,customers!$A$1:$A$1001,customers!$G$1:$G$1001,0)</f>
        <v>United States</v>
      </c>
      <c r="I150" t="str">
        <f>INDEX(products!$A$1:$G$49, MATCH(orders!$D150, products!$A$1:$A$49,0), MATCH(orders!I$1,products!$A$1:$G$1,0))</f>
        <v>Exc</v>
      </c>
      <c r="J150" t="str">
        <f>INDEX(products!$A$1:$G$49, MATCH(orders!$D150, products!$A$1:$A$49,0), MATCH(orders!J$1,products!$A$1:$G$1,0))</f>
        <v>D</v>
      </c>
      <c r="K150" s="4">
        <f>INDEX(products!$A$1:$G$49, MATCH(orders!$D150, products!$A$1:$A$49,0), MATCH(orders!K$1,products!$A$1:$G$1,0))</f>
        <v>0.2</v>
      </c>
      <c r="L150" s="5">
        <f>INDEX(products!$A$1:$G$49, MATCH(orders!$D150, products!$A$1:$A$49,0), 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 customers!$A$1:$A$1001,customers!B150:B1150,0)</f>
        <v>Ken Lestrange</v>
      </c>
      <c r="G151" s="2" t="str">
        <f>IF(_xlfn.XLOOKUP(C151,customers!$A$1:$A$1001,customers!C150:C1150,0)=0, "", _xlfn.XLOOKUP(C151,customers!$A$1:$A$1001,customers!C150:C1150,0))</f>
        <v>klestrange8a@lulu.com</v>
      </c>
      <c r="H151" s="2" t="str">
        <f>_xlfn.XLOOKUP(C151,customers!$A$1:$A$1001,customers!$G$1:$G$1001,0)</f>
        <v>United States</v>
      </c>
      <c r="I151" t="str">
        <f>INDEX(products!$A$1:$G$49, MATCH(orders!$D151, products!$A$1:$A$49,0), MATCH(orders!I$1,products!$A$1:$G$1,0))</f>
        <v>Ara</v>
      </c>
      <c r="J151" t="str">
        <f>INDEX(products!$A$1:$G$49, MATCH(orders!$D151, products!$A$1:$A$49,0), MATCH(orders!J$1,products!$A$1:$G$1,0))</f>
        <v>M</v>
      </c>
      <c r="K151" s="4">
        <f>INDEX(products!$A$1:$G$49, MATCH(orders!$D151, products!$A$1:$A$49,0), MATCH(orders!K$1,products!$A$1:$G$1,0))</f>
        <v>2.5</v>
      </c>
      <c r="L151" s="5">
        <f>INDEX(products!$A$1:$G$49, MATCH(orders!$D151, products!$A$1:$A$49,0), 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 customers!$A$1:$A$1001,customers!B151:B1151,0)</f>
        <v>Arel De Lasci</v>
      </c>
      <c r="G152" s="2" t="str">
        <f>IF(_xlfn.XLOOKUP(C152,customers!$A$1:$A$1001,customers!C151:C1151,0)=0, "", _xlfn.XLOOKUP(C152,customers!$A$1:$A$1001,customers!C151:C1151,0))</f>
        <v>ade8c@1und1.de</v>
      </c>
      <c r="H152" s="2" t="str">
        <f>_xlfn.XLOOKUP(C152,customers!$A$1:$A$1001,customers!$G$1:$G$1001,0)</f>
        <v>United States</v>
      </c>
      <c r="I152" t="str">
        <f>INDEX(products!$A$1:$G$49, MATCH(orders!$D152, products!$A$1:$A$49,0), MATCH(orders!I$1,products!$A$1:$G$1,0))</f>
        <v>Lib</v>
      </c>
      <c r="J152" t="str">
        <f>INDEX(products!$A$1:$G$49, MATCH(orders!$D152, products!$A$1:$A$49,0), MATCH(orders!J$1,products!$A$1:$G$1,0))</f>
        <v>D</v>
      </c>
      <c r="K152" s="4">
        <f>INDEX(products!$A$1:$G$49, MATCH(orders!$D152, products!$A$1:$A$49,0), MATCH(orders!K$1,products!$A$1:$G$1,0))</f>
        <v>1</v>
      </c>
      <c r="L152" s="5">
        <f>INDEX(products!$A$1:$G$49, MATCH(orders!$D152, products!$A$1:$A$49,0), 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 customers!$A$1:$A$1001,customers!B152:B1152,0)</f>
        <v>Perkin Stonner</v>
      </c>
      <c r="G153" s="2" t="str">
        <f>IF(_xlfn.XLOOKUP(C153,customers!$A$1:$A$1001,customers!C152:C1152,0)=0, "", _xlfn.XLOOKUP(C153,customers!$A$1:$A$1001,customers!C152:C1152,0))</f>
        <v>pstonner8e@moonfruit.com</v>
      </c>
      <c r="H153" s="2" t="str">
        <f>_xlfn.XLOOKUP(C153,customers!$A$1:$A$1001,customers!$G$1:$G$1001,0)</f>
        <v>United States</v>
      </c>
      <c r="I153" t="str">
        <f>INDEX(products!$A$1:$G$49, MATCH(orders!$D153, products!$A$1:$A$49,0), MATCH(orders!I$1,products!$A$1:$G$1,0))</f>
        <v>Ara</v>
      </c>
      <c r="J153" t="str">
        <f>INDEX(products!$A$1:$G$49, MATCH(orders!$D153, products!$A$1:$A$49,0), MATCH(orders!J$1,products!$A$1:$G$1,0))</f>
        <v>M</v>
      </c>
      <c r="K153" s="4">
        <f>INDEX(products!$A$1:$G$49, MATCH(orders!$D153, products!$A$1:$A$49,0), MATCH(orders!K$1,products!$A$1:$G$1,0))</f>
        <v>1</v>
      </c>
      <c r="L153" s="5">
        <f>INDEX(products!$A$1:$G$49, MATCH(orders!$D153, products!$A$1:$A$49,0), 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 customers!$A$1:$A$1001,customers!B153:B1153,0)</f>
        <v>Rhodie Whife</v>
      </c>
      <c r="G154" s="2" t="str">
        <f>IF(_xlfn.XLOOKUP(C154,customers!$A$1:$A$1001,customers!C153:C1153,0)=0, "", _xlfn.XLOOKUP(C154,customers!$A$1:$A$1001,customers!C153:C1153,0))</f>
        <v>rwhife8g@360.cn</v>
      </c>
      <c r="H154" s="2" t="str">
        <f>_xlfn.XLOOKUP(C154,customers!$A$1:$A$1001,customers!$G$1:$G$1001,0)</f>
        <v>United States</v>
      </c>
      <c r="I154" t="str">
        <f>INDEX(products!$A$1:$G$49, MATCH(orders!$D154, products!$A$1:$A$49,0), MATCH(orders!I$1,products!$A$1:$G$1,0))</f>
        <v>Rob</v>
      </c>
      <c r="J154" t="str">
        <f>INDEX(products!$A$1:$G$49, MATCH(orders!$D154, products!$A$1:$A$49,0), MATCH(orders!J$1,products!$A$1:$G$1,0))</f>
        <v>M</v>
      </c>
      <c r="K154" s="4">
        <f>INDEX(products!$A$1:$G$49, MATCH(orders!$D154, products!$A$1:$A$49,0), MATCH(orders!K$1,products!$A$1:$G$1,0))</f>
        <v>2.5</v>
      </c>
      <c r="L154" s="5">
        <f>INDEX(products!$A$1:$G$49, MATCH(orders!$D154, products!$A$1:$A$49,0), 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 customers!$A$1:$A$1001,customers!B154:B1154,0)</f>
        <v>Janifer Bagot</v>
      </c>
      <c r="G155" s="2" t="str">
        <f>IF(_xlfn.XLOOKUP(C155,customers!$A$1:$A$1001,customers!C154:C1154,0)=0, "", _xlfn.XLOOKUP(C155,customers!$A$1:$A$1001,customers!C154:C1154,0))</f>
        <v>jbagot8i@mac.com</v>
      </c>
      <c r="H155" s="2" t="str">
        <f>_xlfn.XLOOKUP(C155,customers!$A$1:$A$1001,customers!$G$1:$G$1001,0)</f>
        <v>United States</v>
      </c>
      <c r="I155" t="str">
        <f>INDEX(products!$A$1:$G$49, MATCH(orders!$D155, products!$A$1:$A$49,0), MATCH(orders!I$1,products!$A$1:$G$1,0))</f>
        <v>Rob</v>
      </c>
      <c r="J155" t="str">
        <f>INDEX(products!$A$1:$G$49, MATCH(orders!$D155, products!$A$1:$A$49,0), MATCH(orders!J$1,products!$A$1:$G$1,0))</f>
        <v>D</v>
      </c>
      <c r="K155" s="4">
        <f>INDEX(products!$A$1:$G$49, MATCH(orders!$D155, products!$A$1:$A$49,0), MATCH(orders!K$1,products!$A$1:$G$1,0))</f>
        <v>0.2</v>
      </c>
      <c r="L155" s="5">
        <f>INDEX(products!$A$1:$G$49, MATCH(orders!$D155, products!$A$1:$A$49,0), 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 customers!$A$1:$A$1001,customers!B155:B1155,0)</f>
        <v>Cos Fluin</v>
      </c>
      <c r="G156" s="2" t="str">
        <f>IF(_xlfn.XLOOKUP(C156,customers!$A$1:$A$1001,customers!C155:C1155,0)=0, "", _xlfn.XLOOKUP(C156,customers!$A$1:$A$1001,customers!C155:C1155,0))</f>
        <v>cfluin8k@flickr.com</v>
      </c>
      <c r="H156" s="2" t="str">
        <f>_xlfn.XLOOKUP(C156,customers!$A$1:$A$1001,customers!$G$1:$G$1001,0)</f>
        <v>United States</v>
      </c>
      <c r="I156" t="str">
        <f>INDEX(products!$A$1:$G$49, MATCH(orders!$D156, products!$A$1:$A$49,0), MATCH(orders!I$1,products!$A$1:$G$1,0))</f>
        <v>Ara</v>
      </c>
      <c r="J156" t="str">
        <f>INDEX(products!$A$1:$G$49, MATCH(orders!$D156, products!$A$1:$A$49,0), MATCH(orders!J$1,products!$A$1:$G$1,0))</f>
        <v>D</v>
      </c>
      <c r="K156" s="4">
        <f>INDEX(products!$A$1:$G$49, MATCH(orders!$D156, products!$A$1:$A$49,0), MATCH(orders!K$1,products!$A$1:$G$1,0))</f>
        <v>2.5</v>
      </c>
      <c r="L156" s="5">
        <f>INDEX(products!$A$1:$G$49, MATCH(orders!$D156, products!$A$1:$A$49,0), 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 customers!$A$1:$A$1001,customers!B156:B1156,0)</f>
        <v>Paola Brydell</v>
      </c>
      <c r="G157" s="2" t="str">
        <f>IF(_xlfn.XLOOKUP(C157,customers!$A$1:$A$1001,customers!C156:C1156,0)=0, "", _xlfn.XLOOKUP(C157,customers!$A$1:$A$1001,customers!C156:C1156,0))</f>
        <v>pbrydell8m@bloglovin.com</v>
      </c>
      <c r="H157" s="2" t="str">
        <f>_xlfn.XLOOKUP(C157,customers!$A$1:$A$1001,customers!$G$1:$G$1001,0)</f>
        <v>United States</v>
      </c>
      <c r="I157" t="str">
        <f>INDEX(products!$A$1:$G$49, MATCH(orders!$D157, products!$A$1:$A$49,0), MATCH(orders!I$1,products!$A$1:$G$1,0))</f>
        <v>Ara</v>
      </c>
      <c r="J157" t="str">
        <f>INDEX(products!$A$1:$G$49, MATCH(orders!$D157, products!$A$1:$A$49,0), MATCH(orders!J$1,products!$A$1:$G$1,0))</f>
        <v>M</v>
      </c>
      <c r="K157" s="4">
        <f>INDEX(products!$A$1:$G$49, MATCH(orders!$D157, products!$A$1:$A$49,0), MATCH(orders!K$1,products!$A$1:$G$1,0))</f>
        <v>2.5</v>
      </c>
      <c r="L157" s="5">
        <f>INDEX(products!$A$1:$G$49, MATCH(orders!$D157, products!$A$1:$A$49,0), 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 customers!$A$1:$A$1001,customers!B157:B1157,0)</f>
        <v>Natka Leethem</v>
      </c>
      <c r="G158" s="2" t="str">
        <f>IF(_xlfn.XLOOKUP(C158,customers!$A$1:$A$1001,customers!C157:C1157,0)=0, "", _xlfn.XLOOKUP(C158,customers!$A$1:$A$1001,customers!C157:C1157,0))</f>
        <v>nleethem8o@mac.com</v>
      </c>
      <c r="H158" s="2" t="str">
        <f>_xlfn.XLOOKUP(C158,customers!$A$1:$A$1001,customers!$G$1:$G$1001,0)</f>
        <v>United States</v>
      </c>
      <c r="I158" t="str">
        <f>INDEX(products!$A$1:$G$49, MATCH(orders!$D158, products!$A$1:$A$49,0), MATCH(orders!I$1,products!$A$1:$G$1,0))</f>
        <v>Ara</v>
      </c>
      <c r="J158" t="str">
        <f>INDEX(products!$A$1:$G$49, MATCH(orders!$D158, products!$A$1:$A$49,0), MATCH(orders!J$1,products!$A$1:$G$1,0))</f>
        <v>M</v>
      </c>
      <c r="K158" s="4">
        <f>INDEX(products!$A$1:$G$49, MATCH(orders!$D158, products!$A$1:$A$49,0), MATCH(orders!K$1,products!$A$1:$G$1,0))</f>
        <v>2.5</v>
      </c>
      <c r="L158" s="5">
        <f>INDEX(products!$A$1:$G$49, MATCH(orders!$D158, products!$A$1:$A$49,0), 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 customers!$A$1:$A$1001,customers!B158:B1158,0)</f>
        <v>Stacy Pickworth</v>
      </c>
      <c r="G159" s="2" t="str">
        <f>IF(_xlfn.XLOOKUP(C159,customers!$A$1:$A$1001,customers!C158:C1158,0)=0, "", _xlfn.XLOOKUP(C159,customers!$A$1:$A$1001,customers!C158:C1158,0))</f>
        <v/>
      </c>
      <c r="H159" s="2" t="str">
        <f>_xlfn.XLOOKUP(C159,customers!$A$1:$A$1001,customers!$G$1:$G$1001,0)</f>
        <v>Ireland</v>
      </c>
      <c r="I159" t="str">
        <f>INDEX(products!$A$1:$G$49, MATCH(orders!$D159, products!$A$1:$A$49,0), MATCH(orders!I$1,products!$A$1:$G$1,0))</f>
        <v>Rob</v>
      </c>
      <c r="J159" t="str">
        <f>INDEX(products!$A$1:$G$49, MATCH(orders!$D159, products!$A$1:$A$49,0), MATCH(orders!J$1,products!$A$1:$G$1,0))</f>
        <v>D</v>
      </c>
      <c r="K159" s="4">
        <f>INDEX(products!$A$1:$G$49, MATCH(orders!$D159, products!$A$1:$A$49,0), MATCH(orders!K$1,products!$A$1:$G$1,0))</f>
        <v>2.5</v>
      </c>
      <c r="L159" s="5">
        <f>INDEX(products!$A$1:$G$49, MATCH(orders!$D159, products!$A$1:$A$49,0), 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 customers!$A$1:$A$1001,customers!B159:B1159,0)</f>
        <v>Nanny Lush</v>
      </c>
      <c r="G160" s="2" t="str">
        <f>IF(_xlfn.XLOOKUP(C160,customers!$A$1:$A$1001,customers!C159:C1159,0)=0, "", _xlfn.XLOOKUP(C160,customers!$A$1:$A$1001,customers!C159:C1159,0))</f>
        <v>nlush8s@dedecms.com</v>
      </c>
      <c r="H160" s="2" t="str">
        <f>_xlfn.XLOOKUP(C160,customers!$A$1:$A$1001,customers!$G$1:$G$1001,0)</f>
        <v>United States</v>
      </c>
      <c r="I160" t="str">
        <f>INDEX(products!$A$1:$G$49, MATCH(orders!$D160, products!$A$1:$A$49,0), MATCH(orders!I$1,products!$A$1:$G$1,0))</f>
        <v>Rob</v>
      </c>
      <c r="J160" t="str">
        <f>INDEX(products!$A$1:$G$49, MATCH(orders!$D160, products!$A$1:$A$49,0), MATCH(orders!J$1,products!$A$1:$G$1,0))</f>
        <v>D</v>
      </c>
      <c r="K160" s="4">
        <f>INDEX(products!$A$1:$G$49, MATCH(orders!$D160, products!$A$1:$A$49,0), MATCH(orders!K$1,products!$A$1:$G$1,0))</f>
        <v>2.5</v>
      </c>
      <c r="L160" s="5">
        <f>INDEX(products!$A$1:$G$49, MATCH(orders!$D160, products!$A$1:$A$49,0), 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 customers!$A$1:$A$1001,customers!B160:B1160,0)</f>
        <v>Tess Bennison</v>
      </c>
      <c r="G161" s="2" t="str">
        <f>IF(_xlfn.XLOOKUP(C161,customers!$A$1:$A$1001,customers!C160:C1160,0)=0, "", _xlfn.XLOOKUP(C161,customers!$A$1:$A$1001,customers!C160:C1160,0))</f>
        <v>tbennison8u@google.cn</v>
      </c>
      <c r="H161" s="2" t="str">
        <f>_xlfn.XLOOKUP(C161,customers!$A$1:$A$1001,customers!$G$1:$G$1001,0)</f>
        <v>United States</v>
      </c>
      <c r="I161" t="str">
        <f>INDEX(products!$A$1:$G$49, MATCH(orders!$D161, products!$A$1:$A$49,0), MATCH(orders!I$1,products!$A$1:$G$1,0))</f>
        <v>Lib</v>
      </c>
      <c r="J161" t="str">
        <f>INDEX(products!$A$1:$G$49, MATCH(orders!$D161, products!$A$1:$A$49,0), MATCH(orders!J$1,products!$A$1:$G$1,0))</f>
        <v>L</v>
      </c>
      <c r="K161" s="4">
        <f>INDEX(products!$A$1:$G$49, MATCH(orders!$D161, products!$A$1:$A$49,0), MATCH(orders!K$1,products!$A$1:$G$1,0))</f>
        <v>2.5</v>
      </c>
      <c r="L161" s="5">
        <f>INDEX(products!$A$1:$G$49, MATCH(orders!$D161, products!$A$1:$A$49,0), 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 customers!$A$1:$A$1001,customers!B161:B1161,0)</f>
        <v>Freddie Cusick</v>
      </c>
      <c r="G162" s="2" t="str">
        <f>IF(_xlfn.XLOOKUP(C162,customers!$A$1:$A$1001,customers!C161:C1161,0)=0, "", _xlfn.XLOOKUP(C162,customers!$A$1:$A$1001,customers!C161:C1161,0))</f>
        <v>fcusick8w@hatena.ne.jp</v>
      </c>
      <c r="H162" s="2" t="str">
        <f>_xlfn.XLOOKUP(C162,customers!$A$1:$A$1001,customers!$G$1:$G$1001,0)</f>
        <v>United States</v>
      </c>
      <c r="I162" t="str">
        <f>INDEX(products!$A$1:$G$49, MATCH(orders!$D162, products!$A$1:$A$49,0), MATCH(orders!I$1,products!$A$1:$G$1,0))</f>
        <v>Exc</v>
      </c>
      <c r="J162" t="str">
        <f>INDEX(products!$A$1:$G$49, MATCH(orders!$D162, products!$A$1:$A$49,0), MATCH(orders!J$1,products!$A$1:$G$1,0))</f>
        <v>M</v>
      </c>
      <c r="K162" s="4">
        <f>INDEX(products!$A$1:$G$49, MATCH(orders!$D162, products!$A$1:$A$49,0), MATCH(orders!K$1,products!$A$1:$G$1,0))</f>
        <v>0.5</v>
      </c>
      <c r="L162" s="5">
        <f>INDEX(products!$A$1:$G$49, MATCH(orders!$D162, products!$A$1:$A$49,0), 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 customers!$A$1:$A$1001,customers!B162:B1162,0)</f>
        <v>Skylar Jeyness</v>
      </c>
      <c r="G163" s="2" t="str">
        <f>IF(_xlfn.XLOOKUP(C163,customers!$A$1:$A$1001,customers!C162:C1162,0)=0, "", _xlfn.XLOOKUP(C163,customers!$A$1:$A$1001,customers!C162:C1162,0))</f>
        <v>sjeyness8y@biglobe.ne.jp</v>
      </c>
      <c r="H163" s="2" t="str">
        <f>_xlfn.XLOOKUP(C163,customers!$A$1:$A$1001,customers!$G$1:$G$1001,0)</f>
        <v>United States</v>
      </c>
      <c r="I163" t="str">
        <f>INDEX(products!$A$1:$G$49, MATCH(orders!$D163, products!$A$1:$A$49,0), MATCH(orders!I$1,products!$A$1:$G$1,0))</f>
        <v>Ara</v>
      </c>
      <c r="J163" t="str">
        <f>INDEX(products!$A$1:$G$49, MATCH(orders!$D163, products!$A$1:$A$49,0), MATCH(orders!J$1,products!$A$1:$G$1,0))</f>
        <v>L</v>
      </c>
      <c r="K163" s="4">
        <f>INDEX(products!$A$1:$G$49, MATCH(orders!$D163, products!$A$1:$A$49,0), MATCH(orders!K$1,products!$A$1:$G$1,0))</f>
        <v>0.5</v>
      </c>
      <c r="L163" s="5">
        <f>INDEX(products!$A$1:$G$49, MATCH(orders!$D163, products!$A$1:$A$49,0), 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 customers!$A$1:$A$1001,customers!B163:B1163,0)</f>
        <v>Diena Peetermann</v>
      </c>
      <c r="G164" s="2" t="str">
        <f>IF(_xlfn.XLOOKUP(C164,customers!$A$1:$A$1001,customers!C163:C1163,0)=0, "", _xlfn.XLOOKUP(C164,customers!$A$1:$A$1001,customers!C163:C1163,0))</f>
        <v/>
      </c>
      <c r="H164" s="2" t="str">
        <f>_xlfn.XLOOKUP(C164,customers!$A$1:$A$1001,customers!$G$1:$G$1001,0)</f>
        <v>United States</v>
      </c>
      <c r="I164" t="str">
        <f>INDEX(products!$A$1:$G$49, MATCH(orders!$D164, products!$A$1:$A$49,0), MATCH(orders!I$1,products!$A$1:$G$1,0))</f>
        <v>Exc</v>
      </c>
      <c r="J164" t="str">
        <f>INDEX(products!$A$1:$G$49, MATCH(orders!$D164, products!$A$1:$A$49,0), MATCH(orders!J$1,products!$A$1:$G$1,0))</f>
        <v>D</v>
      </c>
      <c r="K164" s="4">
        <f>INDEX(products!$A$1:$G$49, MATCH(orders!$D164, products!$A$1:$A$49,0), MATCH(orders!K$1,products!$A$1:$G$1,0))</f>
        <v>0.5</v>
      </c>
      <c r="L164" s="5">
        <f>INDEX(products!$A$1:$G$49, MATCH(orders!$D164, products!$A$1:$A$49,0), 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 customers!$A$1:$A$1001,customers!B164:B1164,0)</f>
        <v>Flynn Antony</v>
      </c>
      <c r="G165" s="2" t="str">
        <f>IF(_xlfn.XLOOKUP(C165,customers!$A$1:$A$1001,customers!C164:C1164,0)=0, "", _xlfn.XLOOKUP(C165,customers!$A$1:$A$1001,customers!C164:C1164,0))</f>
        <v/>
      </c>
      <c r="H165" s="2" t="str">
        <f>_xlfn.XLOOKUP(C165,customers!$A$1:$A$1001,customers!$G$1:$G$1001,0)</f>
        <v>United States</v>
      </c>
      <c r="I165" t="str">
        <f>INDEX(products!$A$1:$G$49, MATCH(orders!$D165, products!$A$1:$A$49,0), MATCH(orders!I$1,products!$A$1:$G$1,0))</f>
        <v>Rob</v>
      </c>
      <c r="J165" t="str">
        <f>INDEX(products!$A$1:$G$49, MATCH(orders!$D165, products!$A$1:$A$49,0), MATCH(orders!J$1,products!$A$1:$G$1,0))</f>
        <v>D</v>
      </c>
      <c r="K165" s="4">
        <f>INDEX(products!$A$1:$G$49, MATCH(orders!$D165, products!$A$1:$A$49,0), MATCH(orders!K$1,products!$A$1:$G$1,0))</f>
        <v>0.2</v>
      </c>
      <c r="L165" s="5">
        <f>INDEX(products!$A$1:$G$49, MATCH(orders!$D165, products!$A$1:$A$49,0), 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 customers!$A$1:$A$1001,customers!B165:B1165,0)</f>
        <v>Homer Dulany</v>
      </c>
      <c r="G166" s="2" t="str">
        <f>IF(_xlfn.XLOOKUP(C166,customers!$A$1:$A$1001,customers!C165:C1165,0)=0, "", _xlfn.XLOOKUP(C166,customers!$A$1:$A$1001,customers!C165:C1165,0))</f>
        <v/>
      </c>
      <c r="H166" s="2" t="str">
        <f>_xlfn.XLOOKUP(C166,customers!$A$1:$A$1001,customers!$G$1:$G$1001,0)</f>
        <v>Ireland</v>
      </c>
      <c r="I166" t="str">
        <f>INDEX(products!$A$1:$G$49, MATCH(orders!$D166, products!$A$1:$A$49,0), MATCH(orders!I$1,products!$A$1:$G$1,0))</f>
        <v>Exc</v>
      </c>
      <c r="J166" t="str">
        <f>INDEX(products!$A$1:$G$49, MATCH(orders!$D166, products!$A$1:$A$49,0), MATCH(orders!J$1,products!$A$1:$G$1,0))</f>
        <v>D</v>
      </c>
      <c r="K166" s="4">
        <f>INDEX(products!$A$1:$G$49, MATCH(orders!$D166, products!$A$1:$A$49,0), MATCH(orders!K$1,products!$A$1:$G$1,0))</f>
        <v>0.5</v>
      </c>
      <c r="L166" s="5">
        <f>INDEX(products!$A$1:$G$49, MATCH(orders!$D166, products!$A$1:$A$49,0), 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 customers!$A$1:$A$1001,customers!B166:B1166,0)</f>
        <v>Fiorenze Drogan</v>
      </c>
      <c r="G167" s="2" t="str">
        <f>IF(_xlfn.XLOOKUP(C167,customers!$A$1:$A$1001,customers!C166:C1166,0)=0, "", _xlfn.XLOOKUP(C167,customers!$A$1:$A$1001,customers!C166:C1166,0))</f>
        <v>fdrogan96@gnu.org</v>
      </c>
      <c r="H167" s="2" t="str">
        <f>_xlfn.XLOOKUP(C167,customers!$A$1:$A$1001,customers!$G$1:$G$1001,0)</f>
        <v>United States</v>
      </c>
      <c r="I167" t="str">
        <f>INDEX(products!$A$1:$G$49, MATCH(orders!$D167, products!$A$1:$A$49,0), MATCH(orders!I$1,products!$A$1:$G$1,0))</f>
        <v>Rob</v>
      </c>
      <c r="J167" t="str">
        <f>INDEX(products!$A$1:$G$49, MATCH(orders!$D167, products!$A$1:$A$49,0), MATCH(orders!J$1,products!$A$1:$G$1,0))</f>
        <v>D</v>
      </c>
      <c r="K167" s="4">
        <f>INDEX(products!$A$1:$G$49, MATCH(orders!$D167, products!$A$1:$A$49,0), MATCH(orders!K$1,products!$A$1:$G$1,0))</f>
        <v>1</v>
      </c>
      <c r="L167" s="5">
        <f>INDEX(products!$A$1:$G$49, MATCH(orders!$D167, products!$A$1:$A$49,0), 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 customers!$A$1:$A$1001,customers!B167:B1167,0)</f>
        <v>Quinn Parsons</v>
      </c>
      <c r="G168" s="2" t="str">
        <f>IF(_xlfn.XLOOKUP(C168,customers!$A$1:$A$1001,customers!C167:C1167,0)=0, "", _xlfn.XLOOKUP(C168,customers!$A$1:$A$1001,customers!C167:C1167,0))</f>
        <v>qparsons98@blogtalkradio.com</v>
      </c>
      <c r="H168" s="2" t="str">
        <f>_xlfn.XLOOKUP(C168,customers!$A$1:$A$1001,customers!$G$1:$G$1001,0)</f>
        <v>United States</v>
      </c>
      <c r="I168" t="str">
        <f>INDEX(products!$A$1:$G$49, MATCH(orders!$D168, products!$A$1:$A$49,0), MATCH(orders!I$1,products!$A$1:$G$1,0))</f>
        <v>Rob</v>
      </c>
      <c r="J168" t="str">
        <f>INDEX(products!$A$1:$G$49, MATCH(orders!$D168, products!$A$1:$A$49,0), MATCH(orders!J$1,products!$A$1:$G$1,0))</f>
        <v>D</v>
      </c>
      <c r="K168" s="4">
        <f>INDEX(products!$A$1:$G$49, MATCH(orders!$D168, products!$A$1:$A$49,0), MATCH(orders!K$1,products!$A$1:$G$1,0))</f>
        <v>0.5</v>
      </c>
      <c r="L168" s="5">
        <f>INDEX(products!$A$1:$G$49, MATCH(orders!$D168, products!$A$1:$A$49,0), 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 customers!$A$1:$A$1001,customers!B168:B1168,0)</f>
        <v>Elonore Goodings</v>
      </c>
      <c r="G169" s="2" t="str">
        <f>IF(_xlfn.XLOOKUP(C169,customers!$A$1:$A$1001,customers!C168:C1168,0)=0, "", _xlfn.XLOOKUP(C169,customers!$A$1:$A$1001,customers!C168:C1168,0))</f>
        <v/>
      </c>
      <c r="H169" s="2" t="str">
        <f>_xlfn.XLOOKUP(C169,customers!$A$1:$A$1001,customers!$G$1:$G$1001,0)</f>
        <v>United States</v>
      </c>
      <c r="I169" t="str">
        <f>INDEX(products!$A$1:$G$49, MATCH(orders!$D169, products!$A$1:$A$49,0), MATCH(orders!I$1,products!$A$1:$G$1,0))</f>
        <v>Exc</v>
      </c>
      <c r="J169" t="str">
        <f>INDEX(products!$A$1:$G$49, MATCH(orders!$D169, products!$A$1:$A$49,0), MATCH(orders!J$1,products!$A$1:$G$1,0))</f>
        <v>M</v>
      </c>
      <c r="K169" s="4">
        <f>INDEX(products!$A$1:$G$49, MATCH(orders!$D169, products!$A$1:$A$49,0), MATCH(orders!K$1,products!$A$1:$G$1,0))</f>
        <v>0.5</v>
      </c>
      <c r="L169" s="5">
        <f>INDEX(products!$A$1:$G$49, MATCH(orders!$D169, products!$A$1:$A$49,0), 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 customers!$A$1:$A$1001,customers!B169:B1169,0)</f>
        <v>Terencio O'Moylan</v>
      </c>
      <c r="G170" s="2" t="str">
        <f>IF(_xlfn.XLOOKUP(C170,customers!$A$1:$A$1001,customers!C169:C1169,0)=0, "", _xlfn.XLOOKUP(C170,customers!$A$1:$A$1001,customers!C169:C1169,0))</f>
        <v>tomoylan9c@liveinternet.ru</v>
      </c>
      <c r="H170" s="2" t="str">
        <f>_xlfn.XLOOKUP(C170,customers!$A$1:$A$1001,customers!$G$1:$G$1001,0)</f>
        <v>Ireland</v>
      </c>
      <c r="I170" t="str">
        <f>INDEX(products!$A$1:$G$49, MATCH(orders!$D170, products!$A$1:$A$49,0), MATCH(orders!I$1,products!$A$1:$G$1,0))</f>
        <v>Ara</v>
      </c>
      <c r="J170" t="str">
        <f>INDEX(products!$A$1:$G$49, MATCH(orders!$D170, products!$A$1:$A$49,0), MATCH(orders!J$1,products!$A$1:$G$1,0))</f>
        <v>M</v>
      </c>
      <c r="K170" s="4">
        <f>INDEX(products!$A$1:$G$49, MATCH(orders!$D170, products!$A$1:$A$49,0), MATCH(orders!K$1,products!$A$1:$G$1,0))</f>
        <v>0.5</v>
      </c>
      <c r="L170" s="5">
        <f>INDEX(products!$A$1:$G$49, MATCH(orders!$D170, products!$A$1:$A$49,0), 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 customers!$A$1:$A$1001,customers!B170:B1170,0)</f>
        <v>Wyatan Fetherston</v>
      </c>
      <c r="G171" s="2" t="str">
        <f>IF(_xlfn.XLOOKUP(C171,customers!$A$1:$A$1001,customers!C170:C1170,0)=0, "", _xlfn.XLOOKUP(C171,customers!$A$1:$A$1001,customers!C170:C1170,0))</f>
        <v>wfetherston9e@constantcontact.com</v>
      </c>
      <c r="H171" s="2" t="str">
        <f>_xlfn.XLOOKUP(C171,customers!$A$1:$A$1001,customers!$G$1:$G$1001,0)</f>
        <v>Ireland</v>
      </c>
      <c r="I171" t="str">
        <f>INDEX(products!$A$1:$G$49, MATCH(orders!$D171, products!$A$1:$A$49,0), MATCH(orders!I$1,products!$A$1:$G$1,0))</f>
        <v>Rob</v>
      </c>
      <c r="J171" t="str">
        <f>INDEX(products!$A$1:$G$49, MATCH(orders!$D171, products!$A$1:$A$49,0), MATCH(orders!J$1,products!$A$1:$G$1,0))</f>
        <v>D</v>
      </c>
      <c r="K171" s="4">
        <f>INDEX(products!$A$1:$G$49, MATCH(orders!$D171, products!$A$1:$A$49,0), MATCH(orders!K$1,products!$A$1:$G$1,0))</f>
        <v>1</v>
      </c>
      <c r="L171" s="5">
        <f>INDEX(products!$A$1:$G$49, MATCH(orders!$D171, products!$A$1:$A$49,0), 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 customers!$A$1:$A$1001,customers!B171:B1171,0)</f>
        <v>Wesley Giorgioni</v>
      </c>
      <c r="G172" s="2" t="str">
        <f>IF(_xlfn.XLOOKUP(C172,customers!$A$1:$A$1001,customers!C171:C1171,0)=0, "", _xlfn.XLOOKUP(C172,customers!$A$1:$A$1001,customers!C171:C1171,0))</f>
        <v>wgiorgioni9g@wikipedia.org</v>
      </c>
      <c r="H172" s="2" t="str">
        <f>_xlfn.XLOOKUP(C172,customers!$A$1:$A$1001,customers!$G$1:$G$1001,0)</f>
        <v>United Kingdom</v>
      </c>
      <c r="I172" t="str">
        <f>INDEX(products!$A$1:$G$49, MATCH(orders!$D172, products!$A$1:$A$49,0), MATCH(orders!I$1,products!$A$1:$G$1,0))</f>
        <v>Exc</v>
      </c>
      <c r="J172" t="str">
        <f>INDEX(products!$A$1:$G$49, MATCH(orders!$D172, products!$A$1:$A$49,0), MATCH(orders!J$1,products!$A$1:$G$1,0))</f>
        <v>L</v>
      </c>
      <c r="K172" s="4">
        <f>INDEX(products!$A$1:$G$49, MATCH(orders!$D172, products!$A$1:$A$49,0), MATCH(orders!K$1,products!$A$1:$G$1,0))</f>
        <v>2.5</v>
      </c>
      <c r="L172" s="5">
        <f>INDEX(products!$A$1:$G$49, MATCH(orders!$D172, products!$A$1:$A$49,0), 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 customers!$A$1:$A$1001,customers!B172:B1172,0)</f>
        <v>Christy Franseco</v>
      </c>
      <c r="G173" s="2" t="str">
        <f>IF(_xlfn.XLOOKUP(C173,customers!$A$1:$A$1001,customers!C172:C1172,0)=0, "", _xlfn.XLOOKUP(C173,customers!$A$1:$A$1001,customers!C172:C1172,0))</f>
        <v>cfranseco9i@phoca.cz</v>
      </c>
      <c r="H173" s="2" t="str">
        <f>_xlfn.XLOOKUP(C173,customers!$A$1:$A$1001,customers!$G$1:$G$1001,0)</f>
        <v>United States</v>
      </c>
      <c r="I173" t="str">
        <f>INDEX(products!$A$1:$G$49, MATCH(orders!$D173, products!$A$1:$A$49,0), MATCH(orders!I$1,products!$A$1:$G$1,0))</f>
        <v>Exc</v>
      </c>
      <c r="J173" t="str">
        <f>INDEX(products!$A$1:$G$49, MATCH(orders!$D173, products!$A$1:$A$49,0), MATCH(orders!J$1,products!$A$1:$G$1,0))</f>
        <v>M</v>
      </c>
      <c r="K173" s="4">
        <f>INDEX(products!$A$1:$G$49, MATCH(orders!$D173, products!$A$1:$A$49,0), MATCH(orders!K$1,products!$A$1:$G$1,0))</f>
        <v>2.5</v>
      </c>
      <c r="L173" s="5">
        <f>INDEX(products!$A$1:$G$49, MATCH(orders!$D173, products!$A$1:$A$49,0), 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 customers!$A$1:$A$1001,customers!B173:B1173,0)</f>
        <v>Catarina Donn</v>
      </c>
      <c r="G174" s="2" t="str">
        <f>IF(_xlfn.XLOOKUP(C174,customers!$A$1:$A$1001,customers!C173:C1173,0)=0, "", _xlfn.XLOOKUP(C174,customers!$A$1:$A$1001,customers!C173:C1173,0))</f>
        <v/>
      </c>
      <c r="H174" s="2" t="str">
        <f>_xlfn.XLOOKUP(C174,customers!$A$1:$A$1001,customers!$G$1:$G$1001,0)</f>
        <v>Ireland</v>
      </c>
      <c r="I174" t="str">
        <f>INDEX(products!$A$1:$G$49, MATCH(orders!$D174, products!$A$1:$A$49,0), MATCH(orders!I$1,products!$A$1:$G$1,0))</f>
        <v>Exc</v>
      </c>
      <c r="J174" t="str">
        <f>INDEX(products!$A$1:$G$49, MATCH(orders!$D174, products!$A$1:$A$49,0), MATCH(orders!J$1,products!$A$1:$G$1,0))</f>
        <v>D</v>
      </c>
      <c r="K174" s="4">
        <f>INDEX(products!$A$1:$G$49, MATCH(orders!$D174, products!$A$1:$A$49,0), MATCH(orders!K$1,products!$A$1:$G$1,0))</f>
        <v>0.5</v>
      </c>
      <c r="L174" s="5">
        <f>INDEX(products!$A$1:$G$49, MATCH(orders!$D174, products!$A$1:$A$49,0), 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 customers!$A$1:$A$1001,customers!B174:B1174,0)</f>
        <v>Rebeka Worg</v>
      </c>
      <c r="G175" s="2" t="str">
        <f>IF(_xlfn.XLOOKUP(C175,customers!$A$1:$A$1001,customers!C174:C1174,0)=0, "", _xlfn.XLOOKUP(C175,customers!$A$1:$A$1001,customers!C174:C1174,0))</f>
        <v>rworg9m@arstechnica.com</v>
      </c>
      <c r="H175" s="2" t="str">
        <f>_xlfn.XLOOKUP(C175,customers!$A$1:$A$1001,customers!$G$1:$G$1001,0)</f>
        <v>United States</v>
      </c>
      <c r="I175" t="str">
        <f>INDEX(products!$A$1:$G$49, MATCH(orders!$D175, products!$A$1:$A$49,0), MATCH(orders!I$1,products!$A$1:$G$1,0))</f>
        <v>Rob</v>
      </c>
      <c r="J175" t="str">
        <f>INDEX(products!$A$1:$G$49, MATCH(orders!$D175, products!$A$1:$A$49,0), MATCH(orders!J$1,products!$A$1:$G$1,0))</f>
        <v>M</v>
      </c>
      <c r="K175" s="4">
        <f>INDEX(products!$A$1:$G$49, MATCH(orders!$D175, products!$A$1:$A$49,0), MATCH(orders!K$1,products!$A$1:$G$1,0))</f>
        <v>2.5</v>
      </c>
      <c r="L175" s="5">
        <f>INDEX(products!$A$1:$G$49, MATCH(orders!$D175, products!$A$1:$A$49,0), 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 customers!$A$1:$A$1001,customers!B175:B1175,0)</f>
        <v>Shelli Keynd</v>
      </c>
      <c r="G176" s="2" t="str">
        <f>IF(_xlfn.XLOOKUP(C176,customers!$A$1:$A$1001,customers!C175:C1175,0)=0, "", _xlfn.XLOOKUP(C176,customers!$A$1:$A$1001,customers!C175:C1175,0))</f>
        <v>skeynd9o@narod.ru</v>
      </c>
      <c r="H176" s="2" t="str">
        <f>_xlfn.XLOOKUP(C176,customers!$A$1:$A$1001,customers!$G$1:$G$1001,0)</f>
        <v>United States</v>
      </c>
      <c r="I176" t="str">
        <f>INDEX(products!$A$1:$G$49, MATCH(orders!$D176, products!$A$1:$A$49,0), MATCH(orders!I$1,products!$A$1:$G$1,0))</f>
        <v>Exc</v>
      </c>
      <c r="J176" t="str">
        <f>INDEX(products!$A$1:$G$49, MATCH(orders!$D176, products!$A$1:$A$49,0), MATCH(orders!J$1,products!$A$1:$G$1,0))</f>
        <v>L</v>
      </c>
      <c r="K176" s="4">
        <f>INDEX(products!$A$1:$G$49, MATCH(orders!$D176, products!$A$1:$A$49,0), MATCH(orders!K$1,products!$A$1:$G$1,0))</f>
        <v>2.5</v>
      </c>
      <c r="L176" s="5">
        <f>INDEX(products!$A$1:$G$49, MATCH(orders!$D176, products!$A$1:$A$49,0), 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 customers!$A$1:$A$1001,customers!B176:B1176,0)</f>
        <v>Joshuah Awdry</v>
      </c>
      <c r="G177" s="2" t="str">
        <f>IF(_xlfn.XLOOKUP(C177,customers!$A$1:$A$1001,customers!C176:C1176,0)=0, "", _xlfn.XLOOKUP(C177,customers!$A$1:$A$1001,customers!C176:C1176,0))</f>
        <v>jawdry9q@utexas.edu</v>
      </c>
      <c r="H177" s="2" t="str">
        <f>_xlfn.XLOOKUP(C177,customers!$A$1:$A$1001,customers!$G$1:$G$1001,0)</f>
        <v>United States</v>
      </c>
      <c r="I177" t="str">
        <f>INDEX(products!$A$1:$G$49, MATCH(orders!$D177, products!$A$1:$A$49,0), MATCH(orders!I$1,products!$A$1:$G$1,0))</f>
        <v>Exc</v>
      </c>
      <c r="J177" t="str">
        <f>INDEX(products!$A$1:$G$49, MATCH(orders!$D177, products!$A$1:$A$49,0), MATCH(orders!J$1,products!$A$1:$G$1,0))</f>
        <v>M</v>
      </c>
      <c r="K177" s="4">
        <f>INDEX(products!$A$1:$G$49, MATCH(orders!$D177, products!$A$1:$A$49,0), MATCH(orders!K$1,products!$A$1:$G$1,0))</f>
        <v>2.5</v>
      </c>
      <c r="L177" s="5">
        <f>INDEX(products!$A$1:$G$49, MATCH(orders!$D177, products!$A$1:$A$49,0), 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 customers!$A$1:$A$1001,customers!B177:B1177,0)</f>
        <v>Selie Baulcombe</v>
      </c>
      <c r="G178" s="2" t="str">
        <f>IF(_xlfn.XLOOKUP(C178,customers!$A$1:$A$1001,customers!C177:C1177,0)=0, "", _xlfn.XLOOKUP(C178,customers!$A$1:$A$1001,customers!C177:C1177,0))</f>
        <v>sbaulcombe9s@dropbox.com</v>
      </c>
      <c r="H178" s="2" t="str">
        <f>_xlfn.XLOOKUP(C178,customers!$A$1:$A$1001,customers!$G$1:$G$1001,0)</f>
        <v>United States</v>
      </c>
      <c r="I178" t="str">
        <f>INDEX(products!$A$1:$G$49, MATCH(orders!$D178, products!$A$1:$A$49,0), MATCH(orders!I$1,products!$A$1:$G$1,0))</f>
        <v>Exc</v>
      </c>
      <c r="J178" t="str">
        <f>INDEX(products!$A$1:$G$49, MATCH(orders!$D178, products!$A$1:$A$49,0), MATCH(orders!J$1,products!$A$1:$G$1,0))</f>
        <v>L</v>
      </c>
      <c r="K178" s="4">
        <f>INDEX(products!$A$1:$G$49, MATCH(orders!$D178, products!$A$1:$A$49,0), MATCH(orders!K$1,products!$A$1:$G$1,0))</f>
        <v>2.5</v>
      </c>
      <c r="L178" s="5">
        <f>INDEX(products!$A$1:$G$49, MATCH(orders!$D178, products!$A$1:$A$49,0), 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 customers!$A$1:$A$1001,customers!B178:B1178,0)</f>
        <v>Jodee Caldicott</v>
      </c>
      <c r="G179" s="2" t="str">
        <f>IF(_xlfn.XLOOKUP(C179,customers!$A$1:$A$1001,customers!C178:C1178,0)=0, "", _xlfn.XLOOKUP(C179,customers!$A$1:$A$1001,customers!C178:C1178,0))</f>
        <v>jcaldicott9u@usda.gov</v>
      </c>
      <c r="H179" s="2" t="str">
        <f>_xlfn.XLOOKUP(C179,customers!$A$1:$A$1001,customers!$G$1:$G$1001,0)</f>
        <v>United States</v>
      </c>
      <c r="I179" t="str">
        <f>INDEX(products!$A$1:$G$49, MATCH(orders!$D179, products!$A$1:$A$49,0), MATCH(orders!I$1,products!$A$1:$G$1,0))</f>
        <v>Rob</v>
      </c>
      <c r="J179" t="str">
        <f>INDEX(products!$A$1:$G$49, MATCH(orders!$D179, products!$A$1:$A$49,0), MATCH(orders!J$1,products!$A$1:$G$1,0))</f>
        <v>L</v>
      </c>
      <c r="K179" s="4">
        <f>INDEX(products!$A$1:$G$49, MATCH(orders!$D179, products!$A$1:$A$49,0), MATCH(orders!K$1,products!$A$1:$G$1,0))</f>
        <v>2.5</v>
      </c>
      <c r="L179" s="5">
        <f>INDEX(products!$A$1:$G$49, MATCH(orders!$D179, products!$A$1:$A$49,0), 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 customers!$A$1:$A$1001,customers!B179:B1179,0)</f>
        <v>Willey Romao</v>
      </c>
      <c r="G180" s="2" t="str">
        <f>IF(_xlfn.XLOOKUP(C180,customers!$A$1:$A$1001,customers!C179:C1179,0)=0, "", _xlfn.XLOOKUP(C180,customers!$A$1:$A$1001,customers!C179:C1179,0))</f>
        <v>wromao9w@chronoengine.com</v>
      </c>
      <c r="H180" s="2" t="str">
        <f>_xlfn.XLOOKUP(C180,customers!$A$1:$A$1001,customers!$G$1:$G$1001,0)</f>
        <v>United States</v>
      </c>
      <c r="I180" t="str">
        <f>INDEX(products!$A$1:$G$49, MATCH(orders!$D180, products!$A$1:$A$49,0), MATCH(orders!I$1,products!$A$1:$G$1,0))</f>
        <v>Ara</v>
      </c>
      <c r="J180" t="str">
        <f>INDEX(products!$A$1:$G$49, MATCH(orders!$D180, products!$A$1:$A$49,0), MATCH(orders!J$1,products!$A$1:$G$1,0))</f>
        <v>L</v>
      </c>
      <c r="K180" s="4">
        <f>INDEX(products!$A$1:$G$49, MATCH(orders!$D180, products!$A$1:$A$49,0), MATCH(orders!K$1,products!$A$1:$G$1,0))</f>
        <v>1</v>
      </c>
      <c r="L180" s="5">
        <f>INDEX(products!$A$1:$G$49, MATCH(orders!$D180, products!$A$1:$A$49,0), 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 customers!$A$1:$A$1001,customers!B180:B1180,0)</f>
        <v>Tomasina Cotmore</v>
      </c>
      <c r="G181" s="2" t="str">
        <f>IF(_xlfn.XLOOKUP(C181,customers!$A$1:$A$1001,customers!C180:C1180,0)=0, "", _xlfn.XLOOKUP(C181,customers!$A$1:$A$1001,customers!C180:C1180,0))</f>
        <v>tcotmore9y@amazonaws.com</v>
      </c>
      <c r="H181" s="2" t="str">
        <f>_xlfn.XLOOKUP(C181,customers!$A$1:$A$1001,customers!$G$1:$G$1001,0)</f>
        <v>Ireland</v>
      </c>
      <c r="I181" t="str">
        <f>INDEX(products!$A$1:$G$49, MATCH(orders!$D181, products!$A$1:$A$49,0), MATCH(orders!I$1,products!$A$1:$G$1,0))</f>
        <v>Ara</v>
      </c>
      <c r="J181" t="str">
        <f>INDEX(products!$A$1:$G$49, MATCH(orders!$D181, products!$A$1:$A$49,0), MATCH(orders!J$1,products!$A$1:$G$1,0))</f>
        <v>D</v>
      </c>
      <c r="K181" s="4">
        <f>INDEX(products!$A$1:$G$49, MATCH(orders!$D181, products!$A$1:$A$49,0), MATCH(orders!K$1,products!$A$1:$G$1,0))</f>
        <v>0.2</v>
      </c>
      <c r="L181" s="5">
        <f>INDEX(products!$A$1:$G$49, MATCH(orders!$D181, products!$A$1:$A$49,0), 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 customers!$A$1:$A$1001,customers!B181:B1181,0)</f>
        <v>Nicko Corps</v>
      </c>
      <c r="G182" s="2" t="str">
        <f>IF(_xlfn.XLOOKUP(C182,customers!$A$1:$A$1001,customers!C181:C1181,0)=0, "", _xlfn.XLOOKUP(C182,customers!$A$1:$A$1001,customers!C181:C1181,0))</f>
        <v>ncorpsa0@gmpg.org</v>
      </c>
      <c r="H182" s="2" t="str">
        <f>_xlfn.XLOOKUP(C182,customers!$A$1:$A$1001,customers!$G$1:$G$1001,0)</f>
        <v>United States</v>
      </c>
      <c r="I182" t="str">
        <f>INDEX(products!$A$1:$G$49, MATCH(orders!$D182, products!$A$1:$A$49,0), MATCH(orders!I$1,products!$A$1:$G$1,0))</f>
        <v>Exc</v>
      </c>
      <c r="J182" t="str">
        <f>INDEX(products!$A$1:$G$49, MATCH(orders!$D182, products!$A$1:$A$49,0), MATCH(orders!J$1,products!$A$1:$G$1,0))</f>
        <v>L</v>
      </c>
      <c r="K182" s="4">
        <f>INDEX(products!$A$1:$G$49, MATCH(orders!$D182, products!$A$1:$A$49,0), MATCH(orders!K$1,products!$A$1:$G$1,0))</f>
        <v>0.2</v>
      </c>
      <c r="L182" s="5">
        <f>INDEX(products!$A$1:$G$49, MATCH(orders!$D182, products!$A$1:$A$49,0), 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 customers!$A$1:$A$1001,customers!B182:B1182,0)</f>
        <v>Christabel Rubury</v>
      </c>
      <c r="G183" s="2" t="str">
        <f>IF(_xlfn.XLOOKUP(C183,customers!$A$1:$A$1001,customers!C182:C1182,0)=0, "", _xlfn.XLOOKUP(C183,customers!$A$1:$A$1001,customers!C182:C1182,0))</f>
        <v>cruburya1@geocities.jp</v>
      </c>
      <c r="H183" s="2" t="str">
        <f>_xlfn.XLOOKUP(C183,customers!$A$1:$A$1001,customers!$G$1:$G$1001,0)</f>
        <v>United States</v>
      </c>
      <c r="I183" t="str">
        <f>INDEX(products!$A$1:$G$49, MATCH(orders!$D183, products!$A$1:$A$49,0), MATCH(orders!I$1,products!$A$1:$G$1,0))</f>
        <v>Ara</v>
      </c>
      <c r="J183" t="str">
        <f>INDEX(products!$A$1:$G$49, MATCH(orders!$D183, products!$A$1:$A$49,0), MATCH(orders!J$1,products!$A$1:$G$1,0))</f>
        <v>D</v>
      </c>
      <c r="K183" s="4">
        <f>INDEX(products!$A$1:$G$49, MATCH(orders!$D183, products!$A$1:$A$49,0), MATCH(orders!K$1,products!$A$1:$G$1,0))</f>
        <v>0.5</v>
      </c>
      <c r="L183" s="5">
        <f>INDEX(products!$A$1:$G$49, MATCH(orders!$D183, products!$A$1:$A$49,0), 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 customers!$A$1:$A$1001,customers!B183:B1183,0)</f>
        <v>Parker Tofful</v>
      </c>
      <c r="G184" s="2" t="str">
        <f>IF(_xlfn.XLOOKUP(C184,customers!$A$1:$A$1001,customers!C183:C1183,0)=0, "", _xlfn.XLOOKUP(C184,customers!$A$1:$A$1001,customers!C183:C1183,0))</f>
        <v>ptoffula4@posterous.com</v>
      </c>
      <c r="H184" s="2" t="str">
        <f>_xlfn.XLOOKUP(C184,customers!$A$1:$A$1001,customers!$G$1:$G$1001,0)</f>
        <v>United States</v>
      </c>
      <c r="I184" t="str">
        <f>INDEX(products!$A$1:$G$49, MATCH(orders!$D184, products!$A$1:$A$49,0), MATCH(orders!I$1,products!$A$1:$G$1,0))</f>
        <v>Rob</v>
      </c>
      <c r="J184" t="str">
        <f>INDEX(products!$A$1:$G$49, MATCH(orders!$D184, products!$A$1:$A$49,0), MATCH(orders!J$1,products!$A$1:$G$1,0))</f>
        <v>D</v>
      </c>
      <c r="K184" s="4">
        <f>INDEX(products!$A$1:$G$49, MATCH(orders!$D184, products!$A$1:$A$49,0), MATCH(orders!K$1,products!$A$1:$G$1,0))</f>
        <v>0.5</v>
      </c>
      <c r="L184" s="5">
        <f>INDEX(products!$A$1:$G$49, MATCH(orders!$D184, products!$A$1:$A$49,0), 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 customers!$A$1:$A$1001,customers!B184:B1184,0)</f>
        <v>Saree Ellesworth</v>
      </c>
      <c r="G185" s="2" t="str">
        <f>IF(_xlfn.XLOOKUP(C185,customers!$A$1:$A$1001,customers!C184:C1184,0)=0, "", _xlfn.XLOOKUP(C185,customers!$A$1:$A$1001,customers!C184:C1184,0))</f>
        <v/>
      </c>
      <c r="H185" s="2" t="str">
        <f>_xlfn.XLOOKUP(C185,customers!$A$1:$A$1001,customers!$G$1:$G$1001,0)</f>
        <v>United States</v>
      </c>
      <c r="I185" t="str">
        <f>INDEX(products!$A$1:$G$49, MATCH(orders!$D185, products!$A$1:$A$49,0), MATCH(orders!I$1,products!$A$1:$G$1,0))</f>
        <v>Exc</v>
      </c>
      <c r="J185" t="str">
        <f>INDEX(products!$A$1:$G$49, MATCH(orders!$D185, products!$A$1:$A$49,0), MATCH(orders!J$1,products!$A$1:$G$1,0))</f>
        <v>M</v>
      </c>
      <c r="K185" s="4">
        <f>INDEX(products!$A$1:$G$49, MATCH(orders!$D185, products!$A$1:$A$49,0), MATCH(orders!K$1,products!$A$1:$G$1,0))</f>
        <v>0.2</v>
      </c>
      <c r="L185" s="5">
        <f>INDEX(products!$A$1:$G$49, MATCH(orders!$D185, products!$A$1:$A$49,0), 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 customers!$A$1:$A$1001,customers!B185:B1185,0)</f>
        <v>Leesa Flaonier</v>
      </c>
      <c r="G186" s="2" t="str">
        <f>IF(_xlfn.XLOOKUP(C186,customers!$A$1:$A$1001,customers!C185:C1185,0)=0, "", _xlfn.XLOOKUP(C186,customers!$A$1:$A$1001,customers!C185:C1185,0))</f>
        <v>lflaoniera8@wordpress.org</v>
      </c>
      <c r="H186" s="2" t="str">
        <f>_xlfn.XLOOKUP(C186,customers!$A$1:$A$1001,customers!$G$1:$G$1001,0)</f>
        <v>United States</v>
      </c>
      <c r="I186" t="str">
        <f>INDEX(products!$A$1:$G$49, MATCH(orders!$D186, products!$A$1:$A$49,0), MATCH(orders!I$1,products!$A$1:$G$1,0))</f>
        <v>Ara</v>
      </c>
      <c r="J186" t="str">
        <f>INDEX(products!$A$1:$G$49, MATCH(orders!$D186, products!$A$1:$A$49,0), MATCH(orders!J$1,products!$A$1:$G$1,0))</f>
        <v>L</v>
      </c>
      <c r="K186" s="4">
        <f>INDEX(products!$A$1:$G$49, MATCH(orders!$D186, products!$A$1:$A$49,0), MATCH(orders!K$1,products!$A$1:$G$1,0))</f>
        <v>0.5</v>
      </c>
      <c r="L186" s="5">
        <f>INDEX(products!$A$1:$G$49, MATCH(orders!$D186, products!$A$1:$A$49,0), 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 customers!$A$1:$A$1001,customers!B186:B1186,0)</f>
        <v>Corinna Catcheside</v>
      </c>
      <c r="G187" s="2" t="str">
        <f>IF(_xlfn.XLOOKUP(C187,customers!$A$1:$A$1001,customers!C186:C1186,0)=0, "", _xlfn.XLOOKUP(C187,customers!$A$1:$A$1001,customers!C186:C1186,0))</f>
        <v>ccatchesideaa@macromedia.com</v>
      </c>
      <c r="H187" s="2" t="str">
        <f>_xlfn.XLOOKUP(C187,customers!$A$1:$A$1001,customers!$G$1:$G$1001,0)</f>
        <v>United States</v>
      </c>
      <c r="I187" t="str">
        <f>INDEX(products!$A$1:$G$49, MATCH(orders!$D187, products!$A$1:$A$49,0), MATCH(orders!I$1,products!$A$1:$G$1,0))</f>
        <v>Exc</v>
      </c>
      <c r="J187" t="str">
        <f>INDEX(products!$A$1:$G$49, MATCH(orders!$D187, products!$A$1:$A$49,0), MATCH(orders!J$1,products!$A$1:$G$1,0))</f>
        <v>D</v>
      </c>
      <c r="K187" s="4">
        <f>INDEX(products!$A$1:$G$49, MATCH(orders!$D187, products!$A$1:$A$49,0), MATCH(orders!K$1,products!$A$1:$G$1,0))</f>
        <v>0.5</v>
      </c>
      <c r="L187" s="5">
        <f>INDEX(products!$A$1:$G$49, MATCH(orders!$D187, products!$A$1:$A$49,0), 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 customers!$A$1:$A$1001,customers!B187:B1187,0)</f>
        <v>Terri Farra</v>
      </c>
      <c r="G188" s="2" t="str">
        <f>IF(_xlfn.XLOOKUP(C188,customers!$A$1:$A$1001,customers!C187:C1187,0)=0, "", _xlfn.XLOOKUP(C188,customers!$A$1:$A$1001,customers!C187:C1187,0))</f>
        <v>tfarraac@behance.net</v>
      </c>
      <c r="H188" s="2" t="str">
        <f>_xlfn.XLOOKUP(C188,customers!$A$1:$A$1001,customers!$G$1:$G$1001,0)</f>
        <v>United States</v>
      </c>
      <c r="I188" t="str">
        <f>INDEX(products!$A$1:$G$49, MATCH(orders!$D188, products!$A$1:$A$49,0), MATCH(orders!I$1,products!$A$1:$G$1,0))</f>
        <v>Rob</v>
      </c>
      <c r="J188" t="str">
        <f>INDEX(products!$A$1:$G$49, MATCH(orders!$D188, products!$A$1:$A$49,0), MATCH(orders!J$1,products!$A$1:$G$1,0))</f>
        <v>M</v>
      </c>
      <c r="K188" s="4">
        <f>INDEX(products!$A$1:$G$49, MATCH(orders!$D188, products!$A$1:$A$49,0), MATCH(orders!K$1,products!$A$1:$G$1,0))</f>
        <v>2.5</v>
      </c>
      <c r="L188" s="5">
        <f>INDEX(products!$A$1:$G$49, MATCH(orders!$D188, products!$A$1:$A$49,0), 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 customers!$A$1:$A$1001,customers!B188:B1188,0)</f>
        <v>Gothart Bamfield</v>
      </c>
      <c r="G189" s="2" t="str">
        <f>IF(_xlfn.XLOOKUP(C189,customers!$A$1:$A$1001,customers!C188:C1188,0)=0, "", _xlfn.XLOOKUP(C189,customers!$A$1:$A$1001,customers!C188:C1188,0))</f>
        <v>gbamfieldae@yellowpages.com</v>
      </c>
      <c r="H189" s="2" t="str">
        <f>_xlfn.XLOOKUP(C189,customers!$A$1:$A$1001,customers!$G$1:$G$1001,0)</f>
        <v>United States</v>
      </c>
      <c r="I189" t="str">
        <f>INDEX(products!$A$1:$G$49, MATCH(orders!$D189, products!$A$1:$A$49,0), MATCH(orders!I$1,products!$A$1:$G$1,0))</f>
        <v>Lib</v>
      </c>
      <c r="J189" t="str">
        <f>INDEX(products!$A$1:$G$49, MATCH(orders!$D189, products!$A$1:$A$49,0), MATCH(orders!J$1,products!$A$1:$G$1,0))</f>
        <v>M</v>
      </c>
      <c r="K189" s="4">
        <f>INDEX(products!$A$1:$G$49, MATCH(orders!$D189, products!$A$1:$A$49,0), MATCH(orders!K$1,products!$A$1:$G$1,0))</f>
        <v>0.5</v>
      </c>
      <c r="L189" s="5">
        <f>INDEX(products!$A$1:$G$49, MATCH(orders!$D189, products!$A$1:$A$49,0), 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 customers!$A$1:$A$1001,customers!B189:B1189,0)</f>
        <v>Judd De Leek</v>
      </c>
      <c r="G190" s="2" t="str">
        <f>IF(_xlfn.XLOOKUP(C190,customers!$A$1:$A$1001,customers!C189:C1189,0)=0, "", _xlfn.XLOOKUP(C190,customers!$A$1:$A$1001,customers!C189:C1189,0))</f>
        <v>jdeag@xrea.com</v>
      </c>
      <c r="H190" s="2" t="str">
        <f>_xlfn.XLOOKUP(C190,customers!$A$1:$A$1001,customers!$G$1:$G$1001,0)</f>
        <v>United States</v>
      </c>
      <c r="I190" t="str">
        <f>INDEX(products!$A$1:$G$49, MATCH(orders!$D190, products!$A$1:$A$49,0), MATCH(orders!I$1,products!$A$1:$G$1,0))</f>
        <v>Exc</v>
      </c>
      <c r="J190" t="str">
        <f>INDEX(products!$A$1:$G$49, MATCH(orders!$D190, products!$A$1:$A$49,0), MATCH(orders!J$1,products!$A$1:$G$1,0))</f>
        <v>L</v>
      </c>
      <c r="K190" s="4">
        <f>INDEX(products!$A$1:$G$49, MATCH(orders!$D190, products!$A$1:$A$49,0), MATCH(orders!K$1,products!$A$1:$G$1,0))</f>
        <v>0.2</v>
      </c>
      <c r="L190" s="5">
        <f>INDEX(products!$A$1:$G$49, MATCH(orders!$D190, products!$A$1:$A$49,0), 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 customers!$A$1:$A$1001,customers!B190:B1190,0)</f>
        <v>Jany Rudeforth</v>
      </c>
      <c r="G191" s="2" t="str">
        <f>IF(_xlfn.XLOOKUP(C191,customers!$A$1:$A$1001,customers!C190:C1190,0)=0, "", _xlfn.XLOOKUP(C191,customers!$A$1:$A$1001,customers!C190:C1190,0))</f>
        <v>jrudeforthai@wunderground.com</v>
      </c>
      <c r="H191" s="2" t="str">
        <f>_xlfn.XLOOKUP(C191,customers!$A$1:$A$1001,customers!$G$1:$G$1001,0)</f>
        <v>United States</v>
      </c>
      <c r="I191" t="str">
        <f>INDEX(products!$A$1:$G$49, MATCH(orders!$D191, products!$A$1:$A$49,0), MATCH(orders!I$1,products!$A$1:$G$1,0))</f>
        <v>Lib</v>
      </c>
      <c r="J191" t="str">
        <f>INDEX(products!$A$1:$G$49, MATCH(orders!$D191, products!$A$1:$A$49,0), MATCH(orders!J$1,products!$A$1:$G$1,0))</f>
        <v>M</v>
      </c>
      <c r="K191" s="4">
        <f>INDEX(products!$A$1:$G$49, MATCH(orders!$D191, products!$A$1:$A$49,0), MATCH(orders!K$1,products!$A$1:$G$1,0))</f>
        <v>1</v>
      </c>
      <c r="L191" s="5">
        <f>INDEX(products!$A$1:$G$49, MATCH(orders!$D191, products!$A$1:$A$49,0), 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 customers!$A$1:$A$1001,customers!B191:B1191,0)</f>
        <v>Fanni Marti</v>
      </c>
      <c r="G192" s="2" t="str">
        <f>IF(_xlfn.XLOOKUP(C192,customers!$A$1:$A$1001,customers!C191:C1191,0)=0, "", _xlfn.XLOOKUP(C192,customers!$A$1:$A$1001,customers!C191:C1191,0))</f>
        <v>fmartiak@stumbleupon.com</v>
      </c>
      <c r="H192" s="2" t="str">
        <f>_xlfn.XLOOKUP(C192,customers!$A$1:$A$1001,customers!$G$1:$G$1001,0)</f>
        <v>United States</v>
      </c>
      <c r="I192" t="str">
        <f>INDEX(products!$A$1:$G$49, MATCH(orders!$D192, products!$A$1:$A$49,0), MATCH(orders!I$1,products!$A$1:$G$1,0))</f>
        <v>Lib</v>
      </c>
      <c r="J192" t="str">
        <f>INDEX(products!$A$1:$G$49, MATCH(orders!$D192, products!$A$1:$A$49,0), MATCH(orders!J$1,products!$A$1:$G$1,0))</f>
        <v>M</v>
      </c>
      <c r="K192" s="4">
        <f>INDEX(products!$A$1:$G$49, MATCH(orders!$D192, products!$A$1:$A$49,0), MATCH(orders!K$1,products!$A$1:$G$1,0))</f>
        <v>2.5</v>
      </c>
      <c r="L192" s="5">
        <f>INDEX(products!$A$1:$G$49, MATCH(orders!$D192, products!$A$1:$A$49,0), 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 customers!$A$1:$A$1001,customers!B192:B1192,0)</f>
        <v>Elka Windress</v>
      </c>
      <c r="G193" s="2" t="str">
        <f>IF(_xlfn.XLOOKUP(C193,customers!$A$1:$A$1001,customers!C192:C1192,0)=0, "", _xlfn.XLOOKUP(C193,customers!$A$1:$A$1001,customers!C192:C1192,0))</f>
        <v>ewindressam@marketwatch.com</v>
      </c>
      <c r="H193" s="2" t="str">
        <f>_xlfn.XLOOKUP(C193,customers!$A$1:$A$1001,customers!$G$1:$G$1001,0)</f>
        <v>United States</v>
      </c>
      <c r="I193" t="str">
        <f>INDEX(products!$A$1:$G$49, MATCH(orders!$D193, products!$A$1:$A$49,0), MATCH(orders!I$1,products!$A$1:$G$1,0))</f>
        <v>Lib</v>
      </c>
      <c r="J193" t="str">
        <f>INDEX(products!$A$1:$G$49, MATCH(orders!$D193, products!$A$1:$A$49,0), MATCH(orders!J$1,products!$A$1:$G$1,0))</f>
        <v>D</v>
      </c>
      <c r="K193" s="4">
        <f>INDEX(products!$A$1:$G$49, MATCH(orders!$D193, products!$A$1:$A$49,0), MATCH(orders!K$1,products!$A$1:$G$1,0))</f>
        <v>0.2</v>
      </c>
      <c r="L193" s="5">
        <f>INDEX(products!$A$1:$G$49, MATCH(orders!$D193, products!$A$1:$A$49,0), 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 customers!$A$1:$A$1001,customers!B193:B1193,0)</f>
        <v>Nickey Dimbleby</v>
      </c>
      <c r="G194" s="2" t="str">
        <f>IF(_xlfn.XLOOKUP(C194,customers!$A$1:$A$1001,customers!C193:C1193,0)=0, "", _xlfn.XLOOKUP(C194,customers!$A$1:$A$1001,customers!C193:C1193,0))</f>
        <v/>
      </c>
      <c r="H194" s="2" t="str">
        <f>_xlfn.XLOOKUP(C194,customers!$A$1:$A$1001,customers!$G$1:$G$1001,0)</f>
        <v>Ireland</v>
      </c>
      <c r="I194" t="str">
        <f>INDEX(products!$A$1:$G$49, MATCH(orders!$D194, products!$A$1:$A$49,0), MATCH(orders!I$1,products!$A$1:$G$1,0))</f>
        <v>Exc</v>
      </c>
      <c r="J194" t="str">
        <f>INDEX(products!$A$1:$G$49, MATCH(orders!$D194, products!$A$1:$A$49,0), MATCH(orders!J$1,products!$A$1:$G$1,0))</f>
        <v>D</v>
      </c>
      <c r="K194" s="4">
        <f>INDEX(products!$A$1:$G$49, MATCH(orders!$D194, products!$A$1:$A$49,0), MATCH(orders!K$1,products!$A$1:$G$1,0))</f>
        <v>1</v>
      </c>
      <c r="L194" s="5">
        <f>INDEX(products!$A$1:$G$49, MATCH(orders!$D194, products!$A$1:$A$49,0), 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 customers!$A$1:$A$1001,customers!B194:B1194,0)</f>
        <v>Lenore Messenbird</v>
      </c>
      <c r="G195" s="2" t="str">
        <f>IF(_xlfn.XLOOKUP(C195,customers!$A$1:$A$1001,customers!C194:C1194,0)=0, "", _xlfn.XLOOKUP(C195,customers!$A$1:$A$1001,customers!C194:C1194,0))</f>
        <v/>
      </c>
      <c r="H195" s="2" t="str">
        <f>_xlfn.XLOOKUP(C195,customers!$A$1:$A$1001,customers!$G$1:$G$1001,0)</f>
        <v>United States</v>
      </c>
      <c r="I195" t="str">
        <f>INDEX(products!$A$1:$G$49, MATCH(orders!$D195, products!$A$1:$A$49,0), MATCH(orders!I$1,products!$A$1:$G$1,0))</f>
        <v>Exc</v>
      </c>
      <c r="J195" t="str">
        <f>INDEX(products!$A$1:$G$49, MATCH(orders!$D195, products!$A$1:$A$49,0), MATCH(orders!J$1,products!$A$1:$G$1,0))</f>
        <v>L</v>
      </c>
      <c r="K195" s="4">
        <f>INDEX(products!$A$1:$G$49, MATCH(orders!$D195, products!$A$1:$A$49,0), MATCH(orders!K$1,products!$A$1:$G$1,0))</f>
        <v>1</v>
      </c>
      <c r="L195" s="5">
        <f>INDEX(products!$A$1:$G$49, MATCH(orders!$D195, products!$A$1:$A$49,0), MATCH(orders!L$1,products!$A$1:$G$1,0))</f>
        <v>14.85</v>
      </c>
      <c r="M195" s="5">
        <f t="shared" ref="M195:M258" si="9">L195*E195</f>
        <v>44.55</v>
      </c>
      <c r="N195" t="str">
        <f t="shared" ref="N195:N258" si="10">IF(I195="Rob", "Robusta", IF(I195= "EXC", "Excelsa", IF(I195= "Ara", "Arabica", IF(I195="Lib", "Liberica", ""))))</f>
        <v>Excelsa</v>
      </c>
      <c r="O195" t="str">
        <f t="shared" ref="O195:O258" si="11">IF(J195="M","Medium", IF(J195 = "L", "Light", IF(J195="D", "Dark","")))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 customers!$A$1:$A$1001,customers!B195:B1195,0)</f>
        <v>Maisie Sarvar</v>
      </c>
      <c r="G196" s="2" t="str">
        <f>IF(_xlfn.XLOOKUP(C196,customers!$A$1:$A$1001,customers!C195:C1195,0)=0, "", _xlfn.XLOOKUP(C196,customers!$A$1:$A$1001,customers!C195:C1195,0))</f>
        <v>msarvaras@artisteer.com</v>
      </c>
      <c r="H196" s="2" t="str">
        <f>_xlfn.XLOOKUP(C196,customers!$A$1:$A$1001,customers!$G$1:$G$1001,0)</f>
        <v>United States</v>
      </c>
      <c r="I196" t="str">
        <f>INDEX(products!$A$1:$G$49, MATCH(orders!$D196, products!$A$1:$A$49,0), MATCH(orders!I$1,products!$A$1:$G$1,0))</f>
        <v>Exc</v>
      </c>
      <c r="J196" t="str">
        <f>INDEX(products!$A$1:$G$49, MATCH(orders!$D196, products!$A$1:$A$49,0), MATCH(orders!J$1,products!$A$1:$G$1,0))</f>
        <v>D</v>
      </c>
      <c r="K196" s="4">
        <f>INDEX(products!$A$1:$G$49, MATCH(orders!$D196, products!$A$1:$A$49,0), MATCH(orders!K$1,products!$A$1:$G$1,0))</f>
        <v>0.5</v>
      </c>
      <c r="L196" s="5">
        <f>INDEX(products!$A$1:$G$49, MATCH(orders!$D196, products!$A$1:$A$49,0), 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 customers!$A$1:$A$1001,customers!B196:B1196,0)</f>
        <v>Sloan Diviny</v>
      </c>
      <c r="G197" s="2" t="str">
        <f>IF(_xlfn.XLOOKUP(C197,customers!$A$1:$A$1001,customers!C196:C1196,0)=0, "", _xlfn.XLOOKUP(C197,customers!$A$1:$A$1001,customers!C196:C1196,0))</f>
        <v>sdivinyau@ask.com</v>
      </c>
      <c r="H197" s="2" t="str">
        <f>_xlfn.XLOOKUP(C197,customers!$A$1:$A$1001,customers!$G$1:$G$1001,0)</f>
        <v>United States</v>
      </c>
      <c r="I197" t="str">
        <f>INDEX(products!$A$1:$G$49, MATCH(orders!$D197, products!$A$1:$A$49,0), MATCH(orders!I$1,products!$A$1:$G$1,0))</f>
        <v>Ara</v>
      </c>
      <c r="J197" t="str">
        <f>INDEX(products!$A$1:$G$49, MATCH(orders!$D197, products!$A$1:$A$49,0), MATCH(orders!J$1,products!$A$1:$G$1,0))</f>
        <v>L</v>
      </c>
      <c r="K197" s="4">
        <f>INDEX(products!$A$1:$G$49, MATCH(orders!$D197, products!$A$1:$A$49,0), MATCH(orders!K$1,products!$A$1:$G$1,0))</f>
        <v>1</v>
      </c>
      <c r="L197" s="5">
        <f>INDEX(products!$A$1:$G$49, MATCH(orders!$D197, products!$A$1:$A$49,0), 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 customers!$A$1:$A$1001,customers!B197:B1197,0)</f>
        <v>Anson Iddison</v>
      </c>
      <c r="G198" s="2" t="str">
        <f>IF(_xlfn.XLOOKUP(C198,customers!$A$1:$A$1001,customers!C197:C1197,0)=0, "", _xlfn.XLOOKUP(C198,customers!$A$1:$A$1001,customers!C197:C1197,0))</f>
        <v>aiddisonaw@usa.gov</v>
      </c>
      <c r="H198" s="2" t="str">
        <f>_xlfn.XLOOKUP(C198,customers!$A$1:$A$1001,customers!$G$1:$G$1001,0)</f>
        <v>United States</v>
      </c>
      <c r="I198" t="str">
        <f>INDEX(products!$A$1:$G$49, MATCH(orders!$D198, products!$A$1:$A$49,0), MATCH(orders!I$1,products!$A$1:$G$1,0))</f>
        <v>Exc</v>
      </c>
      <c r="J198" t="str">
        <f>INDEX(products!$A$1:$G$49, MATCH(orders!$D198, products!$A$1:$A$49,0), MATCH(orders!J$1,products!$A$1:$G$1,0))</f>
        <v>L</v>
      </c>
      <c r="K198" s="4">
        <f>INDEX(products!$A$1:$G$49, MATCH(orders!$D198, products!$A$1:$A$49,0), MATCH(orders!K$1,products!$A$1:$G$1,0))</f>
        <v>0.5</v>
      </c>
      <c r="L198" s="5">
        <f>INDEX(products!$A$1:$G$49, MATCH(orders!$D198, products!$A$1:$A$49,0), 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 customers!$A$1:$A$1001,customers!B198:B1198,0)</f>
        <v>Dov Sprosson</v>
      </c>
      <c r="G199" s="2" t="str">
        <f>IF(_xlfn.XLOOKUP(C199,customers!$A$1:$A$1001,customers!C198:C1198,0)=0, "", _xlfn.XLOOKUP(C199,customers!$A$1:$A$1001,customers!C198:C1198,0))</f>
        <v>dsprossonax@wunderground.com</v>
      </c>
      <c r="H199" s="2" t="str">
        <f>_xlfn.XLOOKUP(C199,customers!$A$1:$A$1001,customers!$G$1:$G$1001,0)</f>
        <v>United States</v>
      </c>
      <c r="I199" t="str">
        <f>INDEX(products!$A$1:$G$49, MATCH(orders!$D199, products!$A$1:$A$49,0), MATCH(orders!I$1,products!$A$1:$G$1,0))</f>
        <v>Lib</v>
      </c>
      <c r="J199" t="str">
        <f>INDEX(products!$A$1:$G$49, MATCH(orders!$D199, products!$A$1:$A$49,0), MATCH(orders!J$1,products!$A$1:$G$1,0))</f>
        <v>D</v>
      </c>
      <c r="K199" s="4">
        <f>INDEX(products!$A$1:$G$49, MATCH(orders!$D199, products!$A$1:$A$49,0), MATCH(orders!K$1,products!$A$1:$G$1,0))</f>
        <v>2.5</v>
      </c>
      <c r="L199" s="5">
        <f>INDEX(products!$A$1:$G$49, MATCH(orders!$D199, products!$A$1:$A$49,0), 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 customers!$A$1:$A$1001,customers!B199:B1199,0)</f>
        <v>Randal Longfield</v>
      </c>
      <c r="G200" s="2" t="str">
        <f>IF(_xlfn.XLOOKUP(C200,customers!$A$1:$A$1001,customers!C199:C1199,0)=0, "", _xlfn.XLOOKUP(C200,customers!$A$1:$A$1001,customers!C199:C1199,0))</f>
        <v>rlongfielday@bluehost.com</v>
      </c>
      <c r="H200" s="2" t="str">
        <f>_xlfn.XLOOKUP(C200,customers!$A$1:$A$1001,customers!$G$1:$G$1001,0)</f>
        <v>United States</v>
      </c>
      <c r="I200" t="str">
        <f>INDEX(products!$A$1:$G$49, MATCH(orders!$D200, products!$A$1:$A$49,0), MATCH(orders!I$1,products!$A$1:$G$1,0))</f>
        <v>Lib</v>
      </c>
      <c r="J200" t="str">
        <f>INDEX(products!$A$1:$G$49, MATCH(orders!$D200, products!$A$1:$A$49,0), MATCH(orders!J$1,products!$A$1:$G$1,0))</f>
        <v>D</v>
      </c>
      <c r="K200" s="4">
        <f>INDEX(products!$A$1:$G$49, MATCH(orders!$D200, products!$A$1:$A$49,0), MATCH(orders!K$1,products!$A$1:$G$1,0))</f>
        <v>2.5</v>
      </c>
      <c r="L200" s="5">
        <f>INDEX(products!$A$1:$G$49, MATCH(orders!$D200, products!$A$1:$A$49,0), 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 customers!$A$1:$A$1001,customers!B200:B1200,0)</f>
        <v>Gregorius Kislingbury</v>
      </c>
      <c r="G201" s="2" t="str">
        <f>IF(_xlfn.XLOOKUP(C201,customers!$A$1:$A$1001,customers!C200:C1200,0)=0, "", _xlfn.XLOOKUP(C201,customers!$A$1:$A$1001,customers!C200:C1200,0))</f>
        <v>gkislingburyaz@samsung.com</v>
      </c>
      <c r="H201" s="2" t="str">
        <f>_xlfn.XLOOKUP(C201,customers!$A$1:$A$1001,customers!$G$1:$G$1001,0)</f>
        <v>United States</v>
      </c>
      <c r="I201" t="str">
        <f>INDEX(products!$A$1:$G$49, MATCH(orders!$D201, products!$A$1:$A$49,0), MATCH(orders!I$1,products!$A$1:$G$1,0))</f>
        <v>Lib</v>
      </c>
      <c r="J201" t="str">
        <f>INDEX(products!$A$1:$G$49, MATCH(orders!$D201, products!$A$1:$A$49,0), MATCH(orders!J$1,products!$A$1:$G$1,0))</f>
        <v>L</v>
      </c>
      <c r="K201" s="4">
        <f>INDEX(products!$A$1:$G$49, MATCH(orders!$D201, products!$A$1:$A$49,0), MATCH(orders!K$1,products!$A$1:$G$1,0))</f>
        <v>0.5</v>
      </c>
      <c r="L201" s="5">
        <f>INDEX(products!$A$1:$G$49, MATCH(orders!$D201, products!$A$1:$A$49,0), 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 customers!$A$1:$A$1001,customers!B201:B1201,0)</f>
        <v>Xenos Gibbons</v>
      </c>
      <c r="G202" s="2" t="str">
        <f>IF(_xlfn.XLOOKUP(C202,customers!$A$1:$A$1001,customers!C201:C1201,0)=0, "", _xlfn.XLOOKUP(C202,customers!$A$1:$A$1001,customers!C201:C1201,0))</f>
        <v>xgibbonsb0@artisteer.com</v>
      </c>
      <c r="H202" s="2" t="str">
        <f>_xlfn.XLOOKUP(C202,customers!$A$1:$A$1001,customers!$G$1:$G$1001,0)</f>
        <v>United States</v>
      </c>
      <c r="I202" t="str">
        <f>INDEX(products!$A$1:$G$49, MATCH(orders!$D202, products!$A$1:$A$49,0), MATCH(orders!I$1,products!$A$1:$G$1,0))</f>
        <v>Exc</v>
      </c>
      <c r="J202" t="str">
        <f>INDEX(products!$A$1:$G$49, MATCH(orders!$D202, products!$A$1:$A$49,0), MATCH(orders!J$1,products!$A$1:$G$1,0))</f>
        <v>M</v>
      </c>
      <c r="K202" s="4">
        <f>INDEX(products!$A$1:$G$49, MATCH(orders!$D202, products!$A$1:$A$49,0), MATCH(orders!K$1,products!$A$1:$G$1,0))</f>
        <v>1</v>
      </c>
      <c r="L202" s="5">
        <f>INDEX(products!$A$1:$G$49, MATCH(orders!$D202, products!$A$1:$A$49,0), 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 customers!$A$1:$A$1001,customers!B202:B1202,0)</f>
        <v>Gale Croysdale</v>
      </c>
      <c r="G203" s="2" t="str">
        <f>IF(_xlfn.XLOOKUP(C203,customers!$A$1:$A$1001,customers!C202:C1202,0)=0, "", _xlfn.XLOOKUP(C203,customers!$A$1:$A$1001,customers!C202:C1202,0))</f>
        <v>gcroysdaleb6@nih.gov</v>
      </c>
      <c r="H203" s="2" t="str">
        <f>_xlfn.XLOOKUP(C203,customers!$A$1:$A$1001,customers!$G$1:$G$1001,0)</f>
        <v>United States</v>
      </c>
      <c r="I203" t="str">
        <f>INDEX(products!$A$1:$G$49, MATCH(orders!$D203, products!$A$1:$A$49,0), MATCH(orders!I$1,products!$A$1:$G$1,0))</f>
        <v>Lib</v>
      </c>
      <c r="J203" t="str">
        <f>INDEX(products!$A$1:$G$49, MATCH(orders!$D203, products!$A$1:$A$49,0), MATCH(orders!J$1,products!$A$1:$G$1,0))</f>
        <v>L</v>
      </c>
      <c r="K203" s="4">
        <f>INDEX(products!$A$1:$G$49, MATCH(orders!$D203, products!$A$1:$A$49,0), MATCH(orders!K$1,products!$A$1:$G$1,0))</f>
        <v>0.5</v>
      </c>
      <c r="L203" s="5">
        <f>INDEX(products!$A$1:$G$49, MATCH(orders!$D203, products!$A$1:$A$49,0), 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 customers!$A$1:$A$1001,customers!B203:B1203,0)</f>
        <v>Tania Craggs</v>
      </c>
      <c r="G204" s="2" t="str">
        <f>IF(_xlfn.XLOOKUP(C204,customers!$A$1:$A$1001,customers!C203:C1203,0)=0, "", _xlfn.XLOOKUP(C204,customers!$A$1:$A$1001,customers!C203:C1203,0))</f>
        <v>tcraggsb8@house.gov</v>
      </c>
      <c r="H204" s="2" t="str">
        <f>_xlfn.XLOOKUP(C204,customers!$A$1:$A$1001,customers!$G$1:$G$1001,0)</f>
        <v>United States</v>
      </c>
      <c r="I204" t="str">
        <f>INDEX(products!$A$1:$G$49, MATCH(orders!$D204, products!$A$1:$A$49,0), MATCH(orders!I$1,products!$A$1:$G$1,0))</f>
        <v>Lib</v>
      </c>
      <c r="J204" t="str">
        <f>INDEX(products!$A$1:$G$49, MATCH(orders!$D204, products!$A$1:$A$49,0), MATCH(orders!J$1,products!$A$1:$G$1,0))</f>
        <v>D</v>
      </c>
      <c r="K204" s="4">
        <f>INDEX(products!$A$1:$G$49, MATCH(orders!$D204, products!$A$1:$A$49,0), MATCH(orders!K$1,products!$A$1:$G$1,0))</f>
        <v>2.5</v>
      </c>
      <c r="L204" s="5">
        <f>INDEX(products!$A$1:$G$49, MATCH(orders!$D204, products!$A$1:$A$49,0), 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 customers!$A$1:$A$1001,customers!B204:B1204,0)</f>
        <v>Auguste Rizon</v>
      </c>
      <c r="G205" s="2" t="str">
        <f>IF(_xlfn.XLOOKUP(C205,customers!$A$1:$A$1001,customers!C204:C1204,0)=0, "", _xlfn.XLOOKUP(C205,customers!$A$1:$A$1001,customers!C204:C1204,0))</f>
        <v>arizonba@xing.com</v>
      </c>
      <c r="H205" s="2" t="str">
        <f>_xlfn.XLOOKUP(C205,customers!$A$1:$A$1001,customers!$G$1:$G$1001,0)</f>
        <v>United States</v>
      </c>
      <c r="I205" t="str">
        <f>INDEX(products!$A$1:$G$49, MATCH(orders!$D205, products!$A$1:$A$49,0), MATCH(orders!I$1,products!$A$1:$G$1,0))</f>
        <v>Lib</v>
      </c>
      <c r="J205" t="str">
        <f>INDEX(products!$A$1:$G$49, MATCH(orders!$D205, products!$A$1:$A$49,0), MATCH(orders!J$1,products!$A$1:$G$1,0))</f>
        <v>L</v>
      </c>
      <c r="K205" s="4">
        <f>INDEX(products!$A$1:$G$49, MATCH(orders!$D205, products!$A$1:$A$49,0), MATCH(orders!K$1,products!$A$1:$G$1,0))</f>
        <v>0.2</v>
      </c>
      <c r="L205" s="5">
        <f>INDEX(products!$A$1:$G$49, MATCH(orders!$D205, products!$A$1:$A$49,0), 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 customers!$A$1:$A$1001,customers!B205:B1205,0)</f>
        <v>Felice Miell</v>
      </c>
      <c r="G206" s="2" t="str">
        <f>IF(_xlfn.XLOOKUP(C206,customers!$A$1:$A$1001,customers!C205:C1205,0)=0, "", _xlfn.XLOOKUP(C206,customers!$A$1:$A$1001,customers!C205:C1205,0))</f>
        <v>fmiellbc@spiegel.de</v>
      </c>
      <c r="H206" s="2" t="str">
        <f>_xlfn.XLOOKUP(C206,customers!$A$1:$A$1001,customers!$G$1:$G$1001,0)</f>
        <v>United States</v>
      </c>
      <c r="I206" t="str">
        <f>INDEX(products!$A$1:$G$49, MATCH(orders!$D206, products!$A$1:$A$49,0), MATCH(orders!I$1,products!$A$1:$G$1,0))</f>
        <v>Exc</v>
      </c>
      <c r="J206" t="str">
        <f>INDEX(products!$A$1:$G$49, MATCH(orders!$D206, products!$A$1:$A$49,0), MATCH(orders!J$1,products!$A$1:$G$1,0))</f>
        <v>M</v>
      </c>
      <c r="K206" s="4">
        <f>INDEX(products!$A$1:$G$49, MATCH(orders!$D206, products!$A$1:$A$49,0), MATCH(orders!K$1,products!$A$1:$G$1,0))</f>
        <v>1</v>
      </c>
      <c r="L206" s="5">
        <f>INDEX(products!$A$1:$G$49, MATCH(orders!$D206, products!$A$1:$A$49,0), 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 customers!$A$1:$A$1001,customers!B206:B1206,0)</f>
        <v>Giordano Lorenzin</v>
      </c>
      <c r="G207" s="2" t="str">
        <f>IF(_xlfn.XLOOKUP(C207,customers!$A$1:$A$1001,customers!C206:C1206,0)=0, "", _xlfn.XLOOKUP(C207,customers!$A$1:$A$1001,customers!C206:C1206,0))</f>
        <v/>
      </c>
      <c r="H207" s="2" t="str">
        <f>_xlfn.XLOOKUP(C207,customers!$A$1:$A$1001,customers!$G$1:$G$1001,0)</f>
        <v>United States</v>
      </c>
      <c r="I207" t="str">
        <f>INDEX(products!$A$1:$G$49, MATCH(orders!$D207, products!$A$1:$A$49,0), MATCH(orders!I$1,products!$A$1:$G$1,0))</f>
        <v>Rob</v>
      </c>
      <c r="J207" t="str">
        <f>INDEX(products!$A$1:$G$49, MATCH(orders!$D207, products!$A$1:$A$49,0), MATCH(orders!J$1,products!$A$1:$G$1,0))</f>
        <v>D</v>
      </c>
      <c r="K207" s="4">
        <f>INDEX(products!$A$1:$G$49, MATCH(orders!$D207, products!$A$1:$A$49,0), MATCH(orders!K$1,products!$A$1:$G$1,0))</f>
        <v>0.2</v>
      </c>
      <c r="L207" s="5">
        <f>INDEX(products!$A$1:$G$49, MATCH(orders!$D207, products!$A$1:$A$49,0), 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 customers!$A$1:$A$1001,customers!B207:B1207,0)</f>
        <v>Freeland Missenden</v>
      </c>
      <c r="G208" s="2" t="str">
        <f>IF(_xlfn.XLOOKUP(C208,customers!$A$1:$A$1001,customers!C207:C1207,0)=0, "", _xlfn.XLOOKUP(C208,customers!$A$1:$A$1001,customers!C207:C1207,0))</f>
        <v/>
      </c>
      <c r="H208" s="2" t="str">
        <f>_xlfn.XLOOKUP(C208,customers!$A$1:$A$1001,customers!$G$1:$G$1001,0)</f>
        <v>United States</v>
      </c>
      <c r="I208" t="str">
        <f>INDEX(products!$A$1:$G$49, MATCH(orders!$D208, products!$A$1:$A$49,0), MATCH(orders!I$1,products!$A$1:$G$1,0))</f>
        <v>Ara</v>
      </c>
      <c r="J208" t="str">
        <f>INDEX(products!$A$1:$G$49, MATCH(orders!$D208, products!$A$1:$A$49,0), MATCH(orders!J$1,products!$A$1:$G$1,0))</f>
        <v>M</v>
      </c>
      <c r="K208" s="4">
        <f>INDEX(products!$A$1:$G$49, MATCH(orders!$D208, products!$A$1:$A$49,0), MATCH(orders!K$1,products!$A$1:$G$1,0))</f>
        <v>1</v>
      </c>
      <c r="L208" s="5">
        <f>INDEX(products!$A$1:$G$49, MATCH(orders!$D208, products!$A$1:$A$49,0), 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 customers!$A$1:$A$1001,customers!B208:B1208,0)</f>
        <v>Kiri Avramow</v>
      </c>
      <c r="G209" s="2" t="str">
        <f>IF(_xlfn.XLOOKUP(C209,customers!$A$1:$A$1001,customers!C208:C1208,0)=0, "", _xlfn.XLOOKUP(C209,customers!$A$1:$A$1001,customers!C208:C1208,0))</f>
        <v/>
      </c>
      <c r="H209" s="2" t="str">
        <f>_xlfn.XLOOKUP(C209,customers!$A$1:$A$1001,customers!$G$1:$G$1001,0)</f>
        <v>United States</v>
      </c>
      <c r="I209" t="str">
        <f>INDEX(products!$A$1:$G$49, MATCH(orders!$D209, products!$A$1:$A$49,0), MATCH(orders!I$1,products!$A$1:$G$1,0))</f>
        <v>Ara</v>
      </c>
      <c r="J209" t="str">
        <f>INDEX(products!$A$1:$G$49, MATCH(orders!$D209, products!$A$1:$A$49,0), MATCH(orders!J$1,products!$A$1:$G$1,0))</f>
        <v>M</v>
      </c>
      <c r="K209" s="4">
        <f>INDEX(products!$A$1:$G$49, MATCH(orders!$D209, products!$A$1:$A$49,0), MATCH(orders!K$1,products!$A$1:$G$1,0))</f>
        <v>0.5</v>
      </c>
      <c r="L209" s="5">
        <f>INDEX(products!$A$1:$G$49, MATCH(orders!$D209, products!$A$1:$A$49,0), 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 customers!$A$1:$A$1001,customers!B209:B1209,0)</f>
        <v>Reggis Pracy</v>
      </c>
      <c r="G210" s="2" t="str">
        <f>IF(_xlfn.XLOOKUP(C210,customers!$A$1:$A$1001,customers!C209:C1209,0)=0, "", _xlfn.XLOOKUP(C210,customers!$A$1:$A$1001,customers!C209:C1209,0))</f>
        <v/>
      </c>
      <c r="H210" s="2" t="str">
        <f>_xlfn.XLOOKUP(C210,customers!$A$1:$A$1001,customers!$G$1:$G$1001,0)</f>
        <v>Ireland</v>
      </c>
      <c r="I210" t="str">
        <f>INDEX(products!$A$1:$G$49, MATCH(orders!$D210, products!$A$1:$A$49,0), MATCH(orders!I$1,products!$A$1:$G$1,0))</f>
        <v>Exc</v>
      </c>
      <c r="J210" t="str">
        <f>INDEX(products!$A$1:$G$49, MATCH(orders!$D210, products!$A$1:$A$49,0), MATCH(orders!J$1,products!$A$1:$G$1,0))</f>
        <v>D</v>
      </c>
      <c r="K210" s="4">
        <f>INDEX(products!$A$1:$G$49, MATCH(orders!$D210, products!$A$1:$A$49,0), MATCH(orders!K$1,products!$A$1:$G$1,0))</f>
        <v>0.5</v>
      </c>
      <c r="L210" s="5">
        <f>INDEX(products!$A$1:$G$49, MATCH(orders!$D210, products!$A$1:$A$49,0), 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 customers!$A$1:$A$1001,customers!B210:B1210,0)</f>
        <v>Broderick McGilvra</v>
      </c>
      <c r="G211" s="2" t="str">
        <f>IF(_xlfn.XLOOKUP(C211,customers!$A$1:$A$1001,customers!C210:C1210,0)=0, "", _xlfn.XLOOKUP(C211,customers!$A$1:$A$1001,customers!C210:C1210,0))</f>
        <v>bmcgilvrabm@so-net.ne.jp</v>
      </c>
      <c r="H211" s="2" t="str">
        <f>_xlfn.XLOOKUP(C211,customers!$A$1:$A$1001,customers!$G$1:$G$1001,0)</f>
        <v>United Kingdom</v>
      </c>
      <c r="I211" t="str">
        <f>INDEX(products!$A$1:$G$49, MATCH(orders!$D211, products!$A$1:$A$49,0), MATCH(orders!I$1,products!$A$1:$G$1,0))</f>
        <v>Ara</v>
      </c>
      <c r="J211" t="str">
        <f>INDEX(products!$A$1:$G$49, MATCH(orders!$D211, products!$A$1:$A$49,0), MATCH(orders!J$1,products!$A$1:$G$1,0))</f>
        <v>M</v>
      </c>
      <c r="K211" s="4">
        <f>INDEX(products!$A$1:$G$49, MATCH(orders!$D211, products!$A$1:$A$49,0), MATCH(orders!K$1,products!$A$1:$G$1,0))</f>
        <v>0.5</v>
      </c>
      <c r="L211" s="5">
        <f>INDEX(products!$A$1:$G$49, MATCH(orders!$D211, products!$A$1:$A$49,0), 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 customers!$A$1:$A$1001,customers!B211:B1211,0)</f>
        <v>Anthia McKeller</v>
      </c>
      <c r="G212" s="2" t="str">
        <f>IF(_xlfn.XLOOKUP(C212,customers!$A$1:$A$1001,customers!C211:C1211,0)=0, "", _xlfn.XLOOKUP(C212,customers!$A$1:$A$1001,customers!C211:C1211,0))</f>
        <v>amckellerbo@ning.com</v>
      </c>
      <c r="H212" s="2" t="str">
        <f>_xlfn.XLOOKUP(C212,customers!$A$1:$A$1001,customers!$G$1:$G$1001,0)</f>
        <v>United States</v>
      </c>
      <c r="I212" t="str">
        <f>INDEX(products!$A$1:$G$49, MATCH(orders!$D212, products!$A$1:$A$49,0), MATCH(orders!I$1,products!$A$1:$G$1,0))</f>
        <v>Lib</v>
      </c>
      <c r="J212" t="str">
        <f>INDEX(products!$A$1:$G$49, MATCH(orders!$D212, products!$A$1:$A$49,0), MATCH(orders!J$1,products!$A$1:$G$1,0))</f>
        <v>D</v>
      </c>
      <c r="K212" s="4">
        <f>INDEX(products!$A$1:$G$49, MATCH(orders!$D212, products!$A$1:$A$49,0), MATCH(orders!K$1,products!$A$1:$G$1,0))</f>
        <v>1</v>
      </c>
      <c r="L212" s="5">
        <f>INDEX(products!$A$1:$G$49, MATCH(orders!$D212, products!$A$1:$A$49,0), 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 customers!$A$1:$A$1001,customers!B212:B1212,0)</f>
        <v>Nevins Glowacz</v>
      </c>
      <c r="G213" s="2" t="str">
        <f>IF(_xlfn.XLOOKUP(C213,customers!$A$1:$A$1001,customers!C212:C1212,0)=0, "", _xlfn.XLOOKUP(C213,customers!$A$1:$A$1001,customers!C212:C1212,0))</f>
        <v/>
      </c>
      <c r="H213" s="2" t="str">
        <f>_xlfn.XLOOKUP(C213,customers!$A$1:$A$1001,customers!$G$1:$G$1001,0)</f>
        <v>United States</v>
      </c>
      <c r="I213" t="str">
        <f>INDEX(products!$A$1:$G$49, MATCH(orders!$D213, products!$A$1:$A$49,0), MATCH(orders!I$1,products!$A$1:$G$1,0))</f>
        <v>Exc</v>
      </c>
      <c r="J213" t="str">
        <f>INDEX(products!$A$1:$G$49, MATCH(orders!$D213, products!$A$1:$A$49,0), MATCH(orders!J$1,products!$A$1:$G$1,0))</f>
        <v>L</v>
      </c>
      <c r="K213" s="4">
        <f>INDEX(products!$A$1:$G$49, MATCH(orders!$D213, products!$A$1:$A$49,0), MATCH(orders!K$1,products!$A$1:$G$1,0))</f>
        <v>0.5</v>
      </c>
      <c r="L213" s="5">
        <f>INDEX(products!$A$1:$G$49, MATCH(orders!$D213, products!$A$1:$A$49,0), 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 customers!$A$1:$A$1001,customers!B213:B1213,0)</f>
        <v>Yulma Dombrell</v>
      </c>
      <c r="G214" s="2" t="str">
        <f>IF(_xlfn.XLOOKUP(C214,customers!$A$1:$A$1001,customers!C213:C1213,0)=0, "", _xlfn.XLOOKUP(C214,customers!$A$1:$A$1001,customers!C213:C1213,0))</f>
        <v>ydombrellbs@dedecms.com</v>
      </c>
      <c r="H214" s="2" t="str">
        <f>_xlfn.XLOOKUP(C214,customers!$A$1:$A$1001,customers!$G$1:$G$1001,0)</f>
        <v>United States</v>
      </c>
      <c r="I214" t="str">
        <f>INDEX(products!$A$1:$G$49, MATCH(orders!$D214, products!$A$1:$A$49,0), MATCH(orders!I$1,products!$A$1:$G$1,0))</f>
        <v>Exc</v>
      </c>
      <c r="J214" t="str">
        <f>INDEX(products!$A$1:$G$49, MATCH(orders!$D214, products!$A$1:$A$49,0), MATCH(orders!J$1,products!$A$1:$G$1,0))</f>
        <v>D</v>
      </c>
      <c r="K214" s="4">
        <f>INDEX(products!$A$1:$G$49, MATCH(orders!$D214, products!$A$1:$A$49,0), MATCH(orders!K$1,products!$A$1:$G$1,0))</f>
        <v>0.2</v>
      </c>
      <c r="L214" s="5">
        <f>INDEX(products!$A$1:$G$49, MATCH(orders!$D214, products!$A$1:$A$49,0), 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 customers!$A$1:$A$1001,customers!B214:B1214,0)</f>
        <v>Manuel Darrigoe</v>
      </c>
      <c r="G215" s="2" t="str">
        <f>IF(_xlfn.XLOOKUP(C215,customers!$A$1:$A$1001,customers!C214:C1214,0)=0, "", _xlfn.XLOOKUP(C215,customers!$A$1:$A$1001,customers!C214:C1214,0))</f>
        <v>mdarrigoebu@hud.gov</v>
      </c>
      <c r="H215" s="2" t="str">
        <f>_xlfn.XLOOKUP(C215,customers!$A$1:$A$1001,customers!$G$1:$G$1001,0)</f>
        <v>United States</v>
      </c>
      <c r="I215" t="str">
        <f>INDEX(products!$A$1:$G$49, MATCH(orders!$D215, products!$A$1:$A$49,0), MATCH(orders!I$1,products!$A$1:$G$1,0))</f>
        <v>Rob</v>
      </c>
      <c r="J215" t="str">
        <f>INDEX(products!$A$1:$G$49, MATCH(orders!$D215, products!$A$1:$A$49,0), MATCH(orders!J$1,products!$A$1:$G$1,0))</f>
        <v>D</v>
      </c>
      <c r="K215" s="4">
        <f>INDEX(products!$A$1:$G$49, MATCH(orders!$D215, products!$A$1:$A$49,0), MATCH(orders!K$1,products!$A$1:$G$1,0))</f>
        <v>2.5</v>
      </c>
      <c r="L215" s="5">
        <f>INDEX(products!$A$1:$G$49, MATCH(orders!$D215, products!$A$1:$A$49,0), 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 customers!$A$1:$A$1001,customers!B215:B1215,0)</f>
        <v>Minetta Ackrill</v>
      </c>
      <c r="G216" s="2" t="str">
        <f>IF(_xlfn.XLOOKUP(C216,customers!$A$1:$A$1001,customers!C215:C1215,0)=0, "", _xlfn.XLOOKUP(C216,customers!$A$1:$A$1001,customers!C215:C1215,0))</f>
        <v>mackrillbw@bandcamp.com</v>
      </c>
      <c r="H216" s="2" t="str">
        <f>_xlfn.XLOOKUP(C216,customers!$A$1:$A$1001,customers!$G$1:$G$1001,0)</f>
        <v>Ireland</v>
      </c>
      <c r="I216" t="str">
        <f>INDEX(products!$A$1:$G$49, MATCH(orders!$D216, products!$A$1:$A$49,0), MATCH(orders!I$1,products!$A$1:$G$1,0))</f>
        <v>Lib</v>
      </c>
      <c r="J216" t="str">
        <f>INDEX(products!$A$1:$G$49, MATCH(orders!$D216, products!$A$1:$A$49,0), MATCH(orders!J$1,products!$A$1:$G$1,0))</f>
        <v>L</v>
      </c>
      <c r="K216" s="4">
        <f>INDEX(products!$A$1:$G$49, MATCH(orders!$D216, products!$A$1:$A$49,0), MATCH(orders!K$1,products!$A$1:$G$1,0))</f>
        <v>1</v>
      </c>
      <c r="L216" s="5">
        <f>INDEX(products!$A$1:$G$49, MATCH(orders!$D216, products!$A$1:$A$49,0), 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 customers!$A$1:$A$1001,customers!B216:B1216,0)</f>
        <v>Melosa Kippen</v>
      </c>
      <c r="G217" s="2" t="str">
        <f>IF(_xlfn.XLOOKUP(C217,customers!$A$1:$A$1001,customers!C216:C1216,0)=0, "", _xlfn.XLOOKUP(C217,customers!$A$1:$A$1001,customers!C216:C1216,0))</f>
        <v>mkippenby@dion.ne.jp</v>
      </c>
      <c r="H217" s="2" t="str">
        <f>_xlfn.XLOOKUP(C217,customers!$A$1:$A$1001,customers!$G$1:$G$1001,0)</f>
        <v>United States</v>
      </c>
      <c r="I217" t="str">
        <f>INDEX(products!$A$1:$G$49, MATCH(orders!$D217, products!$A$1:$A$49,0), MATCH(orders!I$1,products!$A$1:$G$1,0))</f>
        <v>Lib</v>
      </c>
      <c r="J217" t="str">
        <f>INDEX(products!$A$1:$G$49, MATCH(orders!$D217, products!$A$1:$A$49,0), MATCH(orders!J$1,products!$A$1:$G$1,0))</f>
        <v>D</v>
      </c>
      <c r="K217" s="4">
        <f>INDEX(products!$A$1:$G$49, MATCH(orders!$D217, products!$A$1:$A$49,0), MATCH(orders!K$1,products!$A$1:$G$1,0))</f>
        <v>0.2</v>
      </c>
      <c r="L217" s="5">
        <f>INDEX(products!$A$1:$G$49, MATCH(orders!$D217, products!$A$1:$A$49,0), 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 customers!$A$1:$A$1001,customers!B217:B1217,0)</f>
        <v>Rod Gowdie</v>
      </c>
      <c r="G218" s="2" t="str">
        <f>IF(_xlfn.XLOOKUP(C218,customers!$A$1:$A$1001,customers!C217:C1217,0)=0, "", _xlfn.XLOOKUP(C218,customers!$A$1:$A$1001,customers!C217:C1217,0))</f>
        <v/>
      </c>
      <c r="H218" s="2" t="str">
        <f>_xlfn.XLOOKUP(C218,customers!$A$1:$A$1001,customers!$G$1:$G$1001,0)</f>
        <v>United States</v>
      </c>
      <c r="I218" t="str">
        <f>INDEX(products!$A$1:$G$49, MATCH(orders!$D218, products!$A$1:$A$49,0), MATCH(orders!I$1,products!$A$1:$G$1,0))</f>
        <v>Lib</v>
      </c>
      <c r="J218" t="str">
        <f>INDEX(products!$A$1:$G$49, MATCH(orders!$D218, products!$A$1:$A$49,0), MATCH(orders!J$1,products!$A$1:$G$1,0))</f>
        <v>M</v>
      </c>
      <c r="K218" s="4">
        <f>INDEX(products!$A$1:$G$49, MATCH(orders!$D218, products!$A$1:$A$49,0), MATCH(orders!K$1,products!$A$1:$G$1,0))</f>
        <v>1</v>
      </c>
      <c r="L218" s="5">
        <f>INDEX(products!$A$1:$G$49, MATCH(orders!$D218, products!$A$1:$A$49,0), 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 customers!$A$1:$A$1001,customers!B218:B1218,0)</f>
        <v>Nevsa Fields</v>
      </c>
      <c r="G219" s="2" t="str">
        <f>IF(_xlfn.XLOOKUP(C219,customers!$A$1:$A$1001,customers!C218:C1218,0)=0, "", _xlfn.XLOOKUP(C219,customers!$A$1:$A$1001,customers!C218:C1218,0))</f>
        <v/>
      </c>
      <c r="H219" s="2" t="str">
        <f>_xlfn.XLOOKUP(C219,customers!$A$1:$A$1001,customers!$G$1:$G$1001,0)</f>
        <v>United States</v>
      </c>
      <c r="I219" t="str">
        <f>INDEX(products!$A$1:$G$49, MATCH(orders!$D219, products!$A$1:$A$49,0), MATCH(orders!I$1,products!$A$1:$G$1,0))</f>
        <v>Exc</v>
      </c>
      <c r="J219" t="str">
        <f>INDEX(products!$A$1:$G$49, MATCH(orders!$D219, products!$A$1:$A$49,0), MATCH(orders!J$1,products!$A$1:$G$1,0))</f>
        <v>L</v>
      </c>
      <c r="K219" s="4">
        <f>INDEX(products!$A$1:$G$49, MATCH(orders!$D219, products!$A$1:$A$49,0), MATCH(orders!K$1,products!$A$1:$G$1,0))</f>
        <v>0.5</v>
      </c>
      <c r="L219" s="5">
        <f>INDEX(products!$A$1:$G$49, MATCH(orders!$D219, products!$A$1:$A$49,0), 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 customers!$A$1:$A$1001,customers!B219:B1219,0)</f>
        <v>Orly Ryland</v>
      </c>
      <c r="G220" s="2" t="str">
        <f>IF(_xlfn.XLOOKUP(C220,customers!$A$1:$A$1001,customers!C219:C1219,0)=0, "", _xlfn.XLOOKUP(C220,customers!$A$1:$A$1001,customers!C219:C1219,0))</f>
        <v>orylandc4@deviantart.com</v>
      </c>
      <c r="H220" s="2" t="str">
        <f>_xlfn.XLOOKUP(C220,customers!$A$1:$A$1001,customers!$G$1:$G$1001,0)</f>
        <v>Ireland</v>
      </c>
      <c r="I220" t="str">
        <f>INDEX(products!$A$1:$G$49, MATCH(orders!$D220, products!$A$1:$A$49,0), MATCH(orders!I$1,products!$A$1:$G$1,0))</f>
        <v>Ara</v>
      </c>
      <c r="J220" t="str">
        <f>INDEX(products!$A$1:$G$49, MATCH(orders!$D220, products!$A$1:$A$49,0), MATCH(orders!J$1,products!$A$1:$G$1,0))</f>
        <v>M</v>
      </c>
      <c r="K220" s="4">
        <f>INDEX(products!$A$1:$G$49, MATCH(orders!$D220, products!$A$1:$A$49,0), MATCH(orders!K$1,products!$A$1:$G$1,0))</f>
        <v>1</v>
      </c>
      <c r="L220" s="5">
        <f>INDEX(products!$A$1:$G$49, MATCH(orders!$D220, products!$A$1:$A$49,0), 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 customers!$A$1:$A$1001,customers!B220:B1220,0)</f>
        <v>Brandy Lottrington</v>
      </c>
      <c r="G221" s="2" t="str">
        <f>IF(_xlfn.XLOOKUP(C221,customers!$A$1:$A$1001,customers!C220:C1220,0)=0, "", _xlfn.XLOOKUP(C221,customers!$A$1:$A$1001,customers!C220:C1220,0))</f>
        <v>blottringtonc6@redcross.org</v>
      </c>
      <c r="H221" s="2" t="str">
        <f>_xlfn.XLOOKUP(C221,customers!$A$1:$A$1001,customers!$G$1:$G$1001,0)</f>
        <v>United States</v>
      </c>
      <c r="I221" t="str">
        <f>INDEX(products!$A$1:$G$49, MATCH(orders!$D221, products!$A$1:$A$49,0), MATCH(orders!I$1,products!$A$1:$G$1,0))</f>
        <v>Rob</v>
      </c>
      <c r="J221" t="str">
        <f>INDEX(products!$A$1:$G$49, MATCH(orders!$D221, products!$A$1:$A$49,0), MATCH(orders!J$1,products!$A$1:$G$1,0))</f>
        <v>L</v>
      </c>
      <c r="K221" s="4">
        <f>INDEX(products!$A$1:$G$49, MATCH(orders!$D221, products!$A$1:$A$49,0), MATCH(orders!K$1,products!$A$1:$G$1,0))</f>
        <v>0.2</v>
      </c>
      <c r="L221" s="5">
        <f>INDEX(products!$A$1:$G$49, MATCH(orders!$D221, products!$A$1:$A$49,0), 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 customers!$A$1:$A$1001,customers!B221:B1221,0)</f>
        <v>Chickie Ragless</v>
      </c>
      <c r="G222" s="2" t="str">
        <f>IF(_xlfn.XLOOKUP(C222,customers!$A$1:$A$1001,customers!C221:C1221,0)=0, "", _xlfn.XLOOKUP(C222,customers!$A$1:$A$1001,customers!C221:C1221,0))</f>
        <v>craglessc7@webmd.com</v>
      </c>
      <c r="H222" s="2" t="str">
        <f>_xlfn.XLOOKUP(C222,customers!$A$1:$A$1001,customers!$G$1:$G$1001,0)</f>
        <v>United States</v>
      </c>
      <c r="I222" t="str">
        <f>INDEX(products!$A$1:$G$49, MATCH(orders!$D222, products!$A$1:$A$49,0), MATCH(orders!I$1,products!$A$1:$G$1,0))</f>
        <v>Rob</v>
      </c>
      <c r="J222" t="str">
        <f>INDEX(products!$A$1:$G$49, MATCH(orders!$D222, products!$A$1:$A$49,0), MATCH(orders!J$1,products!$A$1:$G$1,0))</f>
        <v>M</v>
      </c>
      <c r="K222" s="4">
        <f>INDEX(products!$A$1:$G$49, MATCH(orders!$D222, products!$A$1:$A$49,0), MATCH(orders!K$1,products!$A$1:$G$1,0))</f>
        <v>0.2</v>
      </c>
      <c r="L222" s="5">
        <f>INDEX(products!$A$1:$G$49, MATCH(orders!$D222, products!$A$1:$A$49,0), 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 customers!$A$1:$A$1001,customers!B222:B1222,0)</f>
        <v>Koralle Heads</v>
      </c>
      <c r="G223" s="2" t="str">
        <f>IF(_xlfn.XLOOKUP(C223,customers!$A$1:$A$1001,customers!C222:C1222,0)=0, "", _xlfn.XLOOKUP(C223,customers!$A$1:$A$1001,customers!C222:C1222,0))</f>
        <v>kheadsca@jalbum.net</v>
      </c>
      <c r="H223" s="2" t="str">
        <f>_xlfn.XLOOKUP(C223,customers!$A$1:$A$1001,customers!$G$1:$G$1001,0)</f>
        <v>United States</v>
      </c>
      <c r="I223" t="str">
        <f>INDEX(products!$A$1:$G$49, MATCH(orders!$D223, products!$A$1:$A$49,0), MATCH(orders!I$1,products!$A$1:$G$1,0))</f>
        <v>Ara</v>
      </c>
      <c r="J223" t="str">
        <f>INDEX(products!$A$1:$G$49, MATCH(orders!$D223, products!$A$1:$A$49,0), MATCH(orders!J$1,products!$A$1:$G$1,0))</f>
        <v>L</v>
      </c>
      <c r="K223" s="4">
        <f>INDEX(products!$A$1:$G$49, MATCH(orders!$D223, products!$A$1:$A$49,0), MATCH(orders!K$1,products!$A$1:$G$1,0))</f>
        <v>1</v>
      </c>
      <c r="L223" s="5">
        <f>INDEX(products!$A$1:$G$49, MATCH(orders!$D223, products!$A$1:$A$49,0), 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 customers!$A$1:$A$1001,customers!B223:B1223,0)</f>
        <v>Rasia Jacquemard</v>
      </c>
      <c r="G224" s="2" t="str">
        <f>IF(_xlfn.XLOOKUP(C224,customers!$A$1:$A$1001,customers!C223:C1223,0)=0, "", _xlfn.XLOOKUP(C224,customers!$A$1:$A$1001,customers!C223:C1223,0))</f>
        <v>rjacquemardcc@acquirethisname.com</v>
      </c>
      <c r="H224" s="2" t="str">
        <f>_xlfn.XLOOKUP(C224,customers!$A$1:$A$1001,customers!$G$1:$G$1001,0)</f>
        <v>United States</v>
      </c>
      <c r="I224" t="str">
        <f>INDEX(products!$A$1:$G$49, MATCH(orders!$D224, products!$A$1:$A$49,0), MATCH(orders!I$1,products!$A$1:$G$1,0))</f>
        <v>Lib</v>
      </c>
      <c r="J224" t="str">
        <f>INDEX(products!$A$1:$G$49, MATCH(orders!$D224, products!$A$1:$A$49,0), MATCH(orders!J$1,products!$A$1:$G$1,0))</f>
        <v>D</v>
      </c>
      <c r="K224" s="4">
        <f>INDEX(products!$A$1:$G$49, MATCH(orders!$D224, products!$A$1:$A$49,0), MATCH(orders!K$1,products!$A$1:$G$1,0))</f>
        <v>0.5</v>
      </c>
      <c r="L224" s="5">
        <f>INDEX(products!$A$1:$G$49, MATCH(orders!$D224, products!$A$1:$A$49,0), 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 customers!$A$1:$A$1001,customers!B224:B1224,0)</f>
        <v>Wain Cholomin</v>
      </c>
      <c r="G225" s="2" t="str">
        <f>IF(_xlfn.XLOOKUP(C225,customers!$A$1:$A$1001,customers!C224:C1224,0)=0, "", _xlfn.XLOOKUP(C225,customers!$A$1:$A$1001,customers!C224:C1224,0))</f>
        <v>wcholomince@about.com</v>
      </c>
      <c r="H225" s="2" t="str">
        <f>_xlfn.XLOOKUP(C225,customers!$A$1:$A$1001,customers!$G$1:$G$1001,0)</f>
        <v>United States</v>
      </c>
      <c r="I225" t="str">
        <f>INDEX(products!$A$1:$G$49, MATCH(orders!$D225, products!$A$1:$A$49,0), MATCH(orders!I$1,products!$A$1:$G$1,0))</f>
        <v>Exc</v>
      </c>
      <c r="J225" t="str">
        <f>INDEX(products!$A$1:$G$49, MATCH(orders!$D225, products!$A$1:$A$49,0), MATCH(orders!J$1,products!$A$1:$G$1,0))</f>
        <v>L</v>
      </c>
      <c r="K225" s="4">
        <f>INDEX(products!$A$1:$G$49, MATCH(orders!$D225, products!$A$1:$A$49,0), MATCH(orders!K$1,products!$A$1:$G$1,0))</f>
        <v>1</v>
      </c>
      <c r="L225" s="5">
        <f>INDEX(products!$A$1:$G$49, MATCH(orders!$D225, products!$A$1:$A$49,0), 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 customers!$A$1:$A$1001,customers!B225:B1225,0)</f>
        <v>Pru Durban</v>
      </c>
      <c r="G226" s="2" t="str">
        <f>IF(_xlfn.XLOOKUP(C226,customers!$A$1:$A$1001,customers!C225:C1225,0)=0, "", _xlfn.XLOOKUP(C226,customers!$A$1:$A$1001,customers!C225:C1225,0))</f>
        <v>pdurbancg@symantec.com</v>
      </c>
      <c r="H226" s="2" t="str">
        <f>_xlfn.XLOOKUP(C226,customers!$A$1:$A$1001,customers!$G$1:$G$1001,0)</f>
        <v>United States</v>
      </c>
      <c r="I226" t="str">
        <f>INDEX(products!$A$1:$G$49, MATCH(orders!$D226, products!$A$1:$A$49,0), MATCH(orders!I$1,products!$A$1:$G$1,0))</f>
        <v>Lib</v>
      </c>
      <c r="J226" t="str">
        <f>INDEX(products!$A$1:$G$49, MATCH(orders!$D226, products!$A$1:$A$49,0), MATCH(orders!J$1,products!$A$1:$G$1,0))</f>
        <v>D</v>
      </c>
      <c r="K226" s="4">
        <f>INDEX(products!$A$1:$G$49, MATCH(orders!$D226, products!$A$1:$A$49,0), MATCH(orders!K$1,products!$A$1:$G$1,0))</f>
        <v>2.5</v>
      </c>
      <c r="L226" s="5">
        <f>INDEX(products!$A$1:$G$49, MATCH(orders!$D226, products!$A$1:$A$49,0), 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 customers!$A$1:$A$1001,customers!B226:B1226,0)</f>
        <v>Sim Pamphilon</v>
      </c>
      <c r="G227" s="2" t="str">
        <f>IF(_xlfn.XLOOKUP(C227,customers!$A$1:$A$1001,customers!C226:C1226,0)=0, "", _xlfn.XLOOKUP(C227,customers!$A$1:$A$1001,customers!C226:C1226,0))</f>
        <v>spamphilonci@mlb.com</v>
      </c>
      <c r="H227" s="2" t="str">
        <f>_xlfn.XLOOKUP(C227,customers!$A$1:$A$1001,customers!$G$1:$G$1001,0)</f>
        <v>Ireland</v>
      </c>
      <c r="I227" t="str">
        <f>INDEX(products!$A$1:$G$49, MATCH(orders!$D227, products!$A$1:$A$49,0), MATCH(orders!I$1,products!$A$1:$G$1,0))</f>
        <v>Rob</v>
      </c>
      <c r="J227" t="str">
        <f>INDEX(products!$A$1:$G$49, MATCH(orders!$D227, products!$A$1:$A$49,0), MATCH(orders!J$1,products!$A$1:$G$1,0))</f>
        <v>L</v>
      </c>
      <c r="K227" s="4">
        <f>INDEX(products!$A$1:$G$49, MATCH(orders!$D227, products!$A$1:$A$49,0), MATCH(orders!K$1,products!$A$1:$G$1,0))</f>
        <v>0.2</v>
      </c>
      <c r="L227" s="5">
        <f>INDEX(products!$A$1:$G$49, MATCH(orders!$D227, products!$A$1:$A$49,0), 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 customers!$A$1:$A$1001,customers!B227:B1227,0)</f>
        <v>Morgen Seson</v>
      </c>
      <c r="G228" s="2" t="str">
        <f>IF(_xlfn.XLOOKUP(C228,customers!$A$1:$A$1001,customers!C227:C1227,0)=0, "", _xlfn.XLOOKUP(C228,customers!$A$1:$A$1001,customers!C227:C1227,0))</f>
        <v>msesonck@census.gov</v>
      </c>
      <c r="H228" s="2" t="str">
        <f>_xlfn.XLOOKUP(C228,customers!$A$1:$A$1001,customers!$G$1:$G$1001,0)</f>
        <v>United States</v>
      </c>
      <c r="I228" t="str">
        <f>INDEX(products!$A$1:$G$49, MATCH(orders!$D228, products!$A$1:$A$49,0), MATCH(orders!I$1,products!$A$1:$G$1,0))</f>
        <v>Ara</v>
      </c>
      <c r="J228" t="str">
        <f>INDEX(products!$A$1:$G$49, MATCH(orders!$D228, products!$A$1:$A$49,0), MATCH(orders!J$1,products!$A$1:$G$1,0))</f>
        <v>M</v>
      </c>
      <c r="K228" s="4">
        <f>INDEX(products!$A$1:$G$49, MATCH(orders!$D228, products!$A$1:$A$49,0), MATCH(orders!K$1,products!$A$1:$G$1,0))</f>
        <v>2.5</v>
      </c>
      <c r="L228" s="5">
        <f>INDEX(products!$A$1:$G$49, MATCH(orders!$D228, products!$A$1:$A$49,0), 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 customers!$A$1:$A$1001,customers!B228:B1228,0)</f>
        <v>Reube Cawley</v>
      </c>
      <c r="G229" s="2" t="str">
        <f>IF(_xlfn.XLOOKUP(C229,customers!$A$1:$A$1001,customers!C228:C1228,0)=0, "", _xlfn.XLOOKUP(C229,customers!$A$1:$A$1001,customers!C228:C1228,0))</f>
        <v>rcawleycm@yellowbook.com</v>
      </c>
      <c r="H229" s="2" t="str">
        <f>_xlfn.XLOOKUP(C229,customers!$A$1:$A$1001,customers!$G$1:$G$1001,0)</f>
        <v>United Kingdom</v>
      </c>
      <c r="I229" t="str">
        <f>INDEX(products!$A$1:$G$49, MATCH(orders!$D229, products!$A$1:$A$49,0), MATCH(orders!I$1,products!$A$1:$G$1,0))</f>
        <v>Rob</v>
      </c>
      <c r="J229" t="str">
        <f>INDEX(products!$A$1:$G$49, MATCH(orders!$D229, products!$A$1:$A$49,0), MATCH(orders!J$1,products!$A$1:$G$1,0))</f>
        <v>D</v>
      </c>
      <c r="K229" s="4">
        <f>INDEX(products!$A$1:$G$49, MATCH(orders!$D229, products!$A$1:$A$49,0), MATCH(orders!K$1,products!$A$1:$G$1,0))</f>
        <v>0.2</v>
      </c>
      <c r="L229" s="5">
        <f>INDEX(products!$A$1:$G$49, MATCH(orders!$D229, products!$A$1:$A$49,0), 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 customers!$A$1:$A$1001,customers!B229:B1229,0)</f>
        <v>Agnes Adamides</v>
      </c>
      <c r="G230" s="2" t="str">
        <f>IF(_xlfn.XLOOKUP(C230,customers!$A$1:$A$1001,customers!C229:C1229,0)=0, "", _xlfn.XLOOKUP(C230,customers!$A$1:$A$1001,customers!C229:C1229,0))</f>
        <v>aadamidesco@bizjournals.com</v>
      </c>
      <c r="H230" s="2" t="str">
        <f>_xlfn.XLOOKUP(C230,customers!$A$1:$A$1001,customers!$G$1:$G$1001,0)</f>
        <v>United States</v>
      </c>
      <c r="I230" t="str">
        <f>INDEX(products!$A$1:$G$49, MATCH(orders!$D230, products!$A$1:$A$49,0), MATCH(orders!I$1,products!$A$1:$G$1,0))</f>
        <v>Rob</v>
      </c>
      <c r="J230" t="str">
        <f>INDEX(products!$A$1:$G$49, MATCH(orders!$D230, products!$A$1:$A$49,0), MATCH(orders!J$1,products!$A$1:$G$1,0))</f>
        <v>L</v>
      </c>
      <c r="K230" s="4">
        <f>INDEX(products!$A$1:$G$49, MATCH(orders!$D230, products!$A$1:$A$49,0), MATCH(orders!K$1,products!$A$1:$G$1,0))</f>
        <v>0.2</v>
      </c>
      <c r="L230" s="5">
        <f>INDEX(products!$A$1:$G$49, MATCH(orders!$D230, products!$A$1:$A$49,0), 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 customers!$A$1:$A$1001,customers!B230:B1230,0)</f>
        <v>Rodolfo Willoway</v>
      </c>
      <c r="G231" s="2" t="str">
        <f>IF(_xlfn.XLOOKUP(C231,customers!$A$1:$A$1001,customers!C230:C1230,0)=0, "", _xlfn.XLOOKUP(C231,customers!$A$1:$A$1001,customers!C230:C1230,0))</f>
        <v>rwillowaycq@admin.ch</v>
      </c>
      <c r="H231" s="2" t="str">
        <f>_xlfn.XLOOKUP(C231,customers!$A$1:$A$1001,customers!$G$1:$G$1001,0)</f>
        <v>United States</v>
      </c>
      <c r="I231" t="str">
        <f>INDEX(products!$A$1:$G$49, MATCH(orders!$D231, products!$A$1:$A$49,0), MATCH(orders!I$1,products!$A$1:$G$1,0))</f>
        <v>Lib</v>
      </c>
      <c r="J231" t="str">
        <f>INDEX(products!$A$1:$G$49, MATCH(orders!$D231, products!$A$1:$A$49,0), MATCH(orders!J$1,products!$A$1:$G$1,0))</f>
        <v>M</v>
      </c>
      <c r="K231" s="4">
        <f>INDEX(products!$A$1:$G$49, MATCH(orders!$D231, products!$A$1:$A$49,0), MATCH(orders!K$1,products!$A$1:$G$1,0))</f>
        <v>0.2</v>
      </c>
      <c r="L231" s="5">
        <f>INDEX(products!$A$1:$G$49, MATCH(orders!$D231, products!$A$1:$A$49,0), 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 customers!$A$1:$A$1001,customers!B231:B1231,0)</f>
        <v>Araldo Bilbrook</v>
      </c>
      <c r="G232" s="2" t="str">
        <f>IF(_xlfn.XLOOKUP(C232,customers!$A$1:$A$1001,customers!C231:C1231,0)=0, "", _xlfn.XLOOKUP(C232,customers!$A$1:$A$1001,customers!C231:C1231,0))</f>
        <v>abilbrookcs@booking.com</v>
      </c>
      <c r="H232" s="2" t="str">
        <f>_xlfn.XLOOKUP(C232,customers!$A$1:$A$1001,customers!$G$1:$G$1001,0)</f>
        <v>United States</v>
      </c>
      <c r="I232" t="str">
        <f>INDEX(products!$A$1:$G$49, MATCH(orders!$D232, products!$A$1:$A$49,0), MATCH(orders!I$1,products!$A$1:$G$1,0))</f>
        <v>Ara</v>
      </c>
      <c r="J232" t="str">
        <f>INDEX(products!$A$1:$G$49, MATCH(orders!$D232, products!$A$1:$A$49,0), MATCH(orders!J$1,products!$A$1:$G$1,0))</f>
        <v>M</v>
      </c>
      <c r="K232" s="4">
        <f>INDEX(products!$A$1:$G$49, MATCH(orders!$D232, products!$A$1:$A$49,0), MATCH(orders!K$1,products!$A$1:$G$1,0))</f>
        <v>2.5</v>
      </c>
      <c r="L232" s="5">
        <f>INDEX(products!$A$1:$G$49, MATCH(orders!$D232, products!$A$1:$A$49,0), 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 customers!$A$1:$A$1001,customers!B232:B1232,0)</f>
        <v>Borg Daile</v>
      </c>
      <c r="G233" s="2" t="str">
        <f>IF(_xlfn.XLOOKUP(C233,customers!$A$1:$A$1001,customers!C232:C1232,0)=0, "", _xlfn.XLOOKUP(C233,customers!$A$1:$A$1001,customers!C232:C1232,0))</f>
        <v>bdailecu@vistaprint.com</v>
      </c>
      <c r="H233" s="2" t="str">
        <f>_xlfn.XLOOKUP(C233,customers!$A$1:$A$1001,customers!$G$1:$G$1001,0)</f>
        <v>United States</v>
      </c>
      <c r="I233" t="str">
        <f>INDEX(products!$A$1:$G$49, MATCH(orders!$D233, products!$A$1:$A$49,0), MATCH(orders!I$1,products!$A$1:$G$1,0))</f>
        <v>Lib</v>
      </c>
      <c r="J233" t="str">
        <f>INDEX(products!$A$1:$G$49, MATCH(orders!$D233, products!$A$1:$A$49,0), MATCH(orders!J$1,products!$A$1:$G$1,0))</f>
        <v>M</v>
      </c>
      <c r="K233" s="4">
        <f>INDEX(products!$A$1:$G$49, MATCH(orders!$D233, products!$A$1:$A$49,0), MATCH(orders!K$1,products!$A$1:$G$1,0))</f>
        <v>0.2</v>
      </c>
      <c r="L233" s="5">
        <f>INDEX(products!$A$1:$G$49, MATCH(orders!$D233, products!$A$1:$A$49,0), 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 customers!$A$1:$A$1001,customers!B233:B1233,0)</f>
        <v>Annetta Brentnall</v>
      </c>
      <c r="G234" s="2" t="str">
        <f>IF(_xlfn.XLOOKUP(C234,customers!$A$1:$A$1001,customers!C233:C1233,0)=0, "", _xlfn.XLOOKUP(C234,customers!$A$1:$A$1001,customers!C233:C1233,0))</f>
        <v>abrentnallcw@biglobe.ne.jp</v>
      </c>
      <c r="H234" s="2" t="str">
        <f>_xlfn.XLOOKUP(C234,customers!$A$1:$A$1001,customers!$G$1:$G$1001,0)</f>
        <v>United Kingdom</v>
      </c>
      <c r="I234" t="str">
        <f>INDEX(products!$A$1:$G$49, MATCH(orders!$D234, products!$A$1:$A$49,0), MATCH(orders!I$1,products!$A$1:$G$1,0))</f>
        <v>Lib</v>
      </c>
      <c r="J234" t="str">
        <f>INDEX(products!$A$1:$G$49, MATCH(orders!$D234, products!$A$1:$A$49,0), MATCH(orders!J$1,products!$A$1:$G$1,0))</f>
        <v>L</v>
      </c>
      <c r="K234" s="4">
        <f>INDEX(products!$A$1:$G$49, MATCH(orders!$D234, products!$A$1:$A$49,0), MATCH(orders!K$1,products!$A$1:$G$1,0))</f>
        <v>0.2</v>
      </c>
      <c r="L234" s="5">
        <f>INDEX(products!$A$1:$G$49, MATCH(orders!$D234, products!$A$1:$A$49,0), 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 customers!$A$1:$A$1001,customers!B234:B1234,0)</f>
        <v>Dagny Kornel</v>
      </c>
      <c r="G235" s="2" t="str">
        <f>IF(_xlfn.XLOOKUP(C235,customers!$A$1:$A$1001,customers!C234:C1234,0)=0, "", _xlfn.XLOOKUP(C235,customers!$A$1:$A$1001,customers!C234:C1234,0))</f>
        <v>dkornelcy@cyberchimps.com</v>
      </c>
      <c r="H235" s="2" t="str">
        <f>_xlfn.XLOOKUP(C235,customers!$A$1:$A$1001,customers!$G$1:$G$1001,0)</f>
        <v>United States</v>
      </c>
      <c r="I235" t="str">
        <f>INDEX(products!$A$1:$G$49, MATCH(orders!$D235, products!$A$1:$A$49,0), MATCH(orders!I$1,products!$A$1:$G$1,0))</f>
        <v>Exc</v>
      </c>
      <c r="J235" t="str">
        <f>INDEX(products!$A$1:$G$49, MATCH(orders!$D235, products!$A$1:$A$49,0), MATCH(orders!J$1,products!$A$1:$G$1,0))</f>
        <v>M</v>
      </c>
      <c r="K235" s="4">
        <f>INDEX(products!$A$1:$G$49, MATCH(orders!$D235, products!$A$1:$A$49,0), MATCH(orders!K$1,products!$A$1:$G$1,0))</f>
        <v>0.2</v>
      </c>
      <c r="L235" s="5">
        <f>INDEX(products!$A$1:$G$49, MATCH(orders!$D235, products!$A$1:$A$49,0), 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 customers!$A$1:$A$1001,customers!B235:B1235,0)</f>
        <v>Julius Mccaull</v>
      </c>
      <c r="G236" s="2" t="str">
        <f>IF(_xlfn.XLOOKUP(C236,customers!$A$1:$A$1001,customers!C235:C1235,0)=0, "", _xlfn.XLOOKUP(C236,customers!$A$1:$A$1001,customers!C235:C1235,0))</f>
        <v>jmccaulld0@parallels.com</v>
      </c>
      <c r="H236" s="2" t="str">
        <f>_xlfn.XLOOKUP(C236,customers!$A$1:$A$1001,customers!$G$1:$G$1001,0)</f>
        <v>United States</v>
      </c>
      <c r="I236" t="str">
        <f>INDEX(products!$A$1:$G$49, MATCH(orders!$D236, products!$A$1:$A$49,0), MATCH(orders!I$1,products!$A$1:$G$1,0))</f>
        <v>Lib</v>
      </c>
      <c r="J236" t="str">
        <f>INDEX(products!$A$1:$G$49, MATCH(orders!$D236, products!$A$1:$A$49,0), MATCH(orders!J$1,products!$A$1:$G$1,0))</f>
        <v>L</v>
      </c>
      <c r="K236" s="4">
        <f>INDEX(products!$A$1:$G$49, MATCH(orders!$D236, products!$A$1:$A$49,0), MATCH(orders!K$1,products!$A$1:$G$1,0))</f>
        <v>2.5</v>
      </c>
      <c r="L236" s="5">
        <f>INDEX(products!$A$1:$G$49, MATCH(orders!$D236, products!$A$1:$A$49,0), 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 customers!$A$1:$A$1001,customers!B236:B1236,0)</f>
        <v>Alberto Hutchinson</v>
      </c>
      <c r="G237" s="2" t="str">
        <f>IF(_xlfn.XLOOKUP(C237,customers!$A$1:$A$1001,customers!C236:C1236,0)=0, "", _xlfn.XLOOKUP(C237,customers!$A$1:$A$1001,customers!C236:C1236,0))</f>
        <v>ahutchinsond2@imgur.com</v>
      </c>
      <c r="H237" s="2" t="str">
        <f>_xlfn.XLOOKUP(C237,customers!$A$1:$A$1001,customers!$G$1:$G$1001,0)</f>
        <v>Ireland</v>
      </c>
      <c r="I237" t="str">
        <f>INDEX(products!$A$1:$G$49, MATCH(orders!$D237, products!$A$1:$A$49,0), MATCH(orders!I$1,products!$A$1:$G$1,0))</f>
        <v>Lib</v>
      </c>
      <c r="J237" t="str">
        <f>INDEX(products!$A$1:$G$49, MATCH(orders!$D237, products!$A$1:$A$49,0), MATCH(orders!J$1,products!$A$1:$G$1,0))</f>
        <v>L</v>
      </c>
      <c r="K237" s="4">
        <f>INDEX(products!$A$1:$G$49, MATCH(orders!$D237, products!$A$1:$A$49,0), MATCH(orders!K$1,products!$A$1:$G$1,0))</f>
        <v>2.5</v>
      </c>
      <c r="L237" s="5">
        <f>INDEX(products!$A$1:$G$49, MATCH(orders!$D237, products!$A$1:$A$49,0), 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 customers!$A$1:$A$1001,customers!B237:B1237,0)</f>
        <v>Roxine Drivers</v>
      </c>
      <c r="G238" s="2" t="str">
        <f>IF(_xlfn.XLOOKUP(C238,customers!$A$1:$A$1001,customers!C237:C1237,0)=0, "", _xlfn.XLOOKUP(C238,customers!$A$1:$A$1001,customers!C237:C1237,0))</f>
        <v>rdriversd4@hexun.com</v>
      </c>
      <c r="H238" s="2" t="str">
        <f>_xlfn.XLOOKUP(C238,customers!$A$1:$A$1001,customers!$G$1:$G$1001,0)</f>
        <v>Ireland</v>
      </c>
      <c r="I238" t="str">
        <f>INDEX(products!$A$1:$G$49, MATCH(orders!$D238, products!$A$1:$A$49,0), MATCH(orders!I$1,products!$A$1:$G$1,0))</f>
        <v>Lib</v>
      </c>
      <c r="J238" t="str">
        <f>INDEX(products!$A$1:$G$49, MATCH(orders!$D238, products!$A$1:$A$49,0), MATCH(orders!J$1,products!$A$1:$G$1,0))</f>
        <v>D</v>
      </c>
      <c r="K238" s="4">
        <f>INDEX(products!$A$1:$G$49, MATCH(orders!$D238, products!$A$1:$A$49,0), MATCH(orders!K$1,products!$A$1:$G$1,0))</f>
        <v>2.5</v>
      </c>
      <c r="L238" s="5">
        <f>INDEX(products!$A$1:$G$49, MATCH(orders!$D238, products!$A$1:$A$49,0), 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 customers!$A$1:$A$1001,customers!B238:B1238,0)</f>
        <v>Granger Smallcombe</v>
      </c>
      <c r="G239" s="2" t="str">
        <f>IF(_xlfn.XLOOKUP(C239,customers!$A$1:$A$1001,customers!C238:C1238,0)=0, "", _xlfn.XLOOKUP(C239,customers!$A$1:$A$1001,customers!C238:C1238,0))</f>
        <v>gsmallcombed6@ucla.edu</v>
      </c>
      <c r="H239" s="2" t="str">
        <f>_xlfn.XLOOKUP(C239,customers!$A$1:$A$1001,customers!$G$1:$G$1001,0)</f>
        <v>United States</v>
      </c>
      <c r="I239" t="str">
        <f>INDEX(products!$A$1:$G$49, MATCH(orders!$D239, products!$A$1:$A$49,0), MATCH(orders!I$1,products!$A$1:$G$1,0))</f>
        <v>Rob</v>
      </c>
      <c r="J239" t="str">
        <f>INDEX(products!$A$1:$G$49, MATCH(orders!$D239, products!$A$1:$A$49,0), MATCH(orders!J$1,products!$A$1:$G$1,0))</f>
        <v>L</v>
      </c>
      <c r="K239" s="4">
        <f>INDEX(products!$A$1:$G$49, MATCH(orders!$D239, products!$A$1:$A$49,0), MATCH(orders!K$1,products!$A$1:$G$1,0))</f>
        <v>0.2</v>
      </c>
      <c r="L239" s="5">
        <f>INDEX(products!$A$1:$G$49, MATCH(orders!$D239, products!$A$1:$A$49,0), 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 customers!$A$1:$A$1001,customers!B239:B1239,0)</f>
        <v>Gardy Dimitriou</v>
      </c>
      <c r="G240" s="2" t="str">
        <f>IF(_xlfn.XLOOKUP(C240,customers!$A$1:$A$1001,customers!C239:C1239,0)=0, "", _xlfn.XLOOKUP(C240,customers!$A$1:$A$1001,customers!C239:C1239,0))</f>
        <v>gdimitrioud8@chronoengine.com</v>
      </c>
      <c r="H240" s="2" t="str">
        <f>_xlfn.XLOOKUP(C240,customers!$A$1:$A$1001,customers!$G$1:$G$1001,0)</f>
        <v>United States</v>
      </c>
      <c r="I240" t="str">
        <f>INDEX(products!$A$1:$G$49, MATCH(orders!$D240, products!$A$1:$A$49,0), MATCH(orders!I$1,products!$A$1:$G$1,0))</f>
        <v>Rob</v>
      </c>
      <c r="J240" t="str">
        <f>INDEX(products!$A$1:$G$49, MATCH(orders!$D240, products!$A$1:$A$49,0), MATCH(orders!J$1,products!$A$1:$G$1,0))</f>
        <v>M</v>
      </c>
      <c r="K240" s="4">
        <f>INDEX(products!$A$1:$G$49, MATCH(orders!$D240, products!$A$1:$A$49,0), MATCH(orders!K$1,products!$A$1:$G$1,0))</f>
        <v>2.5</v>
      </c>
      <c r="L240" s="5">
        <f>INDEX(products!$A$1:$G$49, MATCH(orders!$D240, products!$A$1:$A$49,0), 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 customers!$A$1:$A$1001,customers!B240:B1240,0)</f>
        <v>Ailey Brash</v>
      </c>
      <c r="G241" s="2" t="str">
        <f>IF(_xlfn.XLOOKUP(C241,customers!$A$1:$A$1001,customers!C240:C1240,0)=0, "", _xlfn.XLOOKUP(C241,customers!$A$1:$A$1001,customers!C240:C1240,0))</f>
        <v>abrashda@plala.or.jp</v>
      </c>
      <c r="H241" s="2" t="str">
        <f>_xlfn.XLOOKUP(C241,customers!$A$1:$A$1001,customers!$G$1:$G$1001,0)</f>
        <v>United States</v>
      </c>
      <c r="I241" t="str">
        <f>INDEX(products!$A$1:$G$49, MATCH(orders!$D241, products!$A$1:$A$49,0), MATCH(orders!I$1,products!$A$1:$G$1,0))</f>
        <v>Exc</v>
      </c>
      <c r="J241" t="str">
        <f>INDEX(products!$A$1:$G$49, MATCH(orders!$D241, products!$A$1:$A$49,0), MATCH(orders!J$1,products!$A$1:$G$1,0))</f>
        <v>L</v>
      </c>
      <c r="K241" s="4">
        <f>INDEX(products!$A$1:$G$49, MATCH(orders!$D241, products!$A$1:$A$49,0), MATCH(orders!K$1,products!$A$1:$G$1,0))</f>
        <v>1</v>
      </c>
      <c r="L241" s="5">
        <f>INDEX(products!$A$1:$G$49, MATCH(orders!$D241, products!$A$1:$A$49,0), 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 customers!$A$1:$A$1001,customers!B241:B1241,0)</f>
        <v>Wendeline McInerney</v>
      </c>
      <c r="G242" s="2" t="str">
        <f>IF(_xlfn.XLOOKUP(C242,customers!$A$1:$A$1001,customers!C241:C1241,0)=0, "", _xlfn.XLOOKUP(C242,customers!$A$1:$A$1001,customers!C241:C1241,0))</f>
        <v>wmcinerneydc@wordpress.com</v>
      </c>
      <c r="H242" s="2" t="str">
        <f>_xlfn.XLOOKUP(C242,customers!$A$1:$A$1001,customers!$G$1:$G$1001,0)</f>
        <v>United States</v>
      </c>
      <c r="I242" t="str">
        <f>INDEX(products!$A$1:$G$49, MATCH(orders!$D242, products!$A$1:$A$49,0), MATCH(orders!I$1,products!$A$1:$G$1,0))</f>
        <v>Ara</v>
      </c>
      <c r="J242" t="str">
        <f>INDEX(products!$A$1:$G$49, MATCH(orders!$D242, products!$A$1:$A$49,0), MATCH(orders!J$1,products!$A$1:$G$1,0))</f>
        <v>M</v>
      </c>
      <c r="K242" s="4">
        <f>INDEX(products!$A$1:$G$49, MATCH(orders!$D242, products!$A$1:$A$49,0), MATCH(orders!K$1,products!$A$1:$G$1,0))</f>
        <v>2.5</v>
      </c>
      <c r="L242" s="5">
        <f>INDEX(products!$A$1:$G$49, MATCH(orders!$D242, products!$A$1:$A$49,0), 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 customers!$A$1:$A$1001,customers!B242:B1242,0)</f>
        <v>Stanly Keets</v>
      </c>
      <c r="G243" s="2" t="str">
        <f>IF(_xlfn.XLOOKUP(C243,customers!$A$1:$A$1001,customers!C242:C1242,0)=0, "", _xlfn.XLOOKUP(C243,customers!$A$1:$A$1001,customers!C242:C1242,0))</f>
        <v>skeetsde@answers.com</v>
      </c>
      <c r="H243" s="2" t="str">
        <f>_xlfn.XLOOKUP(C243,customers!$A$1:$A$1001,customers!$G$1:$G$1001,0)</f>
        <v>United States</v>
      </c>
      <c r="I243" t="str">
        <f>INDEX(products!$A$1:$G$49, MATCH(orders!$D243, products!$A$1:$A$49,0), MATCH(orders!I$1,products!$A$1:$G$1,0))</f>
        <v>Rob</v>
      </c>
      <c r="J243" t="str">
        <f>INDEX(products!$A$1:$G$49, MATCH(orders!$D243, products!$A$1:$A$49,0), MATCH(orders!J$1,products!$A$1:$G$1,0))</f>
        <v>M</v>
      </c>
      <c r="K243" s="4">
        <f>INDEX(products!$A$1:$G$49, MATCH(orders!$D243, products!$A$1:$A$49,0), MATCH(orders!K$1,products!$A$1:$G$1,0))</f>
        <v>2.5</v>
      </c>
      <c r="L243" s="5">
        <f>INDEX(products!$A$1:$G$49, MATCH(orders!$D243, products!$A$1:$A$49,0), 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 customers!$A$1:$A$1001,customers!B243:B1243,0)</f>
        <v>Keefer Cake</v>
      </c>
      <c r="G244" s="2" t="str">
        <f>IF(_xlfn.XLOOKUP(C244,customers!$A$1:$A$1001,customers!C243:C1243,0)=0, "", _xlfn.XLOOKUP(C244,customers!$A$1:$A$1001,customers!C243:C1243,0))</f>
        <v>kcakedg@huffingtonpost.com</v>
      </c>
      <c r="H244" s="2" t="str">
        <f>_xlfn.XLOOKUP(C244,customers!$A$1:$A$1001,customers!$G$1:$G$1001,0)</f>
        <v>United States</v>
      </c>
      <c r="I244" t="str">
        <f>INDEX(products!$A$1:$G$49, MATCH(orders!$D244, products!$A$1:$A$49,0), MATCH(orders!I$1,products!$A$1:$G$1,0))</f>
        <v>Exc</v>
      </c>
      <c r="J244" t="str">
        <f>INDEX(products!$A$1:$G$49, MATCH(orders!$D244, products!$A$1:$A$49,0), MATCH(orders!J$1,products!$A$1:$G$1,0))</f>
        <v>D</v>
      </c>
      <c r="K244" s="4">
        <f>INDEX(products!$A$1:$G$49, MATCH(orders!$D244, products!$A$1:$A$49,0), MATCH(orders!K$1,products!$A$1:$G$1,0))</f>
        <v>1</v>
      </c>
      <c r="L244" s="5">
        <f>INDEX(products!$A$1:$G$49, MATCH(orders!$D244, products!$A$1:$A$49,0), 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 customers!$A$1:$A$1001,customers!B244:B1244,0)</f>
        <v>Franny Kienlein</v>
      </c>
      <c r="G245" s="2" t="str">
        <f>IF(_xlfn.XLOOKUP(C245,customers!$A$1:$A$1001,customers!C244:C1244,0)=0, "", _xlfn.XLOOKUP(C245,customers!$A$1:$A$1001,customers!C244:C1244,0))</f>
        <v>fkienleindi@trellian.com</v>
      </c>
      <c r="H245" s="2" t="str">
        <f>_xlfn.XLOOKUP(C245,customers!$A$1:$A$1001,customers!$G$1:$G$1001,0)</f>
        <v>United States</v>
      </c>
      <c r="I245" t="str">
        <f>INDEX(products!$A$1:$G$49, MATCH(orders!$D245, products!$A$1:$A$49,0), MATCH(orders!I$1,products!$A$1:$G$1,0))</f>
        <v>Exc</v>
      </c>
      <c r="J245" t="str">
        <f>INDEX(products!$A$1:$G$49, MATCH(orders!$D245, products!$A$1:$A$49,0), MATCH(orders!J$1,products!$A$1:$G$1,0))</f>
        <v>D</v>
      </c>
      <c r="K245" s="4">
        <f>INDEX(products!$A$1:$G$49, MATCH(orders!$D245, products!$A$1:$A$49,0), MATCH(orders!K$1,products!$A$1:$G$1,0))</f>
        <v>0.5</v>
      </c>
      <c r="L245" s="5">
        <f>INDEX(products!$A$1:$G$49, MATCH(orders!$D245, products!$A$1:$A$49,0), 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 customers!$A$1:$A$1001,customers!B245:B1245,0)</f>
        <v>Becky Semkins</v>
      </c>
      <c r="G246" s="2" t="str">
        <f>IF(_xlfn.XLOOKUP(C246,customers!$A$1:$A$1001,customers!C245:C1245,0)=0, "", _xlfn.XLOOKUP(C246,customers!$A$1:$A$1001,customers!C245:C1245,0))</f>
        <v>bsemkinsdk@unc.edu</v>
      </c>
      <c r="H246" s="2" t="str">
        <f>_xlfn.XLOOKUP(C246,customers!$A$1:$A$1001,customers!$G$1:$G$1001,0)</f>
        <v>United States</v>
      </c>
      <c r="I246" t="str">
        <f>INDEX(products!$A$1:$G$49, MATCH(orders!$D246, products!$A$1:$A$49,0), MATCH(orders!I$1,products!$A$1:$G$1,0))</f>
        <v>Lib</v>
      </c>
      <c r="J246" t="str">
        <f>INDEX(products!$A$1:$G$49, MATCH(orders!$D246, products!$A$1:$A$49,0), MATCH(orders!J$1,products!$A$1:$G$1,0))</f>
        <v>M</v>
      </c>
      <c r="K246" s="4">
        <f>INDEX(products!$A$1:$G$49, MATCH(orders!$D246, products!$A$1:$A$49,0), MATCH(orders!K$1,products!$A$1:$G$1,0))</f>
        <v>2.5</v>
      </c>
      <c r="L246" s="5">
        <f>INDEX(products!$A$1:$G$49, MATCH(orders!$D246, products!$A$1:$A$49,0), 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 customers!$A$1:$A$1001,customers!B246:B1246,0)</f>
        <v>Bob Giannazzi</v>
      </c>
      <c r="G247" s="2" t="str">
        <f>IF(_xlfn.XLOOKUP(C247,customers!$A$1:$A$1001,customers!C246:C1246,0)=0, "", _xlfn.XLOOKUP(C247,customers!$A$1:$A$1001,customers!C246:C1246,0))</f>
        <v>bgiannazzidm@apple.com</v>
      </c>
      <c r="H247" s="2" t="str">
        <f>_xlfn.XLOOKUP(C247,customers!$A$1:$A$1001,customers!$G$1:$G$1001,0)</f>
        <v>United States</v>
      </c>
      <c r="I247" t="str">
        <f>INDEX(products!$A$1:$G$49, MATCH(orders!$D247, products!$A$1:$A$49,0), MATCH(orders!I$1,products!$A$1:$G$1,0))</f>
        <v>Lib</v>
      </c>
      <c r="J247" t="str">
        <f>INDEX(products!$A$1:$G$49, MATCH(orders!$D247, products!$A$1:$A$49,0), MATCH(orders!J$1,products!$A$1:$G$1,0))</f>
        <v>L</v>
      </c>
      <c r="K247" s="4">
        <f>INDEX(products!$A$1:$G$49, MATCH(orders!$D247, products!$A$1:$A$49,0), MATCH(orders!K$1,products!$A$1:$G$1,0))</f>
        <v>0.2</v>
      </c>
      <c r="L247" s="5">
        <f>INDEX(products!$A$1:$G$49, MATCH(orders!$D247, products!$A$1:$A$49,0), 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 customers!$A$1:$A$1001,customers!B247:B1247,0)</f>
        <v>Uriah Lethbrig</v>
      </c>
      <c r="G248" s="2" t="str">
        <f>IF(_xlfn.XLOOKUP(C248,customers!$A$1:$A$1001,customers!C247:C1247,0)=0, "", _xlfn.XLOOKUP(C248,customers!$A$1:$A$1001,customers!C247:C1247,0))</f>
        <v>ulethbrigdo@hc360.com</v>
      </c>
      <c r="H248" s="2" t="str">
        <f>_xlfn.XLOOKUP(C248,customers!$A$1:$A$1001,customers!$G$1:$G$1001,0)</f>
        <v>United Kingdom</v>
      </c>
      <c r="I248" t="str">
        <f>INDEX(products!$A$1:$G$49, MATCH(orders!$D248, products!$A$1:$A$49,0), MATCH(orders!I$1,products!$A$1:$G$1,0))</f>
        <v>Lib</v>
      </c>
      <c r="J248" t="str">
        <f>INDEX(products!$A$1:$G$49, MATCH(orders!$D248, products!$A$1:$A$49,0), MATCH(orders!J$1,products!$A$1:$G$1,0))</f>
        <v>D</v>
      </c>
      <c r="K248" s="4">
        <f>INDEX(products!$A$1:$G$49, MATCH(orders!$D248, products!$A$1:$A$49,0), MATCH(orders!K$1,products!$A$1:$G$1,0))</f>
        <v>1</v>
      </c>
      <c r="L248" s="5">
        <f>INDEX(products!$A$1:$G$49, MATCH(orders!$D248, products!$A$1:$A$49,0), 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 customers!$A$1:$A$1001,customers!B248:B1248,0)</f>
        <v>Felicia Jecock</v>
      </c>
      <c r="G249" s="2" t="str">
        <f>IF(_xlfn.XLOOKUP(C249,customers!$A$1:$A$1001,customers!C248:C1248,0)=0, "", _xlfn.XLOOKUP(C249,customers!$A$1:$A$1001,customers!C248:C1248,0))</f>
        <v>fjecockdq@unicef.org</v>
      </c>
      <c r="H249" s="2" t="str">
        <f>_xlfn.XLOOKUP(C249,customers!$A$1:$A$1001,customers!$G$1:$G$1001,0)</f>
        <v>Ireland</v>
      </c>
      <c r="I249" t="str">
        <f>INDEX(products!$A$1:$G$49, MATCH(orders!$D249, products!$A$1:$A$49,0), MATCH(orders!I$1,products!$A$1:$G$1,0))</f>
        <v>Rob</v>
      </c>
      <c r="J249" t="str">
        <f>INDEX(products!$A$1:$G$49, MATCH(orders!$D249, products!$A$1:$A$49,0), MATCH(orders!J$1,products!$A$1:$G$1,0))</f>
        <v>L</v>
      </c>
      <c r="K249" s="4">
        <f>INDEX(products!$A$1:$G$49, MATCH(orders!$D249, products!$A$1:$A$49,0), MATCH(orders!K$1,products!$A$1:$G$1,0))</f>
        <v>0.2</v>
      </c>
      <c r="L249" s="5">
        <f>INDEX(products!$A$1:$G$49, MATCH(orders!$D249, products!$A$1:$A$49,0), 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 customers!$A$1:$A$1001,customers!B249:B1249,0)</f>
        <v>Hamlen Pallister</v>
      </c>
      <c r="G250" s="2" t="str">
        <f>IF(_xlfn.XLOOKUP(C250,customers!$A$1:$A$1001,customers!C249:C1249,0)=0, "", _xlfn.XLOOKUP(C250,customers!$A$1:$A$1001,customers!C249:C1249,0))</f>
        <v>hpallisterds@ning.com</v>
      </c>
      <c r="H250" s="2" t="str">
        <f>_xlfn.XLOOKUP(C250,customers!$A$1:$A$1001,customers!$G$1:$G$1001,0)</f>
        <v>United States</v>
      </c>
      <c r="I250" t="str">
        <f>INDEX(products!$A$1:$G$49, MATCH(orders!$D250, products!$A$1:$A$49,0), MATCH(orders!I$1,products!$A$1:$G$1,0))</f>
        <v>Ara</v>
      </c>
      <c r="J250" t="str">
        <f>INDEX(products!$A$1:$G$49, MATCH(orders!$D250, products!$A$1:$A$49,0), MATCH(orders!J$1,products!$A$1:$G$1,0))</f>
        <v>D</v>
      </c>
      <c r="K250" s="4">
        <f>INDEX(products!$A$1:$G$49, MATCH(orders!$D250, products!$A$1:$A$49,0), MATCH(orders!K$1,products!$A$1:$G$1,0))</f>
        <v>1</v>
      </c>
      <c r="L250" s="5">
        <f>INDEX(products!$A$1:$G$49, MATCH(orders!$D250, products!$A$1:$A$49,0), 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 customers!$A$1:$A$1001,customers!B250:B1250,0)</f>
        <v>Wain Stearley</v>
      </c>
      <c r="G251" s="2" t="str">
        <f>IF(_xlfn.XLOOKUP(C251,customers!$A$1:$A$1001,customers!C250:C1250,0)=0, "", _xlfn.XLOOKUP(C251,customers!$A$1:$A$1001,customers!C250:C1250,0))</f>
        <v>wstearleye1@census.gov</v>
      </c>
      <c r="H251" s="2" t="str">
        <f>_xlfn.XLOOKUP(C251,customers!$A$1:$A$1001,customers!$G$1:$G$1001,0)</f>
        <v>United States</v>
      </c>
      <c r="I251" t="str">
        <f>INDEX(products!$A$1:$G$49, MATCH(orders!$D251, products!$A$1:$A$49,0), MATCH(orders!I$1,products!$A$1:$G$1,0))</f>
        <v>Lib</v>
      </c>
      <c r="J251" t="str">
        <f>INDEX(products!$A$1:$G$49, MATCH(orders!$D251, products!$A$1:$A$49,0), MATCH(orders!J$1,products!$A$1:$G$1,0))</f>
        <v>L</v>
      </c>
      <c r="K251" s="4">
        <f>INDEX(products!$A$1:$G$49, MATCH(orders!$D251, products!$A$1:$A$49,0), MATCH(orders!K$1,products!$A$1:$G$1,0))</f>
        <v>1</v>
      </c>
      <c r="L251" s="5">
        <f>INDEX(products!$A$1:$G$49, MATCH(orders!$D251, products!$A$1:$A$49,0), 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 customers!$A$1:$A$1001,customers!B251:B1251,0)</f>
        <v>Alf Housaman</v>
      </c>
      <c r="G252" s="2" t="str">
        <f>IF(_xlfn.XLOOKUP(C252,customers!$A$1:$A$1001,customers!C251:C1251,0)=0, "", _xlfn.XLOOKUP(C252,customers!$A$1:$A$1001,customers!C251:C1251,0))</f>
        <v/>
      </c>
      <c r="H252" s="2" t="str">
        <f>_xlfn.XLOOKUP(C252,customers!$A$1:$A$1001,customers!$G$1:$G$1001,0)</f>
        <v>United States</v>
      </c>
      <c r="I252" t="str">
        <f>INDEX(products!$A$1:$G$49, MATCH(orders!$D252, products!$A$1:$A$49,0), MATCH(orders!I$1,products!$A$1:$G$1,0))</f>
        <v>Rob</v>
      </c>
      <c r="J252" t="str">
        <f>INDEX(products!$A$1:$G$49, MATCH(orders!$D252, products!$A$1:$A$49,0), MATCH(orders!J$1,products!$A$1:$G$1,0))</f>
        <v>M</v>
      </c>
      <c r="K252" s="4">
        <f>INDEX(products!$A$1:$G$49, MATCH(orders!$D252, products!$A$1:$A$49,0), MATCH(orders!K$1,products!$A$1:$G$1,0))</f>
        <v>0.2</v>
      </c>
      <c r="L252" s="5">
        <f>INDEX(products!$A$1:$G$49, MATCH(orders!$D252, products!$A$1:$A$49,0), 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 customers!$A$1:$A$1001,customers!B252:B1252,0)</f>
        <v>Emelita Shearsby</v>
      </c>
      <c r="G253" s="2" t="str">
        <f>IF(_xlfn.XLOOKUP(C253,customers!$A$1:$A$1001,customers!C252:C1252,0)=0, "", _xlfn.XLOOKUP(C253,customers!$A$1:$A$1001,customers!C252:C1252,0))</f>
        <v>eshearsbydy@g.co</v>
      </c>
      <c r="H253" s="2" t="str">
        <f>_xlfn.XLOOKUP(C253,customers!$A$1:$A$1001,customers!$G$1:$G$1001,0)</f>
        <v>United States</v>
      </c>
      <c r="I253" t="str">
        <f>INDEX(products!$A$1:$G$49, MATCH(orders!$D253, products!$A$1:$A$49,0), MATCH(orders!I$1,products!$A$1:$G$1,0))</f>
        <v>Exc</v>
      </c>
      <c r="J253" t="str">
        <f>INDEX(products!$A$1:$G$49, MATCH(orders!$D253, products!$A$1:$A$49,0), MATCH(orders!J$1,products!$A$1:$G$1,0))</f>
        <v>M</v>
      </c>
      <c r="K253" s="4">
        <f>INDEX(products!$A$1:$G$49, MATCH(orders!$D253, products!$A$1:$A$49,0), MATCH(orders!K$1,products!$A$1:$G$1,0))</f>
        <v>1</v>
      </c>
      <c r="L253" s="5">
        <f>INDEX(products!$A$1:$G$49, MATCH(orders!$D253, products!$A$1:$A$49,0), 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 customers!$A$1:$A$1001,customers!B253:B1253,0)</f>
        <v>Nadia Erswell</v>
      </c>
      <c r="G254" s="2" t="str">
        <f>IF(_xlfn.XLOOKUP(C254,customers!$A$1:$A$1001,customers!C253:C1253,0)=0, "", _xlfn.XLOOKUP(C254,customers!$A$1:$A$1001,customers!C253:C1253,0))</f>
        <v>nerswelle0@mlb.com</v>
      </c>
      <c r="H254" s="2" t="str">
        <f>_xlfn.XLOOKUP(C254,customers!$A$1:$A$1001,customers!$G$1:$G$1001,0)</f>
        <v>United States</v>
      </c>
      <c r="I254" t="str">
        <f>INDEX(products!$A$1:$G$49, MATCH(orders!$D254, products!$A$1:$A$49,0), MATCH(orders!I$1,products!$A$1:$G$1,0))</f>
        <v>Ara</v>
      </c>
      <c r="J254" t="str">
        <f>INDEX(products!$A$1:$G$49, MATCH(orders!$D254, products!$A$1:$A$49,0), MATCH(orders!J$1,products!$A$1:$G$1,0))</f>
        <v>D</v>
      </c>
      <c r="K254" s="4">
        <f>INDEX(products!$A$1:$G$49, MATCH(orders!$D254, products!$A$1:$A$49,0), MATCH(orders!K$1,products!$A$1:$G$1,0))</f>
        <v>1</v>
      </c>
      <c r="L254" s="5">
        <f>INDEX(products!$A$1:$G$49, MATCH(orders!$D254, products!$A$1:$A$49,0), 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 customers!$A$1:$A$1001,customers!B254:B1254,0)</f>
        <v>Diane-marie Wincer</v>
      </c>
      <c r="G255" s="2" t="str">
        <f>IF(_xlfn.XLOOKUP(C255,customers!$A$1:$A$1001,customers!C254:C1254,0)=0, "", _xlfn.XLOOKUP(C255,customers!$A$1:$A$1001,customers!C254:C1254,0))</f>
        <v>dwincere2@marriott.com</v>
      </c>
      <c r="H255" s="2" t="str">
        <f>_xlfn.XLOOKUP(C255,customers!$A$1:$A$1001,customers!$G$1:$G$1001,0)</f>
        <v>United States</v>
      </c>
      <c r="I255" t="str">
        <f>INDEX(products!$A$1:$G$49, MATCH(orders!$D255, products!$A$1:$A$49,0), MATCH(orders!I$1,products!$A$1:$G$1,0))</f>
        <v>Lib</v>
      </c>
      <c r="J255" t="str">
        <f>INDEX(products!$A$1:$G$49, MATCH(orders!$D255, products!$A$1:$A$49,0), MATCH(orders!J$1,products!$A$1:$G$1,0))</f>
        <v>M</v>
      </c>
      <c r="K255" s="4">
        <f>INDEX(products!$A$1:$G$49, MATCH(orders!$D255, products!$A$1:$A$49,0), MATCH(orders!K$1,products!$A$1:$G$1,0))</f>
        <v>1</v>
      </c>
      <c r="L255" s="5">
        <f>INDEX(products!$A$1:$G$49, MATCH(orders!$D255, products!$A$1:$A$49,0), 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 customers!$A$1:$A$1001,customers!B255:B1255,0)</f>
        <v>Heall Perris</v>
      </c>
      <c r="G256" s="2" t="str">
        <f>IF(_xlfn.XLOOKUP(C256,customers!$A$1:$A$1001,customers!C255:C1255,0)=0, "", _xlfn.XLOOKUP(C256,customers!$A$1:$A$1001,customers!C255:C1255,0))</f>
        <v>hperrise4@studiopress.com</v>
      </c>
      <c r="H256" s="2" t="str">
        <f>_xlfn.XLOOKUP(C256,customers!$A$1:$A$1001,customers!$G$1:$G$1001,0)</f>
        <v>United Kingdom</v>
      </c>
      <c r="I256" t="str">
        <f>INDEX(products!$A$1:$G$49, MATCH(orders!$D256, products!$A$1:$A$49,0), MATCH(orders!I$1,products!$A$1:$G$1,0))</f>
        <v>Rob</v>
      </c>
      <c r="J256" t="str">
        <f>INDEX(products!$A$1:$G$49, MATCH(orders!$D256, products!$A$1:$A$49,0), MATCH(orders!J$1,products!$A$1:$G$1,0))</f>
        <v>L</v>
      </c>
      <c r="K256" s="4">
        <f>INDEX(products!$A$1:$G$49, MATCH(orders!$D256, products!$A$1:$A$49,0), MATCH(orders!K$1,products!$A$1:$G$1,0))</f>
        <v>0.5</v>
      </c>
      <c r="L256" s="5">
        <f>INDEX(products!$A$1:$G$49, MATCH(orders!$D256, products!$A$1:$A$49,0), 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 customers!$A$1:$A$1001,customers!B256:B1256,0)</f>
        <v>Camellia Kid</v>
      </c>
      <c r="G257" s="2" t="str">
        <f>IF(_xlfn.XLOOKUP(C257,customers!$A$1:$A$1001,customers!C256:C1256,0)=0, "", _xlfn.XLOOKUP(C257,customers!$A$1:$A$1001,customers!C256:C1256,0))</f>
        <v>ckide6@narod.ru</v>
      </c>
      <c r="H257" s="2" t="str">
        <f>_xlfn.XLOOKUP(C257,customers!$A$1:$A$1001,customers!$G$1:$G$1001,0)</f>
        <v>United States</v>
      </c>
      <c r="I257" t="str">
        <f>INDEX(products!$A$1:$G$49, MATCH(orders!$D257, products!$A$1:$A$49,0), MATCH(orders!I$1,products!$A$1:$G$1,0))</f>
        <v>Rob</v>
      </c>
      <c r="J257" t="str">
        <f>INDEX(products!$A$1:$G$49, MATCH(orders!$D257, products!$A$1:$A$49,0), MATCH(orders!J$1,products!$A$1:$G$1,0))</f>
        <v>L</v>
      </c>
      <c r="K257" s="4">
        <f>INDEX(products!$A$1:$G$49, MATCH(orders!$D257, products!$A$1:$A$49,0), MATCH(orders!K$1,products!$A$1:$G$1,0))</f>
        <v>0.5</v>
      </c>
      <c r="L257" s="5">
        <f>INDEX(products!$A$1:$G$49, MATCH(orders!$D257, products!$A$1:$A$49,0), 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 customers!$A$1:$A$1001,customers!B257:B1257,0)</f>
        <v>Celia Bakeup</v>
      </c>
      <c r="G258" s="2" t="str">
        <f>IF(_xlfn.XLOOKUP(C258,customers!$A$1:$A$1001,customers!C257:C1257,0)=0, "", _xlfn.XLOOKUP(C258,customers!$A$1:$A$1001,customers!C257:C1257,0))</f>
        <v>cbakeupe8@globo.com</v>
      </c>
      <c r="H258" s="2" t="str">
        <f>_xlfn.XLOOKUP(C258,customers!$A$1:$A$1001,customers!$G$1:$G$1001,0)</f>
        <v>United States</v>
      </c>
      <c r="I258" t="str">
        <f>INDEX(products!$A$1:$G$49, MATCH(orders!$D258, products!$A$1:$A$49,0), MATCH(orders!I$1,products!$A$1:$G$1,0))</f>
        <v>Lib</v>
      </c>
      <c r="J258" t="str">
        <f>INDEX(products!$A$1:$G$49, MATCH(orders!$D258, products!$A$1:$A$49,0), MATCH(orders!J$1,products!$A$1:$G$1,0))</f>
        <v>M</v>
      </c>
      <c r="K258" s="4">
        <f>INDEX(products!$A$1:$G$49, MATCH(orders!$D258, products!$A$1:$A$49,0), MATCH(orders!K$1,products!$A$1:$G$1,0))</f>
        <v>0.5</v>
      </c>
      <c r="L258" s="5">
        <f>INDEX(products!$A$1:$G$49, MATCH(orders!$D258, products!$A$1:$A$49,0), 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 customers!$A$1:$A$1001,customers!B258:B1258,0)</f>
        <v>Pippo Witherington</v>
      </c>
      <c r="G259" s="2" t="str">
        <f>IF(_xlfn.XLOOKUP(C259,customers!$A$1:$A$1001,customers!C258:C1258,0)=0, "", _xlfn.XLOOKUP(C259,customers!$A$1:$A$1001,customers!C258:C1258,0))</f>
        <v>pwitheringtonea@networkadvertising.org</v>
      </c>
      <c r="H259" s="2" t="str">
        <f>_xlfn.XLOOKUP(C259,customers!$A$1:$A$1001,customers!$G$1:$G$1001,0)</f>
        <v>United States</v>
      </c>
      <c r="I259" t="str">
        <f>INDEX(products!$A$1:$G$49, MATCH(orders!$D259, products!$A$1:$A$49,0), MATCH(orders!I$1,products!$A$1:$G$1,0))</f>
        <v>Exc</v>
      </c>
      <c r="J259" t="str">
        <f>INDEX(products!$A$1:$G$49, MATCH(orders!$D259, products!$A$1:$A$49,0), MATCH(orders!J$1,products!$A$1:$G$1,0))</f>
        <v>D</v>
      </c>
      <c r="K259" s="4">
        <f>INDEX(products!$A$1:$G$49, MATCH(orders!$D259, products!$A$1:$A$49,0), MATCH(orders!K$1,products!$A$1:$G$1,0))</f>
        <v>2.5</v>
      </c>
      <c r="L259" s="5">
        <f>INDEX(products!$A$1:$G$49, MATCH(orders!$D259, products!$A$1:$A$49,0), MATCH(orders!L$1,products!$A$1:$G$1,0))</f>
        <v>27.945</v>
      </c>
      <c r="M259" s="5">
        <f t="shared" ref="M259:M322" si="12">L259*E259</f>
        <v>27.945</v>
      </c>
      <c r="N259" t="str">
        <f t="shared" ref="N259:N322" si="13">IF(I259="Rob", "Robusta", IF(I259= "EXC", "Excelsa", IF(I259= "Ara", "Arabica", IF(I259="Lib", "Liberica", ""))))</f>
        <v>Excelsa</v>
      </c>
      <c r="O259" t="str">
        <f t="shared" ref="O259:O322" si="14">IF(J259="M","Medium", IF(J259 = "L", "Light", IF(J259="D", "Dark","")))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 customers!$A$1:$A$1001,customers!B259:B1259,0)</f>
        <v>Cindra Burling</v>
      </c>
      <c r="G260" s="2" t="str">
        <f>IF(_xlfn.XLOOKUP(C260,customers!$A$1:$A$1001,customers!C259:C1259,0)=0, "", _xlfn.XLOOKUP(C260,customers!$A$1:$A$1001,customers!C259:C1259,0))</f>
        <v/>
      </c>
      <c r="H260" s="2" t="str">
        <f>_xlfn.XLOOKUP(C260,customers!$A$1:$A$1001,customers!$G$1:$G$1001,0)</f>
        <v>United States</v>
      </c>
      <c r="I260" t="str">
        <f>INDEX(products!$A$1:$G$49, MATCH(orders!$D260, products!$A$1:$A$49,0), MATCH(orders!I$1,products!$A$1:$G$1,0))</f>
        <v>Exc</v>
      </c>
      <c r="J260" t="str">
        <f>INDEX(products!$A$1:$G$49, MATCH(orders!$D260, products!$A$1:$A$49,0), MATCH(orders!J$1,products!$A$1:$G$1,0))</f>
        <v>D</v>
      </c>
      <c r="K260" s="4">
        <f>INDEX(products!$A$1:$G$49, MATCH(orders!$D260, products!$A$1:$A$49,0), MATCH(orders!K$1,products!$A$1:$G$1,0))</f>
        <v>2.5</v>
      </c>
      <c r="L260" s="5">
        <f>INDEX(products!$A$1:$G$49, MATCH(orders!$D260, products!$A$1:$A$49,0), 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 customers!$A$1:$A$1001,customers!B260:B1260,0)</f>
        <v>Karl Imorts</v>
      </c>
      <c r="G261" s="2" t="str">
        <f>IF(_xlfn.XLOOKUP(C261,customers!$A$1:$A$1001,customers!C260:C1260,0)=0, "", _xlfn.XLOOKUP(C261,customers!$A$1:$A$1001,customers!C260:C1260,0))</f>
        <v>kimortsee@alexa.com</v>
      </c>
      <c r="H261" s="2" t="str">
        <f>_xlfn.XLOOKUP(C261,customers!$A$1:$A$1001,customers!$G$1:$G$1001,0)</f>
        <v>United Kingdom</v>
      </c>
      <c r="I261" t="str">
        <f>INDEX(products!$A$1:$G$49, MATCH(orders!$D261, products!$A$1:$A$49,0), MATCH(orders!I$1,products!$A$1:$G$1,0))</f>
        <v>Rob</v>
      </c>
      <c r="J261" t="str">
        <f>INDEX(products!$A$1:$G$49, MATCH(orders!$D261, products!$A$1:$A$49,0), MATCH(orders!J$1,products!$A$1:$G$1,0))</f>
        <v>M</v>
      </c>
      <c r="K261" s="4">
        <f>INDEX(products!$A$1:$G$49, MATCH(orders!$D261, products!$A$1:$A$49,0), MATCH(orders!K$1,products!$A$1:$G$1,0))</f>
        <v>0.2</v>
      </c>
      <c r="L261" s="5">
        <f>INDEX(products!$A$1:$G$49, MATCH(orders!$D261, products!$A$1:$A$49,0), 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 customers!$A$1:$A$1001,customers!B261:B1261,0)</f>
        <v>Mag Armistead</v>
      </c>
      <c r="G262" s="2" t="str">
        <f>IF(_xlfn.XLOOKUP(C262,customers!$A$1:$A$1001,customers!C261:C1261,0)=0, "", _xlfn.XLOOKUP(C262,customers!$A$1:$A$1001,customers!C261:C1261,0))</f>
        <v>marmisteadeg@blogtalkradio.com</v>
      </c>
      <c r="H262" s="2" t="str">
        <f>_xlfn.XLOOKUP(C262,customers!$A$1:$A$1001,customers!$G$1:$G$1001,0)</f>
        <v>United States</v>
      </c>
      <c r="I262" t="str">
        <f>INDEX(products!$A$1:$G$49, MATCH(orders!$D262, products!$A$1:$A$49,0), MATCH(orders!I$1,products!$A$1:$G$1,0))</f>
        <v>Rob</v>
      </c>
      <c r="J262" t="str">
        <f>INDEX(products!$A$1:$G$49, MATCH(orders!$D262, products!$A$1:$A$49,0), MATCH(orders!J$1,products!$A$1:$G$1,0))</f>
        <v>L</v>
      </c>
      <c r="K262" s="4">
        <f>INDEX(products!$A$1:$G$49, MATCH(orders!$D262, products!$A$1:$A$49,0), MATCH(orders!K$1,products!$A$1:$G$1,0))</f>
        <v>2.5</v>
      </c>
      <c r="L262" s="5">
        <f>INDEX(products!$A$1:$G$49, MATCH(orders!$D262, products!$A$1:$A$49,0), 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 customers!$A$1:$A$1001,customers!B262:B1262,0)</f>
        <v>Vasili Upstone</v>
      </c>
      <c r="G263" s="2" t="str">
        <f>IF(_xlfn.XLOOKUP(C263,customers!$A$1:$A$1001,customers!C262:C1262,0)=0, "", _xlfn.XLOOKUP(C263,customers!$A$1:$A$1001,customers!C262:C1262,0))</f>
        <v>vupstoneei@google.pl</v>
      </c>
      <c r="H263" s="2" t="str">
        <f>_xlfn.XLOOKUP(C263,customers!$A$1:$A$1001,customers!$G$1:$G$1001,0)</f>
        <v>United States</v>
      </c>
      <c r="I263" t="str">
        <f>INDEX(products!$A$1:$G$49, MATCH(orders!$D263, products!$A$1:$A$49,0), MATCH(orders!I$1,products!$A$1:$G$1,0))</f>
        <v>Rob</v>
      </c>
      <c r="J263" t="str">
        <f>INDEX(products!$A$1:$G$49, MATCH(orders!$D263, products!$A$1:$A$49,0), MATCH(orders!J$1,products!$A$1:$G$1,0))</f>
        <v>L</v>
      </c>
      <c r="K263" s="4">
        <f>INDEX(products!$A$1:$G$49, MATCH(orders!$D263, products!$A$1:$A$49,0), MATCH(orders!K$1,products!$A$1:$G$1,0))</f>
        <v>1</v>
      </c>
      <c r="L263" s="5">
        <f>INDEX(products!$A$1:$G$49, MATCH(orders!$D263, products!$A$1:$A$49,0), 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 customers!$A$1:$A$1001,customers!B263:B1263,0)</f>
        <v>Erny Stenyng</v>
      </c>
      <c r="G264" s="2" t="str">
        <f>IF(_xlfn.XLOOKUP(C264,customers!$A$1:$A$1001,customers!C263:C1263,0)=0, "", _xlfn.XLOOKUP(C264,customers!$A$1:$A$1001,customers!C263:C1263,0))</f>
        <v/>
      </c>
      <c r="H264" s="2" t="str">
        <f>_xlfn.XLOOKUP(C264,customers!$A$1:$A$1001,customers!$G$1:$G$1001,0)</f>
        <v>United States</v>
      </c>
      <c r="I264" t="str">
        <f>INDEX(products!$A$1:$G$49, MATCH(orders!$D264, products!$A$1:$A$49,0), MATCH(orders!I$1,products!$A$1:$G$1,0))</f>
        <v>Exc</v>
      </c>
      <c r="J264" t="str">
        <f>INDEX(products!$A$1:$G$49, MATCH(orders!$D264, products!$A$1:$A$49,0), MATCH(orders!J$1,products!$A$1:$G$1,0))</f>
        <v>M</v>
      </c>
      <c r="K264" s="4">
        <f>INDEX(products!$A$1:$G$49, MATCH(orders!$D264, products!$A$1:$A$49,0), MATCH(orders!K$1,products!$A$1:$G$1,0))</f>
        <v>1</v>
      </c>
      <c r="L264" s="5">
        <f>INDEX(products!$A$1:$G$49, MATCH(orders!$D264, products!$A$1:$A$49,0), 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 customers!$A$1:$A$1001,customers!B264:B1264,0)</f>
        <v>Webb Speechly</v>
      </c>
      <c r="G265" s="2" t="str">
        <f>IF(_xlfn.XLOOKUP(C265,customers!$A$1:$A$1001,customers!C264:C1264,0)=0, "", _xlfn.XLOOKUP(C265,customers!$A$1:$A$1001,customers!C264:C1264,0))</f>
        <v>wspeechlyem@amazon.com</v>
      </c>
      <c r="H265" s="2" t="str">
        <f>_xlfn.XLOOKUP(C265,customers!$A$1:$A$1001,customers!$G$1:$G$1001,0)</f>
        <v>United States</v>
      </c>
      <c r="I265" t="str">
        <f>INDEX(products!$A$1:$G$49, MATCH(orders!$D265, products!$A$1:$A$49,0), MATCH(orders!I$1,products!$A$1:$G$1,0))</f>
        <v>Lib</v>
      </c>
      <c r="J265" t="str">
        <f>INDEX(products!$A$1:$G$49, MATCH(orders!$D265, products!$A$1:$A$49,0), MATCH(orders!J$1,products!$A$1:$G$1,0))</f>
        <v>M</v>
      </c>
      <c r="K265" s="4">
        <f>INDEX(products!$A$1:$G$49, MATCH(orders!$D265, products!$A$1:$A$49,0), MATCH(orders!K$1,products!$A$1:$G$1,0))</f>
        <v>2.5</v>
      </c>
      <c r="L265" s="5">
        <f>INDEX(products!$A$1:$G$49, MATCH(orders!$D265, products!$A$1:$A$49,0), 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 customers!$A$1:$A$1001,customers!B265:B1265,0)</f>
        <v>Lem Pennacci</v>
      </c>
      <c r="G266" s="2" t="str">
        <f>IF(_xlfn.XLOOKUP(C266,customers!$A$1:$A$1001,customers!C265:C1265,0)=0, "", _xlfn.XLOOKUP(C266,customers!$A$1:$A$1001,customers!C265:C1265,0))</f>
        <v>lpennaccieo@statcounter.com</v>
      </c>
      <c r="H266" s="2" t="str">
        <f>_xlfn.XLOOKUP(C266,customers!$A$1:$A$1001,customers!$G$1:$G$1001,0)</f>
        <v>Ireland</v>
      </c>
      <c r="I266" t="str">
        <f>INDEX(products!$A$1:$G$49, MATCH(orders!$D266, products!$A$1:$A$49,0), MATCH(orders!I$1,products!$A$1:$G$1,0))</f>
        <v>Rob</v>
      </c>
      <c r="J266" t="str">
        <f>INDEX(products!$A$1:$G$49, MATCH(orders!$D266, products!$A$1:$A$49,0), MATCH(orders!J$1,products!$A$1:$G$1,0))</f>
        <v>L</v>
      </c>
      <c r="K266" s="4">
        <f>INDEX(products!$A$1:$G$49, MATCH(orders!$D266, products!$A$1:$A$49,0), MATCH(orders!K$1,products!$A$1:$G$1,0))</f>
        <v>1</v>
      </c>
      <c r="L266" s="5">
        <f>INDEX(products!$A$1:$G$49, MATCH(orders!$D266, products!$A$1:$A$49,0), 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 customers!$A$1:$A$1001,customers!B266:B1266,0)</f>
        <v>Donny Fries</v>
      </c>
      <c r="G267" s="2" t="str">
        <f>IF(_xlfn.XLOOKUP(C267,customers!$A$1:$A$1001,customers!C266:C1266,0)=0, "", _xlfn.XLOOKUP(C267,customers!$A$1:$A$1001,customers!C266:C1266,0))</f>
        <v>dfrieseq@cargocollective.com</v>
      </c>
      <c r="H267" s="2" t="str">
        <f>_xlfn.XLOOKUP(C267,customers!$A$1:$A$1001,customers!$G$1:$G$1001,0)</f>
        <v>United States</v>
      </c>
      <c r="I267" t="str">
        <f>INDEX(products!$A$1:$G$49, MATCH(orders!$D267, products!$A$1:$A$49,0), MATCH(orders!I$1,products!$A$1:$G$1,0))</f>
        <v>Ara</v>
      </c>
      <c r="J267" t="str">
        <f>INDEX(products!$A$1:$G$49, MATCH(orders!$D267, products!$A$1:$A$49,0), MATCH(orders!J$1,products!$A$1:$G$1,0))</f>
        <v>D</v>
      </c>
      <c r="K267" s="4">
        <f>INDEX(products!$A$1:$G$49, MATCH(orders!$D267, products!$A$1:$A$49,0), MATCH(orders!K$1,products!$A$1:$G$1,0))</f>
        <v>0.5</v>
      </c>
      <c r="L267" s="5">
        <f>INDEX(products!$A$1:$G$49, MATCH(orders!$D267, products!$A$1:$A$49,0), 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 customers!$A$1:$A$1001,customers!B267:B1267,0)</f>
        <v>Nannie Naseby</v>
      </c>
      <c r="G268" s="2" t="str">
        <f>IF(_xlfn.XLOOKUP(C268,customers!$A$1:$A$1001,customers!C267:C1267,0)=0, "", _xlfn.XLOOKUP(C268,customers!$A$1:$A$1001,customers!C267:C1267,0))</f>
        <v>nnasebyes@umich.edu</v>
      </c>
      <c r="H268" s="2" t="str">
        <f>_xlfn.XLOOKUP(C268,customers!$A$1:$A$1001,customers!$G$1:$G$1001,0)</f>
        <v>United Kingdom</v>
      </c>
      <c r="I268" t="str">
        <f>INDEX(products!$A$1:$G$49, MATCH(orders!$D268, products!$A$1:$A$49,0), MATCH(orders!I$1,products!$A$1:$G$1,0))</f>
        <v>Exc</v>
      </c>
      <c r="J268" t="str">
        <f>INDEX(products!$A$1:$G$49, MATCH(orders!$D268, products!$A$1:$A$49,0), MATCH(orders!J$1,products!$A$1:$G$1,0))</f>
        <v>D</v>
      </c>
      <c r="K268" s="4">
        <f>INDEX(products!$A$1:$G$49, MATCH(orders!$D268, products!$A$1:$A$49,0), MATCH(orders!K$1,products!$A$1:$G$1,0))</f>
        <v>1</v>
      </c>
      <c r="L268" s="5">
        <f>INDEX(products!$A$1:$G$49, MATCH(orders!$D268, products!$A$1:$A$49,0), 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 customers!$A$1:$A$1001,customers!B268:B1268,0)</f>
        <v>Kris O'Cullen</v>
      </c>
      <c r="G269" s="2" t="str">
        <f>IF(_xlfn.XLOOKUP(C269,customers!$A$1:$A$1001,customers!C268:C1268,0)=0, "", _xlfn.XLOOKUP(C269,customers!$A$1:$A$1001,customers!C268:C1268,0))</f>
        <v>koculleneu@ca.gov</v>
      </c>
      <c r="H269" s="2" t="str">
        <f>_xlfn.XLOOKUP(C269,customers!$A$1:$A$1001,customers!$G$1:$G$1001,0)</f>
        <v>United States</v>
      </c>
      <c r="I269" t="str">
        <f>INDEX(products!$A$1:$G$49, MATCH(orders!$D269, products!$A$1:$A$49,0), MATCH(orders!I$1,products!$A$1:$G$1,0))</f>
        <v>Exc</v>
      </c>
      <c r="J269" t="str">
        <f>INDEX(products!$A$1:$G$49, MATCH(orders!$D269, products!$A$1:$A$49,0), MATCH(orders!J$1,products!$A$1:$G$1,0))</f>
        <v>D</v>
      </c>
      <c r="K269" s="4">
        <f>INDEX(products!$A$1:$G$49, MATCH(orders!$D269, products!$A$1:$A$49,0), MATCH(orders!K$1,products!$A$1:$G$1,0))</f>
        <v>0.2</v>
      </c>
      <c r="L269" s="5">
        <f>INDEX(products!$A$1:$G$49, MATCH(orders!$D269, products!$A$1:$A$49,0), 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 customers!$A$1:$A$1001,customers!B269:B1269,0)</f>
        <v>Ailey Brash</v>
      </c>
      <c r="G270" s="2" t="str">
        <f>IF(_xlfn.XLOOKUP(C270,customers!$A$1:$A$1001,customers!C269:C1269,0)=0, "", _xlfn.XLOOKUP(C270,customers!$A$1:$A$1001,customers!C269:C1269,0))</f>
        <v>abrashda@plala.or.jp</v>
      </c>
      <c r="H270" s="2" t="str">
        <f>_xlfn.XLOOKUP(C270,customers!$A$1:$A$1001,customers!$G$1:$G$1001,0)</f>
        <v>United States</v>
      </c>
      <c r="I270" t="str">
        <f>INDEX(products!$A$1:$G$49, MATCH(orders!$D270, products!$A$1:$A$49,0), MATCH(orders!I$1,products!$A$1:$G$1,0))</f>
        <v>Ara</v>
      </c>
      <c r="J270" t="str">
        <f>INDEX(products!$A$1:$G$49, MATCH(orders!$D270, products!$A$1:$A$49,0), MATCH(orders!J$1,products!$A$1:$G$1,0))</f>
        <v>D</v>
      </c>
      <c r="K270" s="4">
        <f>INDEX(products!$A$1:$G$49, MATCH(orders!$D270, products!$A$1:$A$49,0), MATCH(orders!K$1,products!$A$1:$G$1,0))</f>
        <v>1</v>
      </c>
      <c r="L270" s="5">
        <f>INDEX(products!$A$1:$G$49, MATCH(orders!$D270, products!$A$1:$A$49,0), 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 customers!$A$1:$A$1001,customers!B270:B1270,0)</f>
        <v>Amii Gallyon</v>
      </c>
      <c r="G271" s="2" t="str">
        <f>IF(_xlfn.XLOOKUP(C271,customers!$A$1:$A$1001,customers!C270:C1270,0)=0, "", _xlfn.XLOOKUP(C271,customers!$A$1:$A$1001,customers!C270:C1270,0))</f>
        <v>agallyoney@engadget.com</v>
      </c>
      <c r="H271" s="2" t="str">
        <f>_xlfn.XLOOKUP(C271,customers!$A$1:$A$1001,customers!$G$1:$G$1001,0)</f>
        <v>United States</v>
      </c>
      <c r="I271" t="str">
        <f>INDEX(products!$A$1:$G$49, MATCH(orders!$D271, products!$A$1:$A$49,0), MATCH(orders!I$1,products!$A$1:$G$1,0))</f>
        <v>Ara</v>
      </c>
      <c r="J271" t="str">
        <f>INDEX(products!$A$1:$G$49, MATCH(orders!$D271, products!$A$1:$A$49,0), MATCH(orders!J$1,products!$A$1:$G$1,0))</f>
        <v>D</v>
      </c>
      <c r="K271" s="4">
        <f>INDEX(products!$A$1:$G$49, MATCH(orders!$D271, products!$A$1:$A$49,0), MATCH(orders!K$1,products!$A$1:$G$1,0))</f>
        <v>0.2</v>
      </c>
      <c r="L271" s="5">
        <f>INDEX(products!$A$1:$G$49, MATCH(orders!$D271, products!$A$1:$A$49,0), 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 customers!$A$1:$A$1001,customers!B271:B1271,0)</f>
        <v>Killian Osler</v>
      </c>
      <c r="G272" s="2" t="str">
        <f>IF(_xlfn.XLOOKUP(C272,customers!$A$1:$A$1001,customers!C271:C1271,0)=0, "", _xlfn.XLOOKUP(C272,customers!$A$1:$A$1001,customers!C271:C1271,0))</f>
        <v>koslerf0@gmpg.org</v>
      </c>
      <c r="H272" s="2" t="str">
        <f>_xlfn.XLOOKUP(C272,customers!$A$1:$A$1001,customers!$G$1:$G$1001,0)</f>
        <v>Ireland</v>
      </c>
      <c r="I272" t="str">
        <f>INDEX(products!$A$1:$G$49, MATCH(orders!$D272, products!$A$1:$A$49,0), MATCH(orders!I$1,products!$A$1:$G$1,0))</f>
        <v>Exc</v>
      </c>
      <c r="J272" t="str">
        <f>INDEX(products!$A$1:$G$49, MATCH(orders!$D272, products!$A$1:$A$49,0), MATCH(orders!J$1,products!$A$1:$G$1,0))</f>
        <v>D</v>
      </c>
      <c r="K272" s="4">
        <f>INDEX(products!$A$1:$G$49, MATCH(orders!$D272, products!$A$1:$A$49,0), MATCH(orders!K$1,products!$A$1:$G$1,0))</f>
        <v>0.5</v>
      </c>
      <c r="L272" s="5">
        <f>INDEX(products!$A$1:$G$49, MATCH(orders!$D272, products!$A$1:$A$49,0), 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 customers!$A$1:$A$1001,customers!B272:B1272,0)</f>
        <v>Zack Pellett</v>
      </c>
      <c r="G273" s="2" t="str">
        <f>IF(_xlfn.XLOOKUP(C273,customers!$A$1:$A$1001,customers!C272:C1272,0)=0, "", _xlfn.XLOOKUP(C273,customers!$A$1:$A$1001,customers!C272:C1272,0))</f>
        <v>zpellettf2@dailymotion.com</v>
      </c>
      <c r="H273" s="2" t="str">
        <f>_xlfn.XLOOKUP(C273,customers!$A$1:$A$1001,customers!$G$1:$G$1001,0)</f>
        <v>United States</v>
      </c>
      <c r="I273" t="str">
        <f>INDEX(products!$A$1:$G$49, MATCH(orders!$D273, products!$A$1:$A$49,0), MATCH(orders!I$1,products!$A$1:$G$1,0))</f>
        <v>Ara</v>
      </c>
      <c r="J273" t="str">
        <f>INDEX(products!$A$1:$G$49, MATCH(orders!$D273, products!$A$1:$A$49,0), MATCH(orders!J$1,products!$A$1:$G$1,0))</f>
        <v>D</v>
      </c>
      <c r="K273" s="4">
        <f>INDEX(products!$A$1:$G$49, MATCH(orders!$D273, products!$A$1:$A$49,0), MATCH(orders!K$1,products!$A$1:$G$1,0))</f>
        <v>0.2</v>
      </c>
      <c r="L273" s="5">
        <f>INDEX(products!$A$1:$G$49, MATCH(orders!$D273, products!$A$1:$A$49,0), 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 customers!$A$1:$A$1001,customers!B273:B1273,0)</f>
        <v>Heda Fromant</v>
      </c>
      <c r="G274" s="2" t="str">
        <f>IF(_xlfn.XLOOKUP(C274,customers!$A$1:$A$1001,customers!C273:C1273,0)=0, "", _xlfn.XLOOKUP(C274,customers!$A$1:$A$1001,customers!C273:C1273,0))</f>
        <v>hfromantf4@ucsd.edu</v>
      </c>
      <c r="H274" s="2" t="str">
        <f>_xlfn.XLOOKUP(C274,customers!$A$1:$A$1001,customers!$G$1:$G$1001,0)</f>
        <v>Ireland</v>
      </c>
      <c r="I274" t="str">
        <f>INDEX(products!$A$1:$G$49, MATCH(orders!$D274, products!$A$1:$A$49,0), MATCH(orders!I$1,products!$A$1:$G$1,0))</f>
        <v>Rob</v>
      </c>
      <c r="J274" t="str">
        <f>INDEX(products!$A$1:$G$49, MATCH(orders!$D274, products!$A$1:$A$49,0), MATCH(orders!J$1,products!$A$1:$G$1,0))</f>
        <v>L</v>
      </c>
      <c r="K274" s="4">
        <f>INDEX(products!$A$1:$G$49, MATCH(orders!$D274, products!$A$1:$A$49,0), MATCH(orders!K$1,products!$A$1:$G$1,0))</f>
        <v>1</v>
      </c>
      <c r="L274" s="5">
        <f>INDEX(products!$A$1:$G$49, MATCH(orders!$D274, products!$A$1:$A$49,0), 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 customers!$A$1:$A$1001,customers!B274:B1274,0)</f>
        <v>Dom Milella</v>
      </c>
      <c r="G275" s="2" t="str">
        <f>IF(_xlfn.XLOOKUP(C275,customers!$A$1:$A$1001,customers!C274:C1274,0)=0, "", _xlfn.XLOOKUP(C275,customers!$A$1:$A$1001,customers!C274:C1274,0))</f>
        <v/>
      </c>
      <c r="H275" s="2" t="str">
        <f>_xlfn.XLOOKUP(C275,customers!$A$1:$A$1001,customers!$G$1:$G$1001,0)</f>
        <v>United States</v>
      </c>
      <c r="I275" t="str">
        <f>INDEX(products!$A$1:$G$49, MATCH(orders!$D275, products!$A$1:$A$49,0), MATCH(orders!I$1,products!$A$1:$G$1,0))</f>
        <v>Ara</v>
      </c>
      <c r="J275" t="str">
        <f>INDEX(products!$A$1:$G$49, MATCH(orders!$D275, products!$A$1:$A$49,0), MATCH(orders!J$1,products!$A$1:$G$1,0))</f>
        <v>L</v>
      </c>
      <c r="K275" s="4">
        <f>INDEX(products!$A$1:$G$49, MATCH(orders!$D275, products!$A$1:$A$49,0), MATCH(orders!K$1,products!$A$1:$G$1,0))</f>
        <v>0.2</v>
      </c>
      <c r="L275" s="5">
        <f>INDEX(products!$A$1:$G$49, MATCH(orders!$D275, products!$A$1:$A$49,0), 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 customers!$A$1:$A$1001,customers!B275:B1275,0)</f>
        <v>Bette-ann Munden</v>
      </c>
      <c r="G276" s="2" t="str">
        <f>IF(_xlfn.XLOOKUP(C276,customers!$A$1:$A$1001,customers!C275:C1275,0)=0, "", _xlfn.XLOOKUP(C276,customers!$A$1:$A$1001,customers!C275:C1275,0))</f>
        <v>bmundenf8@elpais.com</v>
      </c>
      <c r="H276" s="2" t="str">
        <f>_xlfn.XLOOKUP(C276,customers!$A$1:$A$1001,customers!$G$1:$G$1001,0)</f>
        <v>United States</v>
      </c>
      <c r="I276" t="str">
        <f>INDEX(products!$A$1:$G$49, MATCH(orders!$D276, products!$A$1:$A$49,0), MATCH(orders!I$1,products!$A$1:$G$1,0))</f>
        <v>Ara</v>
      </c>
      <c r="J276" t="str">
        <f>INDEX(products!$A$1:$G$49, MATCH(orders!$D276, products!$A$1:$A$49,0), MATCH(orders!J$1,products!$A$1:$G$1,0))</f>
        <v>M</v>
      </c>
      <c r="K276" s="4">
        <f>INDEX(products!$A$1:$G$49, MATCH(orders!$D276, products!$A$1:$A$49,0), MATCH(orders!K$1,products!$A$1:$G$1,0))</f>
        <v>2.5</v>
      </c>
      <c r="L276" s="5">
        <f>INDEX(products!$A$1:$G$49, MATCH(orders!$D276, products!$A$1:$A$49,0), 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 customers!$A$1:$A$1001,customers!B276:B1276,0)</f>
        <v>Nick Brakespear</v>
      </c>
      <c r="G277" s="2" t="str">
        <f>IF(_xlfn.XLOOKUP(C277,customers!$A$1:$A$1001,customers!C276:C1276,0)=0, "", _xlfn.XLOOKUP(C277,customers!$A$1:$A$1001,customers!C276:C1276,0))</f>
        <v>nbrakespearfa@rediff.com</v>
      </c>
      <c r="H277" s="2" t="str">
        <f>_xlfn.XLOOKUP(C277,customers!$A$1:$A$1001,customers!$G$1:$G$1001,0)</f>
        <v>United States</v>
      </c>
      <c r="I277" t="str">
        <f>INDEX(products!$A$1:$G$49, MATCH(orders!$D277, products!$A$1:$A$49,0), MATCH(orders!I$1,products!$A$1:$G$1,0))</f>
        <v>Exc</v>
      </c>
      <c r="J277" t="str">
        <f>INDEX(products!$A$1:$G$49, MATCH(orders!$D277, products!$A$1:$A$49,0), MATCH(orders!J$1,products!$A$1:$G$1,0))</f>
        <v>L</v>
      </c>
      <c r="K277" s="4">
        <f>INDEX(products!$A$1:$G$49, MATCH(orders!$D277, products!$A$1:$A$49,0), MATCH(orders!K$1,products!$A$1:$G$1,0))</f>
        <v>2.5</v>
      </c>
      <c r="L277" s="5">
        <f>INDEX(products!$A$1:$G$49, MATCH(orders!$D277, products!$A$1:$A$49,0), 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 customers!$A$1:$A$1001,customers!B277:B1277,0)</f>
        <v>Granville Alberts</v>
      </c>
      <c r="G278" s="2" t="str">
        <f>IF(_xlfn.XLOOKUP(C278,customers!$A$1:$A$1001,customers!C277:C1277,0)=0, "", _xlfn.XLOOKUP(C278,customers!$A$1:$A$1001,customers!C277:C1277,0))</f>
        <v>galbertsfc@etsy.com</v>
      </c>
      <c r="H278" s="2" t="str">
        <f>_xlfn.XLOOKUP(C278,customers!$A$1:$A$1001,customers!$G$1:$G$1001,0)</f>
        <v>Ireland</v>
      </c>
      <c r="I278" t="str">
        <f>INDEX(products!$A$1:$G$49, MATCH(orders!$D278, products!$A$1:$A$49,0), MATCH(orders!I$1,products!$A$1:$G$1,0))</f>
        <v>Rob</v>
      </c>
      <c r="J278" t="str">
        <f>INDEX(products!$A$1:$G$49, MATCH(orders!$D278, products!$A$1:$A$49,0), MATCH(orders!J$1,products!$A$1:$G$1,0))</f>
        <v>L</v>
      </c>
      <c r="K278" s="4">
        <f>INDEX(products!$A$1:$G$49, MATCH(orders!$D278, products!$A$1:$A$49,0), MATCH(orders!K$1,products!$A$1:$G$1,0))</f>
        <v>2.5</v>
      </c>
      <c r="L278" s="5">
        <f>INDEX(products!$A$1:$G$49, MATCH(orders!$D278, products!$A$1:$A$49,0), 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 customers!$A$1:$A$1001,customers!B278:B1278,0)</f>
        <v>Madelaine Sharples</v>
      </c>
      <c r="G279" s="2" t="str">
        <f>IF(_xlfn.XLOOKUP(C279,customers!$A$1:$A$1001,customers!C278:C1278,0)=0, "", _xlfn.XLOOKUP(C279,customers!$A$1:$A$1001,customers!C278:C1278,0))</f>
        <v/>
      </c>
      <c r="H279" s="2" t="str">
        <f>_xlfn.XLOOKUP(C279,customers!$A$1:$A$1001,customers!$G$1:$G$1001,0)</f>
        <v>United States</v>
      </c>
      <c r="I279" t="str">
        <f>INDEX(products!$A$1:$G$49, MATCH(orders!$D279, products!$A$1:$A$49,0), MATCH(orders!I$1,products!$A$1:$G$1,0))</f>
        <v>Exc</v>
      </c>
      <c r="J279" t="str">
        <f>INDEX(products!$A$1:$G$49, MATCH(orders!$D279, products!$A$1:$A$49,0), MATCH(orders!J$1,products!$A$1:$G$1,0))</f>
        <v>L</v>
      </c>
      <c r="K279" s="4">
        <f>INDEX(products!$A$1:$G$49, MATCH(orders!$D279, products!$A$1:$A$49,0), MATCH(orders!K$1,products!$A$1:$G$1,0))</f>
        <v>1</v>
      </c>
      <c r="L279" s="5">
        <f>INDEX(products!$A$1:$G$49, MATCH(orders!$D279, products!$A$1:$A$49,0), 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 customers!$A$1:$A$1001,customers!B279:B1279,0)</f>
        <v>Cissiee Raisbeck</v>
      </c>
      <c r="G280" s="2" t="str">
        <f>IF(_xlfn.XLOOKUP(C280,customers!$A$1:$A$1001,customers!C279:C1279,0)=0, "", _xlfn.XLOOKUP(C280,customers!$A$1:$A$1001,customers!C279:C1279,0))</f>
        <v>craisbeckfg@webnode.com</v>
      </c>
      <c r="H280" s="2" t="str">
        <f>_xlfn.XLOOKUP(C280,customers!$A$1:$A$1001,customers!$G$1:$G$1001,0)</f>
        <v>United States</v>
      </c>
      <c r="I280" t="str">
        <f>INDEX(products!$A$1:$G$49, MATCH(orders!$D280, products!$A$1:$A$49,0), MATCH(orders!I$1,products!$A$1:$G$1,0))</f>
        <v>Ara</v>
      </c>
      <c r="J280" t="str">
        <f>INDEX(products!$A$1:$G$49, MATCH(orders!$D280, products!$A$1:$A$49,0), MATCH(orders!J$1,products!$A$1:$G$1,0))</f>
        <v>L</v>
      </c>
      <c r="K280" s="4">
        <f>INDEX(products!$A$1:$G$49, MATCH(orders!$D280, products!$A$1:$A$49,0), MATCH(orders!K$1,products!$A$1:$G$1,0))</f>
        <v>0.2</v>
      </c>
      <c r="L280" s="5">
        <f>INDEX(products!$A$1:$G$49, MATCH(orders!$D280, products!$A$1:$A$49,0), 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 customers!$A$1:$A$1001,customers!B280:B1280,0)</f>
        <v>Kenton Wetherick</v>
      </c>
      <c r="G281" s="2" t="str">
        <f>IF(_xlfn.XLOOKUP(C281,customers!$A$1:$A$1001,customers!C280:C1280,0)=0, "", _xlfn.XLOOKUP(C281,customers!$A$1:$A$1001,customers!C280:C1280,0))</f>
        <v/>
      </c>
      <c r="H281" s="2" t="str">
        <f>_xlfn.XLOOKUP(C281,customers!$A$1:$A$1001,customers!$G$1:$G$1001,0)</f>
        <v>United States</v>
      </c>
      <c r="I281" t="str">
        <f>INDEX(products!$A$1:$G$49, MATCH(orders!$D281, products!$A$1:$A$49,0), MATCH(orders!I$1,products!$A$1:$G$1,0))</f>
        <v>Lib</v>
      </c>
      <c r="J281" t="str">
        <f>INDEX(products!$A$1:$G$49, MATCH(orders!$D281, products!$A$1:$A$49,0), MATCH(orders!J$1,products!$A$1:$G$1,0))</f>
        <v>M</v>
      </c>
      <c r="K281" s="4">
        <f>INDEX(products!$A$1:$G$49, MATCH(orders!$D281, products!$A$1:$A$49,0), MATCH(orders!K$1,products!$A$1:$G$1,0))</f>
        <v>2.5</v>
      </c>
      <c r="L281" s="5">
        <f>INDEX(products!$A$1:$G$49, MATCH(orders!$D281, products!$A$1:$A$49,0), 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 customers!$A$1:$A$1001,customers!B281:B1281,0)</f>
        <v>Hatty Dovydenas</v>
      </c>
      <c r="G282" s="2" t="str">
        <f>IF(_xlfn.XLOOKUP(C282,customers!$A$1:$A$1001,customers!C281:C1281,0)=0, "", _xlfn.XLOOKUP(C282,customers!$A$1:$A$1001,customers!C281:C1281,0))</f>
        <v/>
      </c>
      <c r="H282" s="2" t="str">
        <f>_xlfn.XLOOKUP(C282,customers!$A$1:$A$1001,customers!$G$1:$G$1001,0)</f>
        <v>United States</v>
      </c>
      <c r="I282" t="str">
        <f>INDEX(products!$A$1:$G$49, MATCH(orders!$D282, products!$A$1:$A$49,0), MATCH(orders!I$1,products!$A$1:$G$1,0))</f>
        <v>Exc</v>
      </c>
      <c r="J282" t="str">
        <f>INDEX(products!$A$1:$G$49, MATCH(orders!$D282, products!$A$1:$A$49,0), MATCH(orders!J$1,products!$A$1:$G$1,0))</f>
        <v>M</v>
      </c>
      <c r="K282" s="4">
        <f>INDEX(products!$A$1:$G$49, MATCH(orders!$D282, products!$A$1:$A$49,0), MATCH(orders!K$1,products!$A$1:$G$1,0))</f>
        <v>0.5</v>
      </c>
      <c r="L282" s="5">
        <f>INDEX(products!$A$1:$G$49, MATCH(orders!$D282, products!$A$1:$A$49,0), 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 customers!$A$1:$A$1001,customers!B282:B1282,0)</f>
        <v>Brendan Grece</v>
      </c>
      <c r="G283" s="2" t="str">
        <f>IF(_xlfn.XLOOKUP(C283,customers!$A$1:$A$1001,customers!C282:C1282,0)=0, "", _xlfn.XLOOKUP(C283,customers!$A$1:$A$1001,customers!C282:C1282,0))</f>
        <v>bgrecefm@naver.com</v>
      </c>
      <c r="H283" s="2" t="str">
        <f>_xlfn.XLOOKUP(C283,customers!$A$1:$A$1001,customers!$G$1:$G$1001,0)</f>
        <v>United States</v>
      </c>
      <c r="I283" t="str">
        <f>INDEX(products!$A$1:$G$49, MATCH(orders!$D283, products!$A$1:$A$49,0), MATCH(orders!I$1,products!$A$1:$G$1,0))</f>
        <v>Exc</v>
      </c>
      <c r="J283" t="str">
        <f>INDEX(products!$A$1:$G$49, MATCH(orders!$D283, products!$A$1:$A$49,0), MATCH(orders!J$1,products!$A$1:$G$1,0))</f>
        <v>L</v>
      </c>
      <c r="K283" s="4">
        <f>INDEX(products!$A$1:$G$49, MATCH(orders!$D283, products!$A$1:$A$49,0), MATCH(orders!K$1,products!$A$1:$G$1,0))</f>
        <v>1</v>
      </c>
      <c r="L283" s="5">
        <f>INDEX(products!$A$1:$G$49, MATCH(orders!$D283, products!$A$1:$A$49,0), 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 customers!$A$1:$A$1001,customers!B283:B1283,0)</f>
        <v>Abbe Thys</v>
      </c>
      <c r="G284" s="2" t="str">
        <f>IF(_xlfn.XLOOKUP(C284,customers!$A$1:$A$1001,customers!C283:C1283,0)=0, "", _xlfn.XLOOKUP(C284,customers!$A$1:$A$1001,customers!C283:C1283,0))</f>
        <v>athysfo@cdc.gov</v>
      </c>
      <c r="H284" s="2" t="str">
        <f>_xlfn.XLOOKUP(C284,customers!$A$1:$A$1001,customers!$G$1:$G$1001,0)</f>
        <v>United Kingdom</v>
      </c>
      <c r="I284" t="str">
        <f>INDEX(products!$A$1:$G$49, MATCH(orders!$D284, products!$A$1:$A$49,0), MATCH(orders!I$1,products!$A$1:$G$1,0))</f>
        <v>Ara</v>
      </c>
      <c r="J284" t="str">
        <f>INDEX(products!$A$1:$G$49, MATCH(orders!$D284, products!$A$1:$A$49,0), MATCH(orders!J$1,products!$A$1:$G$1,0))</f>
        <v>L</v>
      </c>
      <c r="K284" s="4">
        <f>INDEX(products!$A$1:$G$49, MATCH(orders!$D284, products!$A$1:$A$49,0), MATCH(orders!K$1,products!$A$1:$G$1,0))</f>
        <v>0.5</v>
      </c>
      <c r="L284" s="5">
        <f>INDEX(products!$A$1:$G$49, MATCH(orders!$D284, products!$A$1:$A$49,0), 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 customers!$A$1:$A$1001,customers!B284:B1284,0)</f>
        <v>Audra Kelston</v>
      </c>
      <c r="G285" s="2" t="str">
        <f>IF(_xlfn.XLOOKUP(C285,customers!$A$1:$A$1001,customers!C284:C1284,0)=0, "", _xlfn.XLOOKUP(C285,customers!$A$1:$A$1001,customers!C284:C1284,0))</f>
        <v>akelstonfq@sakura.ne.jp</v>
      </c>
      <c r="H285" s="2" t="str">
        <f>_xlfn.XLOOKUP(C285,customers!$A$1:$A$1001,customers!$G$1:$G$1001,0)</f>
        <v>United Kingdom</v>
      </c>
      <c r="I285" t="str">
        <f>INDEX(products!$A$1:$G$49, MATCH(orders!$D285, products!$A$1:$A$49,0), MATCH(orders!I$1,products!$A$1:$G$1,0))</f>
        <v>Rob</v>
      </c>
      <c r="J285" t="str">
        <f>INDEX(products!$A$1:$G$49, MATCH(orders!$D285, products!$A$1:$A$49,0), MATCH(orders!J$1,products!$A$1:$G$1,0))</f>
        <v>D</v>
      </c>
      <c r="K285" s="4">
        <f>INDEX(products!$A$1:$G$49, MATCH(orders!$D285, products!$A$1:$A$49,0), MATCH(orders!K$1,products!$A$1:$G$1,0))</f>
        <v>0.5</v>
      </c>
      <c r="L285" s="5">
        <f>INDEX(products!$A$1:$G$49, MATCH(orders!$D285, products!$A$1:$A$49,0), 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 customers!$A$1:$A$1001,customers!B285:B1285,0)</f>
        <v>Claiborne Mottram</v>
      </c>
      <c r="G286" s="2" t="str">
        <f>IF(_xlfn.XLOOKUP(C286,customers!$A$1:$A$1001,customers!C285:C1285,0)=0, "", _xlfn.XLOOKUP(C286,customers!$A$1:$A$1001,customers!C285:C1285,0))</f>
        <v>cmottramfs@harvard.edu</v>
      </c>
      <c r="H286" s="2" t="str">
        <f>_xlfn.XLOOKUP(C286,customers!$A$1:$A$1001,customers!$G$1:$G$1001,0)</f>
        <v>United States</v>
      </c>
      <c r="I286" t="str">
        <f>INDEX(products!$A$1:$G$49, MATCH(orders!$D286, products!$A$1:$A$49,0), MATCH(orders!I$1,products!$A$1:$G$1,0))</f>
        <v>Exc</v>
      </c>
      <c r="J286" t="str">
        <f>INDEX(products!$A$1:$G$49, MATCH(orders!$D286, products!$A$1:$A$49,0), MATCH(orders!J$1,products!$A$1:$G$1,0))</f>
        <v>M</v>
      </c>
      <c r="K286" s="4">
        <f>INDEX(products!$A$1:$G$49, MATCH(orders!$D286, products!$A$1:$A$49,0), MATCH(orders!K$1,products!$A$1:$G$1,0))</f>
        <v>2.5</v>
      </c>
      <c r="L286" s="5">
        <f>INDEX(products!$A$1:$G$49, MATCH(orders!$D286, products!$A$1:$A$49,0), 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 customers!$A$1:$A$1001,customers!B286:B1286,0)</f>
        <v>Donalt Sangwin</v>
      </c>
      <c r="G287" s="2" t="str">
        <f>IF(_xlfn.XLOOKUP(C287,customers!$A$1:$A$1001,customers!C286:C1286,0)=0, "", _xlfn.XLOOKUP(C287,customers!$A$1:$A$1001,customers!C286:C1286,0))</f>
        <v>dsangwinfu@weebly.com</v>
      </c>
      <c r="H287" s="2" t="str">
        <f>_xlfn.XLOOKUP(C287,customers!$A$1:$A$1001,customers!$G$1:$G$1001,0)</f>
        <v>United States</v>
      </c>
      <c r="I287" t="str">
        <f>INDEX(products!$A$1:$G$49, MATCH(orders!$D287, products!$A$1:$A$49,0), MATCH(orders!I$1,products!$A$1:$G$1,0))</f>
        <v>Lib</v>
      </c>
      <c r="J287" t="str">
        <f>INDEX(products!$A$1:$G$49, MATCH(orders!$D287, products!$A$1:$A$49,0), MATCH(orders!J$1,products!$A$1:$G$1,0))</f>
        <v>L</v>
      </c>
      <c r="K287" s="4">
        <f>INDEX(products!$A$1:$G$49, MATCH(orders!$D287, products!$A$1:$A$49,0), MATCH(orders!K$1,products!$A$1:$G$1,0))</f>
        <v>2.5</v>
      </c>
      <c r="L287" s="5">
        <f>INDEX(products!$A$1:$G$49, MATCH(orders!$D287, products!$A$1:$A$49,0), 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 customers!$A$1:$A$1001,customers!B287:B1287,0)</f>
        <v>Herbie Peppard</v>
      </c>
      <c r="G288" s="2" t="str">
        <f>IF(_xlfn.XLOOKUP(C288,customers!$A$1:$A$1001,customers!C287:C1287,0)=0, "", _xlfn.XLOOKUP(C288,customers!$A$1:$A$1001,customers!C287:C1287,0))</f>
        <v/>
      </c>
      <c r="H288" s="2" t="str">
        <f>_xlfn.XLOOKUP(C288,customers!$A$1:$A$1001,customers!$G$1:$G$1001,0)</f>
        <v>United States</v>
      </c>
      <c r="I288" t="str">
        <f>INDEX(products!$A$1:$G$49, MATCH(orders!$D288, products!$A$1:$A$49,0), MATCH(orders!I$1,products!$A$1:$G$1,0))</f>
        <v>Ara</v>
      </c>
      <c r="J288" t="str">
        <f>INDEX(products!$A$1:$G$49, MATCH(orders!$D288, products!$A$1:$A$49,0), MATCH(orders!J$1,products!$A$1:$G$1,0))</f>
        <v>M</v>
      </c>
      <c r="K288" s="4">
        <f>INDEX(products!$A$1:$G$49, MATCH(orders!$D288, products!$A$1:$A$49,0), MATCH(orders!K$1,products!$A$1:$G$1,0))</f>
        <v>0.2</v>
      </c>
      <c r="L288" s="5">
        <f>INDEX(products!$A$1:$G$49, MATCH(orders!$D288, products!$A$1:$A$49,0), 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 customers!$A$1:$A$1001,customers!B288:B1288,0)</f>
        <v>Maggy Harby</v>
      </c>
      <c r="G289" s="2" t="str">
        <f>IF(_xlfn.XLOOKUP(C289,customers!$A$1:$A$1001,customers!C288:C1288,0)=0, "", _xlfn.XLOOKUP(C289,customers!$A$1:$A$1001,customers!C288:C1288,0))</f>
        <v>mharbyfy@163.com</v>
      </c>
      <c r="H289" s="2" t="str">
        <f>_xlfn.XLOOKUP(C289,customers!$A$1:$A$1001,customers!$G$1:$G$1001,0)</f>
        <v>United States</v>
      </c>
      <c r="I289" t="str">
        <f>INDEX(products!$A$1:$G$49, MATCH(orders!$D289, products!$A$1:$A$49,0), MATCH(orders!I$1,products!$A$1:$G$1,0))</f>
        <v>Rob</v>
      </c>
      <c r="J289" t="str">
        <f>INDEX(products!$A$1:$G$49, MATCH(orders!$D289, products!$A$1:$A$49,0), MATCH(orders!J$1,products!$A$1:$G$1,0))</f>
        <v>L</v>
      </c>
      <c r="K289" s="4">
        <f>INDEX(products!$A$1:$G$49, MATCH(orders!$D289, products!$A$1:$A$49,0), MATCH(orders!K$1,products!$A$1:$G$1,0))</f>
        <v>0.2</v>
      </c>
      <c r="L289" s="5">
        <f>INDEX(products!$A$1:$G$49, MATCH(orders!$D289, products!$A$1:$A$49,0), 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 customers!$A$1:$A$1001,customers!B289:B1289,0)</f>
        <v>Phyllys Ormerod</v>
      </c>
      <c r="G290" s="2" t="str">
        <f>IF(_xlfn.XLOOKUP(C290,customers!$A$1:$A$1001,customers!C289:C1289,0)=0, "", _xlfn.XLOOKUP(C290,customers!$A$1:$A$1001,customers!C289:C1289,0))</f>
        <v>pormerodg0@redcross.org</v>
      </c>
      <c r="H290" s="2" t="str">
        <f>_xlfn.XLOOKUP(C290,customers!$A$1:$A$1001,customers!$G$1:$G$1001,0)</f>
        <v>Ireland</v>
      </c>
      <c r="I290" t="str">
        <f>INDEX(products!$A$1:$G$49, MATCH(orders!$D290, products!$A$1:$A$49,0), MATCH(orders!I$1,products!$A$1:$G$1,0))</f>
        <v>Exc</v>
      </c>
      <c r="J290" t="str">
        <f>INDEX(products!$A$1:$G$49, MATCH(orders!$D290, products!$A$1:$A$49,0), MATCH(orders!J$1,products!$A$1:$G$1,0))</f>
        <v>M</v>
      </c>
      <c r="K290" s="4">
        <f>INDEX(products!$A$1:$G$49, MATCH(orders!$D290, products!$A$1:$A$49,0), MATCH(orders!K$1,products!$A$1:$G$1,0))</f>
        <v>0.5</v>
      </c>
      <c r="L290" s="5">
        <f>INDEX(products!$A$1:$G$49, MATCH(orders!$D290, products!$A$1:$A$49,0), 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 customers!$A$1:$A$1001,customers!B290:B1290,0)</f>
        <v>Tymon Zanetti</v>
      </c>
      <c r="G291" s="2" t="str">
        <f>IF(_xlfn.XLOOKUP(C291,customers!$A$1:$A$1001,customers!C290:C1290,0)=0, "", _xlfn.XLOOKUP(C291,customers!$A$1:$A$1001,customers!C290:C1290,0))</f>
        <v>tzanettig2@gravatar.com</v>
      </c>
      <c r="H291" s="2" t="str">
        <f>_xlfn.XLOOKUP(C291,customers!$A$1:$A$1001,customers!$G$1:$G$1001,0)</f>
        <v>United States</v>
      </c>
      <c r="I291" t="str">
        <f>INDEX(products!$A$1:$G$49, MATCH(orders!$D291, products!$A$1:$A$49,0), MATCH(orders!I$1,products!$A$1:$G$1,0))</f>
        <v>Rob</v>
      </c>
      <c r="J291" t="str">
        <f>INDEX(products!$A$1:$G$49, MATCH(orders!$D291, products!$A$1:$A$49,0), MATCH(orders!J$1,products!$A$1:$G$1,0))</f>
        <v>D</v>
      </c>
      <c r="K291" s="4">
        <f>INDEX(products!$A$1:$G$49, MATCH(orders!$D291, products!$A$1:$A$49,0), MATCH(orders!K$1,products!$A$1:$G$1,0))</f>
        <v>0.2</v>
      </c>
      <c r="L291" s="5">
        <f>INDEX(products!$A$1:$G$49, MATCH(orders!$D291, products!$A$1:$A$49,0), 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 customers!$A$1:$A$1001,customers!B291:B1291,0)</f>
        <v>Reinaldos Kirtley</v>
      </c>
      <c r="G292" s="2" t="str">
        <f>IF(_xlfn.XLOOKUP(C292,customers!$A$1:$A$1001,customers!C291:C1291,0)=0, "", _xlfn.XLOOKUP(C292,customers!$A$1:$A$1001,customers!C291:C1291,0))</f>
        <v>rkirtleyg4@hatena.ne.jp</v>
      </c>
      <c r="H292" s="2" t="str">
        <f>_xlfn.XLOOKUP(C292,customers!$A$1:$A$1001,customers!$G$1:$G$1001,0)</f>
        <v>United States</v>
      </c>
      <c r="I292" t="str">
        <f>INDEX(products!$A$1:$G$49, MATCH(orders!$D292, products!$A$1:$A$49,0), MATCH(orders!I$1,products!$A$1:$G$1,0))</f>
        <v>Ara</v>
      </c>
      <c r="J292" t="str">
        <f>INDEX(products!$A$1:$G$49, MATCH(orders!$D292, products!$A$1:$A$49,0), MATCH(orders!J$1,products!$A$1:$G$1,0))</f>
        <v>D</v>
      </c>
      <c r="K292" s="4">
        <f>INDEX(products!$A$1:$G$49, MATCH(orders!$D292, products!$A$1:$A$49,0), MATCH(orders!K$1,products!$A$1:$G$1,0))</f>
        <v>1</v>
      </c>
      <c r="L292" s="5">
        <f>INDEX(products!$A$1:$G$49, MATCH(orders!$D292, products!$A$1:$A$49,0), 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 customers!$A$1:$A$1001,customers!B292:B1292,0)</f>
        <v>Russell Donet</v>
      </c>
      <c r="G293" s="2" t="str">
        <f>IF(_xlfn.XLOOKUP(C293,customers!$A$1:$A$1001,customers!C292:C1292,0)=0, "", _xlfn.XLOOKUP(C293,customers!$A$1:$A$1001,customers!C292:C1292,0))</f>
        <v>rdonetg6@oakley.com</v>
      </c>
      <c r="H293" s="2" t="str">
        <f>_xlfn.XLOOKUP(C293,customers!$A$1:$A$1001,customers!$G$1:$G$1001,0)</f>
        <v>Ireland</v>
      </c>
      <c r="I293" t="str">
        <f>INDEX(products!$A$1:$G$49, MATCH(orders!$D293, products!$A$1:$A$49,0), MATCH(orders!I$1,products!$A$1:$G$1,0))</f>
        <v>Exc</v>
      </c>
      <c r="J293" t="str">
        <f>INDEX(products!$A$1:$G$49, MATCH(orders!$D293, products!$A$1:$A$49,0), MATCH(orders!J$1,products!$A$1:$G$1,0))</f>
        <v>M</v>
      </c>
      <c r="K293" s="4">
        <f>INDEX(products!$A$1:$G$49, MATCH(orders!$D293, products!$A$1:$A$49,0), MATCH(orders!K$1,products!$A$1:$G$1,0))</f>
        <v>0.5</v>
      </c>
      <c r="L293" s="5">
        <f>INDEX(products!$A$1:$G$49, MATCH(orders!$D293, products!$A$1:$A$49,0), 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 customers!$A$1:$A$1001,customers!B293:B1293,0)</f>
        <v>Rickey Readie</v>
      </c>
      <c r="G294" s="2" t="str">
        <f>IF(_xlfn.XLOOKUP(C294,customers!$A$1:$A$1001,customers!C293:C1293,0)=0, "", _xlfn.XLOOKUP(C294,customers!$A$1:$A$1001,customers!C293:C1293,0))</f>
        <v>rreadieg8@guardian.co.uk</v>
      </c>
      <c r="H294" s="2" t="str">
        <f>_xlfn.XLOOKUP(C294,customers!$A$1:$A$1001,customers!$G$1:$G$1001,0)</f>
        <v>United States</v>
      </c>
      <c r="I294" t="str">
        <f>INDEX(products!$A$1:$G$49, MATCH(orders!$D294, products!$A$1:$A$49,0), MATCH(orders!I$1,products!$A$1:$G$1,0))</f>
        <v>Ara</v>
      </c>
      <c r="J294" t="str">
        <f>INDEX(products!$A$1:$G$49, MATCH(orders!$D294, products!$A$1:$A$49,0), MATCH(orders!J$1,products!$A$1:$G$1,0))</f>
        <v>D</v>
      </c>
      <c r="K294" s="4">
        <f>INDEX(products!$A$1:$G$49, MATCH(orders!$D294, products!$A$1:$A$49,0), MATCH(orders!K$1,products!$A$1:$G$1,0))</f>
        <v>0.5</v>
      </c>
      <c r="L294" s="5">
        <f>INDEX(products!$A$1:$G$49, MATCH(orders!$D294, products!$A$1:$A$49,0), 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 customers!$A$1:$A$1001,customers!B294:B1294,0)</f>
        <v>Zilvia Claisse</v>
      </c>
      <c r="G295" s="2" t="str">
        <f>IF(_xlfn.XLOOKUP(C295,customers!$A$1:$A$1001,customers!C294:C1294,0)=0, "", _xlfn.XLOOKUP(C295,customers!$A$1:$A$1001,customers!C294:C1294,0))</f>
        <v/>
      </c>
      <c r="H295" s="2" t="str">
        <f>_xlfn.XLOOKUP(C295,customers!$A$1:$A$1001,customers!$G$1:$G$1001,0)</f>
        <v>United States</v>
      </c>
      <c r="I295" t="str">
        <f>INDEX(products!$A$1:$G$49, MATCH(orders!$D295, products!$A$1:$A$49,0), MATCH(orders!I$1,products!$A$1:$G$1,0))</f>
        <v>Ara</v>
      </c>
      <c r="J295" t="str">
        <f>INDEX(products!$A$1:$G$49, MATCH(orders!$D295, products!$A$1:$A$49,0), MATCH(orders!J$1,products!$A$1:$G$1,0))</f>
        <v>D</v>
      </c>
      <c r="K295" s="4">
        <f>INDEX(products!$A$1:$G$49, MATCH(orders!$D295, products!$A$1:$A$49,0), MATCH(orders!K$1,products!$A$1:$G$1,0))</f>
        <v>0.5</v>
      </c>
      <c r="L295" s="5">
        <f>INDEX(products!$A$1:$G$49, MATCH(orders!$D295, products!$A$1:$A$49,0), 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 customers!$A$1:$A$1001,customers!B295:B1295,0)</f>
        <v>Valenka Stansbury</v>
      </c>
      <c r="G296" s="2" t="str">
        <f>IF(_xlfn.XLOOKUP(C296,customers!$A$1:$A$1001,customers!C295:C1295,0)=0, "", _xlfn.XLOOKUP(C296,customers!$A$1:$A$1001,customers!C295:C1295,0))</f>
        <v>vstansburygc@unblog.fr</v>
      </c>
      <c r="H296" s="2" t="str">
        <f>_xlfn.XLOOKUP(C296,customers!$A$1:$A$1001,customers!$G$1:$G$1001,0)</f>
        <v>United States</v>
      </c>
      <c r="I296" t="str">
        <f>INDEX(products!$A$1:$G$49, MATCH(orders!$D296, products!$A$1:$A$49,0), MATCH(orders!I$1,products!$A$1:$G$1,0))</f>
        <v>Exc</v>
      </c>
      <c r="J296" t="str">
        <f>INDEX(products!$A$1:$G$49, MATCH(orders!$D296, products!$A$1:$A$49,0), MATCH(orders!J$1,products!$A$1:$G$1,0))</f>
        <v>L</v>
      </c>
      <c r="K296" s="4">
        <f>INDEX(products!$A$1:$G$49, MATCH(orders!$D296, products!$A$1:$A$49,0), MATCH(orders!K$1,products!$A$1:$G$1,0))</f>
        <v>1</v>
      </c>
      <c r="L296" s="5">
        <f>INDEX(products!$A$1:$G$49, MATCH(orders!$D296, products!$A$1:$A$49,0), 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 customers!$A$1:$A$1001,customers!B296:B1296,0)</f>
        <v>Jewelle Shenton</v>
      </c>
      <c r="G297" s="2" t="str">
        <f>IF(_xlfn.XLOOKUP(C297,customers!$A$1:$A$1001,customers!C296:C1296,0)=0, "", _xlfn.XLOOKUP(C297,customers!$A$1:$A$1001,customers!C296:C1296,0))</f>
        <v>jshentonge@google.com.hk</v>
      </c>
      <c r="H297" s="2" t="str">
        <f>_xlfn.XLOOKUP(C297,customers!$A$1:$A$1001,customers!$G$1:$G$1001,0)</f>
        <v>United States</v>
      </c>
      <c r="I297" t="str">
        <f>INDEX(products!$A$1:$G$49, MATCH(orders!$D297, products!$A$1:$A$49,0), MATCH(orders!I$1,products!$A$1:$G$1,0))</f>
        <v>Exc</v>
      </c>
      <c r="J297" t="str">
        <f>INDEX(products!$A$1:$G$49, MATCH(orders!$D297, products!$A$1:$A$49,0), MATCH(orders!J$1,products!$A$1:$G$1,0))</f>
        <v>M</v>
      </c>
      <c r="K297" s="4">
        <f>INDEX(products!$A$1:$G$49, MATCH(orders!$D297, products!$A$1:$A$49,0), MATCH(orders!K$1,products!$A$1:$G$1,0))</f>
        <v>1</v>
      </c>
      <c r="L297" s="5">
        <f>INDEX(products!$A$1:$G$49, MATCH(orders!$D297, products!$A$1:$A$49,0), 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 customers!$A$1:$A$1001,customers!B297:B1297,0)</f>
        <v>Kylie Mowat</v>
      </c>
      <c r="G298" s="2" t="str">
        <f>IF(_xlfn.XLOOKUP(C298,customers!$A$1:$A$1001,customers!C297:C1297,0)=0, "", _xlfn.XLOOKUP(C298,customers!$A$1:$A$1001,customers!C297:C1297,0))</f>
        <v/>
      </c>
      <c r="H298" s="2" t="str">
        <f>_xlfn.XLOOKUP(C298,customers!$A$1:$A$1001,customers!$G$1:$G$1001,0)</f>
        <v>United States</v>
      </c>
      <c r="I298" t="str">
        <f>INDEX(products!$A$1:$G$49, MATCH(orders!$D298, products!$A$1:$A$49,0), MATCH(orders!I$1,products!$A$1:$G$1,0))</f>
        <v>Rob</v>
      </c>
      <c r="J298" t="str">
        <f>INDEX(products!$A$1:$G$49, MATCH(orders!$D298, products!$A$1:$A$49,0), MATCH(orders!J$1,products!$A$1:$G$1,0))</f>
        <v>M</v>
      </c>
      <c r="K298" s="4">
        <f>INDEX(products!$A$1:$G$49, MATCH(orders!$D298, products!$A$1:$A$49,0), MATCH(orders!K$1,products!$A$1:$G$1,0))</f>
        <v>0.5</v>
      </c>
      <c r="L298" s="5">
        <f>INDEX(products!$A$1:$G$49, MATCH(orders!$D298, products!$A$1:$A$49,0), 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 customers!$A$1:$A$1001,customers!B298:B1298,0)</f>
        <v>Gabriel Starcks</v>
      </c>
      <c r="G299" s="2" t="str">
        <f>IF(_xlfn.XLOOKUP(C299,customers!$A$1:$A$1001,customers!C298:C1298,0)=0, "", _xlfn.XLOOKUP(C299,customers!$A$1:$A$1001,customers!C298:C1298,0))</f>
        <v>gstarcksgi@abc.net.au</v>
      </c>
      <c r="H299" s="2" t="str">
        <f>_xlfn.XLOOKUP(C299,customers!$A$1:$A$1001,customers!$G$1:$G$1001,0)</f>
        <v>United States</v>
      </c>
      <c r="I299" t="str">
        <f>INDEX(products!$A$1:$G$49, MATCH(orders!$D299, products!$A$1:$A$49,0), MATCH(orders!I$1,products!$A$1:$G$1,0))</f>
        <v>Rob</v>
      </c>
      <c r="J299" t="str">
        <f>INDEX(products!$A$1:$G$49, MATCH(orders!$D299, products!$A$1:$A$49,0), MATCH(orders!J$1,products!$A$1:$G$1,0))</f>
        <v>D</v>
      </c>
      <c r="K299" s="4">
        <f>INDEX(products!$A$1:$G$49, MATCH(orders!$D299, products!$A$1:$A$49,0), MATCH(orders!K$1,products!$A$1:$G$1,0))</f>
        <v>0.5</v>
      </c>
      <c r="L299" s="5">
        <f>INDEX(products!$A$1:$G$49, MATCH(orders!$D299, products!$A$1:$A$49,0), 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 customers!$A$1:$A$1001,customers!B299:B1299,0)</f>
        <v>Kienan Scholard</v>
      </c>
      <c r="G300" s="2" t="str">
        <f>IF(_xlfn.XLOOKUP(C300,customers!$A$1:$A$1001,customers!C299:C1299,0)=0, "", _xlfn.XLOOKUP(C300,customers!$A$1:$A$1001,customers!C299:C1299,0))</f>
        <v>kscholardgk@sbwire.com</v>
      </c>
      <c r="H300" s="2" t="str">
        <f>_xlfn.XLOOKUP(C300,customers!$A$1:$A$1001,customers!$G$1:$G$1001,0)</f>
        <v>United States</v>
      </c>
      <c r="I300" t="str">
        <f>INDEX(products!$A$1:$G$49, MATCH(orders!$D300, products!$A$1:$A$49,0), MATCH(orders!I$1,products!$A$1:$G$1,0))</f>
        <v>Exc</v>
      </c>
      <c r="J300" t="str">
        <f>INDEX(products!$A$1:$G$49, MATCH(orders!$D300, products!$A$1:$A$49,0), MATCH(orders!J$1,products!$A$1:$G$1,0))</f>
        <v>L</v>
      </c>
      <c r="K300" s="4">
        <f>INDEX(products!$A$1:$G$49, MATCH(orders!$D300, products!$A$1:$A$49,0), MATCH(orders!K$1,products!$A$1:$G$1,0))</f>
        <v>0.2</v>
      </c>
      <c r="L300" s="5">
        <f>INDEX(products!$A$1:$G$49, MATCH(orders!$D300, products!$A$1:$A$49,0), 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 customers!$A$1:$A$1001,customers!B300:B1300,0)</f>
        <v>Krissie Hammett</v>
      </c>
      <c r="G301" s="2" t="str">
        <f>IF(_xlfn.XLOOKUP(C301,customers!$A$1:$A$1001,customers!C300:C1300,0)=0, "", _xlfn.XLOOKUP(C301,customers!$A$1:$A$1001,customers!C300:C1300,0))</f>
        <v>khammettgm@dmoz.org</v>
      </c>
      <c r="H301" s="2" t="str">
        <f>_xlfn.XLOOKUP(C301,customers!$A$1:$A$1001,customers!$G$1:$G$1001,0)</f>
        <v>United States</v>
      </c>
      <c r="I301" t="str">
        <f>INDEX(products!$A$1:$G$49, MATCH(orders!$D301, products!$A$1:$A$49,0), MATCH(orders!I$1,products!$A$1:$G$1,0))</f>
        <v>Exc</v>
      </c>
      <c r="J301" t="str">
        <f>INDEX(products!$A$1:$G$49, MATCH(orders!$D301, products!$A$1:$A$49,0), MATCH(orders!J$1,products!$A$1:$G$1,0))</f>
        <v>L</v>
      </c>
      <c r="K301" s="4">
        <f>INDEX(products!$A$1:$G$49, MATCH(orders!$D301, products!$A$1:$A$49,0), MATCH(orders!K$1,products!$A$1:$G$1,0))</f>
        <v>2.5</v>
      </c>
      <c r="L301" s="5">
        <f>INDEX(products!$A$1:$G$49, MATCH(orders!$D301, products!$A$1:$A$49,0), 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 customers!$A$1:$A$1001,customers!B301:B1301,0)</f>
        <v>Peyter Lauritzen</v>
      </c>
      <c r="G302" s="2" t="str">
        <f>IF(_xlfn.XLOOKUP(C302,customers!$A$1:$A$1001,customers!C301:C1301,0)=0, "", _xlfn.XLOOKUP(C302,customers!$A$1:$A$1001,customers!C301:C1301,0))</f>
        <v>plauritzengo@photobucket.com</v>
      </c>
      <c r="H302" s="2" t="str">
        <f>_xlfn.XLOOKUP(C302,customers!$A$1:$A$1001,customers!$G$1:$G$1001,0)</f>
        <v>United States</v>
      </c>
      <c r="I302" t="str">
        <f>INDEX(products!$A$1:$G$49, MATCH(orders!$D302, products!$A$1:$A$49,0), MATCH(orders!I$1,products!$A$1:$G$1,0))</f>
        <v>Ara</v>
      </c>
      <c r="J302" t="str">
        <f>INDEX(products!$A$1:$G$49, MATCH(orders!$D302, products!$A$1:$A$49,0), MATCH(orders!J$1,products!$A$1:$G$1,0))</f>
        <v>L</v>
      </c>
      <c r="K302" s="4">
        <f>INDEX(products!$A$1:$G$49, MATCH(orders!$D302, products!$A$1:$A$49,0), MATCH(orders!K$1,products!$A$1:$G$1,0))</f>
        <v>1</v>
      </c>
      <c r="L302" s="5">
        <f>INDEX(products!$A$1:$G$49, MATCH(orders!$D302, products!$A$1:$A$49,0), 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 customers!$A$1:$A$1001,customers!B302:B1302,0)</f>
        <v>Emalee Rolin</v>
      </c>
      <c r="G303" s="2" t="str">
        <f>IF(_xlfn.XLOOKUP(C303,customers!$A$1:$A$1001,customers!C302:C1302,0)=0, "", _xlfn.XLOOKUP(C303,customers!$A$1:$A$1001,customers!C302:C1302,0))</f>
        <v>erolingq@google.fr</v>
      </c>
      <c r="H303" s="2" t="str">
        <f>_xlfn.XLOOKUP(C303,customers!$A$1:$A$1001,customers!$G$1:$G$1001,0)</f>
        <v>United States</v>
      </c>
      <c r="I303" t="str">
        <f>INDEX(products!$A$1:$G$49, MATCH(orders!$D303, products!$A$1:$A$49,0), MATCH(orders!I$1,products!$A$1:$G$1,0))</f>
        <v>Lib</v>
      </c>
      <c r="J303" t="str">
        <f>INDEX(products!$A$1:$G$49, MATCH(orders!$D303, products!$A$1:$A$49,0), MATCH(orders!J$1,products!$A$1:$G$1,0))</f>
        <v>D</v>
      </c>
      <c r="K303" s="4">
        <f>INDEX(products!$A$1:$G$49, MATCH(orders!$D303, products!$A$1:$A$49,0), MATCH(orders!K$1,products!$A$1:$G$1,0))</f>
        <v>0.2</v>
      </c>
      <c r="L303" s="5">
        <f>INDEX(products!$A$1:$G$49, MATCH(orders!$D303, products!$A$1:$A$49,0), 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 customers!$A$1:$A$1001,customers!B303:B1303,0)</f>
        <v>Jorge Bettison</v>
      </c>
      <c r="G304" s="2" t="str">
        <f>IF(_xlfn.XLOOKUP(C304,customers!$A$1:$A$1001,customers!C303:C1303,0)=0, "", _xlfn.XLOOKUP(C304,customers!$A$1:$A$1001,customers!C303:C1303,0))</f>
        <v/>
      </c>
      <c r="H304" s="2" t="str">
        <f>_xlfn.XLOOKUP(C304,customers!$A$1:$A$1001,customers!$G$1:$G$1001,0)</f>
        <v>United States</v>
      </c>
      <c r="I304" t="str">
        <f>INDEX(products!$A$1:$G$49, MATCH(orders!$D304, products!$A$1:$A$49,0), MATCH(orders!I$1,products!$A$1:$G$1,0))</f>
        <v>Ara</v>
      </c>
      <c r="J304" t="str">
        <f>INDEX(products!$A$1:$G$49, MATCH(orders!$D304, products!$A$1:$A$49,0), MATCH(orders!J$1,products!$A$1:$G$1,0))</f>
        <v>M</v>
      </c>
      <c r="K304" s="4">
        <f>INDEX(products!$A$1:$G$49, MATCH(orders!$D304, products!$A$1:$A$49,0), MATCH(orders!K$1,products!$A$1:$G$1,0))</f>
        <v>0.5</v>
      </c>
      <c r="L304" s="5">
        <f>INDEX(products!$A$1:$G$49, MATCH(orders!$D304, products!$A$1:$A$49,0), 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 customers!$A$1:$A$1001,customers!B304:B1304,0)</f>
        <v>Brendin Peattie</v>
      </c>
      <c r="G305" s="2" t="str">
        <f>IF(_xlfn.XLOOKUP(C305,customers!$A$1:$A$1001,customers!C304:C1304,0)=0, "", _xlfn.XLOOKUP(C305,customers!$A$1:$A$1001,customers!C304:C1304,0))</f>
        <v>bpeattiegu@imgur.com</v>
      </c>
      <c r="H305" s="2" t="str">
        <f>_xlfn.XLOOKUP(C305,customers!$A$1:$A$1001,customers!$G$1:$G$1001,0)</f>
        <v>United States</v>
      </c>
      <c r="I305" t="str">
        <f>INDEX(products!$A$1:$G$49, MATCH(orders!$D305, products!$A$1:$A$49,0), MATCH(orders!I$1,products!$A$1:$G$1,0))</f>
        <v>Exc</v>
      </c>
      <c r="J305" t="str">
        <f>INDEX(products!$A$1:$G$49, MATCH(orders!$D305, products!$A$1:$A$49,0), MATCH(orders!J$1,products!$A$1:$G$1,0))</f>
        <v>D</v>
      </c>
      <c r="K305" s="4">
        <f>INDEX(products!$A$1:$G$49, MATCH(orders!$D305, products!$A$1:$A$49,0), MATCH(orders!K$1,products!$A$1:$G$1,0))</f>
        <v>2.5</v>
      </c>
      <c r="L305" s="5">
        <f>INDEX(products!$A$1:$G$49, MATCH(orders!$D305, products!$A$1:$A$49,0), 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 customers!$A$1:$A$1001,customers!B305:B1305,0)</f>
        <v>Shay Couronne</v>
      </c>
      <c r="G306" s="2" t="str">
        <f>IF(_xlfn.XLOOKUP(C306,customers!$A$1:$A$1001,customers!C305:C1305,0)=0, "", _xlfn.XLOOKUP(C306,customers!$A$1:$A$1001,customers!C305:C1305,0))</f>
        <v>scouronneh3@mozilla.org</v>
      </c>
      <c r="H306" s="2" t="str">
        <f>_xlfn.XLOOKUP(C306,customers!$A$1:$A$1001,customers!$G$1:$G$1001,0)</f>
        <v>United States</v>
      </c>
      <c r="I306" t="str">
        <f>INDEX(products!$A$1:$G$49, MATCH(orders!$D306, products!$A$1:$A$49,0), MATCH(orders!I$1,products!$A$1:$G$1,0))</f>
        <v>Ara</v>
      </c>
      <c r="J306" t="str">
        <f>INDEX(products!$A$1:$G$49, MATCH(orders!$D306, products!$A$1:$A$49,0), MATCH(orders!J$1,products!$A$1:$G$1,0))</f>
        <v>L</v>
      </c>
      <c r="K306" s="4">
        <f>INDEX(products!$A$1:$G$49, MATCH(orders!$D306, products!$A$1:$A$49,0), MATCH(orders!K$1,products!$A$1:$G$1,0))</f>
        <v>0.2</v>
      </c>
      <c r="L306" s="5">
        <f>INDEX(products!$A$1:$G$49, MATCH(orders!$D306, products!$A$1:$A$49,0), 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 customers!$A$1:$A$1001,customers!B306:B1306,0)</f>
        <v>Angelia Cleyburn</v>
      </c>
      <c r="G307" s="2" t="str">
        <f>IF(_xlfn.XLOOKUP(C307,customers!$A$1:$A$1001,customers!C306:C1306,0)=0, "", _xlfn.XLOOKUP(C307,customers!$A$1:$A$1001,customers!C306:C1306,0))</f>
        <v>acleyburngy@lycos.com</v>
      </c>
      <c r="H307" s="2" t="str">
        <f>_xlfn.XLOOKUP(C307,customers!$A$1:$A$1001,customers!$G$1:$G$1001,0)</f>
        <v>United Kingdom</v>
      </c>
      <c r="I307" t="str">
        <f>INDEX(products!$A$1:$G$49, MATCH(orders!$D307, products!$A$1:$A$49,0), MATCH(orders!I$1,products!$A$1:$G$1,0))</f>
        <v>Lib</v>
      </c>
      <c r="J307" t="str">
        <f>INDEX(products!$A$1:$G$49, MATCH(orders!$D307, products!$A$1:$A$49,0), MATCH(orders!J$1,products!$A$1:$G$1,0))</f>
        <v>M</v>
      </c>
      <c r="K307" s="4">
        <f>INDEX(products!$A$1:$G$49, MATCH(orders!$D307, products!$A$1:$A$49,0), MATCH(orders!K$1,products!$A$1:$G$1,0))</f>
        <v>0.2</v>
      </c>
      <c r="L307" s="5">
        <f>INDEX(products!$A$1:$G$49, MATCH(orders!$D307, products!$A$1:$A$49,0), 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 customers!$A$1:$A$1001,customers!B307:B1307,0)</f>
        <v>Betti Lacasa</v>
      </c>
      <c r="G308" s="2" t="str">
        <f>IF(_xlfn.XLOOKUP(C308,customers!$A$1:$A$1001,customers!C307:C1307,0)=0, "", _xlfn.XLOOKUP(C308,customers!$A$1:$A$1001,customers!C307:C1307,0))</f>
        <v/>
      </c>
      <c r="H308" s="2" t="str">
        <f>_xlfn.XLOOKUP(C308,customers!$A$1:$A$1001,customers!$G$1:$G$1001,0)</f>
        <v>United States</v>
      </c>
      <c r="I308" t="str">
        <f>INDEX(products!$A$1:$G$49, MATCH(orders!$D308, products!$A$1:$A$49,0), MATCH(orders!I$1,products!$A$1:$G$1,0))</f>
        <v>Rob</v>
      </c>
      <c r="J308" t="str">
        <f>INDEX(products!$A$1:$G$49, MATCH(orders!$D308, products!$A$1:$A$49,0), MATCH(orders!J$1,products!$A$1:$G$1,0))</f>
        <v>M</v>
      </c>
      <c r="K308" s="4">
        <f>INDEX(products!$A$1:$G$49, MATCH(orders!$D308, products!$A$1:$A$49,0), MATCH(orders!K$1,products!$A$1:$G$1,0))</f>
        <v>0.2</v>
      </c>
      <c r="L308" s="5">
        <f>INDEX(products!$A$1:$G$49, MATCH(orders!$D308, products!$A$1:$A$49,0), 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 customers!$A$1:$A$1001,customers!B308:B1308,0)</f>
        <v>Vita Pummery</v>
      </c>
      <c r="G309" s="2" t="str">
        <f>IF(_xlfn.XLOOKUP(C309,customers!$A$1:$A$1001,customers!C308:C1308,0)=0, "", _xlfn.XLOOKUP(C309,customers!$A$1:$A$1001,customers!C308:C1308,0))</f>
        <v/>
      </c>
      <c r="H309" s="2" t="str">
        <f>_xlfn.XLOOKUP(C309,customers!$A$1:$A$1001,customers!$G$1:$G$1001,0)</f>
        <v>United States</v>
      </c>
      <c r="I309" t="str">
        <f>INDEX(products!$A$1:$G$49, MATCH(orders!$D309, products!$A$1:$A$49,0), MATCH(orders!I$1,products!$A$1:$G$1,0))</f>
        <v>Ara</v>
      </c>
      <c r="J309" t="str">
        <f>INDEX(products!$A$1:$G$49, MATCH(orders!$D309, products!$A$1:$A$49,0), MATCH(orders!J$1,products!$A$1:$G$1,0))</f>
        <v>M</v>
      </c>
      <c r="K309" s="4">
        <f>INDEX(products!$A$1:$G$49, MATCH(orders!$D309, products!$A$1:$A$49,0), MATCH(orders!K$1,products!$A$1:$G$1,0))</f>
        <v>1</v>
      </c>
      <c r="L309" s="5">
        <f>INDEX(products!$A$1:$G$49, MATCH(orders!$D309, products!$A$1:$A$49,0), 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 customers!$A$1:$A$1001,customers!B309:B1309,0)</f>
        <v>Linus Flippelli</v>
      </c>
      <c r="G310" s="2" t="str">
        <f>IF(_xlfn.XLOOKUP(C310,customers!$A$1:$A$1001,customers!C309:C1309,0)=0, "", _xlfn.XLOOKUP(C310,customers!$A$1:$A$1001,customers!C309:C1309,0))</f>
        <v>lflippellih4@github.io</v>
      </c>
      <c r="H310" s="2" t="str">
        <f>_xlfn.XLOOKUP(C310,customers!$A$1:$A$1001,customers!$G$1:$G$1001,0)</f>
        <v>United Kingdom</v>
      </c>
      <c r="I310" t="str">
        <f>INDEX(products!$A$1:$G$49, MATCH(orders!$D310, products!$A$1:$A$49,0), MATCH(orders!I$1,products!$A$1:$G$1,0))</f>
        <v>Ara</v>
      </c>
      <c r="J310" t="str">
        <f>INDEX(products!$A$1:$G$49, MATCH(orders!$D310, products!$A$1:$A$49,0), MATCH(orders!J$1,products!$A$1:$G$1,0))</f>
        <v>M</v>
      </c>
      <c r="K310" s="4">
        <f>INDEX(products!$A$1:$G$49, MATCH(orders!$D310, products!$A$1:$A$49,0), MATCH(orders!K$1,products!$A$1:$G$1,0))</f>
        <v>1</v>
      </c>
      <c r="L310" s="5">
        <f>INDEX(products!$A$1:$G$49, MATCH(orders!$D310, products!$A$1:$A$49,0), 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 customers!$A$1:$A$1001,customers!B310:B1310,0)</f>
        <v>Innis Renhard</v>
      </c>
      <c r="G311" s="2" t="str">
        <f>IF(_xlfn.XLOOKUP(C311,customers!$A$1:$A$1001,customers!C310:C1310,0)=0, "", _xlfn.XLOOKUP(C311,customers!$A$1:$A$1001,customers!C310:C1310,0))</f>
        <v>irenhardh6@i2i.jp</v>
      </c>
      <c r="H311" s="2" t="str">
        <f>_xlfn.XLOOKUP(C311,customers!$A$1:$A$1001,customers!$G$1:$G$1001,0)</f>
        <v>United States</v>
      </c>
      <c r="I311" t="str">
        <f>INDEX(products!$A$1:$G$49, MATCH(orders!$D311, products!$A$1:$A$49,0), MATCH(orders!I$1,products!$A$1:$G$1,0))</f>
        <v>Lib</v>
      </c>
      <c r="J311" t="str">
        <f>INDEX(products!$A$1:$G$49, MATCH(orders!$D311, products!$A$1:$A$49,0), MATCH(orders!J$1,products!$A$1:$G$1,0))</f>
        <v>M</v>
      </c>
      <c r="K311" s="4">
        <f>INDEX(products!$A$1:$G$49, MATCH(orders!$D311, products!$A$1:$A$49,0), MATCH(orders!K$1,products!$A$1:$G$1,0))</f>
        <v>0.2</v>
      </c>
      <c r="L311" s="5">
        <f>INDEX(products!$A$1:$G$49, MATCH(orders!$D311, products!$A$1:$A$49,0), 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 customers!$A$1:$A$1001,customers!B311:B1311,0)</f>
        <v>Josy Bus</v>
      </c>
      <c r="G312" s="2" t="str">
        <f>IF(_xlfn.XLOOKUP(C312,customers!$A$1:$A$1001,customers!C311:C1311,0)=0, "", _xlfn.XLOOKUP(C312,customers!$A$1:$A$1001,customers!C311:C1311,0))</f>
        <v>jbush8@guardian.co.uk</v>
      </c>
      <c r="H312" s="2" t="str">
        <f>_xlfn.XLOOKUP(C312,customers!$A$1:$A$1001,customers!$G$1:$G$1001,0)</f>
        <v>Ireland</v>
      </c>
      <c r="I312" t="str">
        <f>INDEX(products!$A$1:$G$49, MATCH(orders!$D312, products!$A$1:$A$49,0), MATCH(orders!I$1,products!$A$1:$G$1,0))</f>
        <v>Exc</v>
      </c>
      <c r="J312" t="str">
        <f>INDEX(products!$A$1:$G$49, MATCH(orders!$D312, products!$A$1:$A$49,0), MATCH(orders!J$1,products!$A$1:$G$1,0))</f>
        <v>L</v>
      </c>
      <c r="K312" s="4">
        <f>INDEX(products!$A$1:$G$49, MATCH(orders!$D312, products!$A$1:$A$49,0), MATCH(orders!K$1,products!$A$1:$G$1,0))</f>
        <v>1</v>
      </c>
      <c r="L312" s="5">
        <f>INDEX(products!$A$1:$G$49, MATCH(orders!$D312, products!$A$1:$A$49,0), 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 customers!$A$1:$A$1001,customers!B312:B1312,0)</f>
        <v>Bertine Byrd</v>
      </c>
      <c r="G313" s="2" t="str">
        <f>IF(_xlfn.XLOOKUP(C313,customers!$A$1:$A$1001,customers!C312:C1312,0)=0, "", _xlfn.XLOOKUP(C313,customers!$A$1:$A$1001,customers!C312:C1312,0))</f>
        <v>bbyrdha@4shared.com</v>
      </c>
      <c r="H313" s="2" t="str">
        <f>_xlfn.XLOOKUP(C313,customers!$A$1:$A$1001,customers!$G$1:$G$1001,0)</f>
        <v>United States</v>
      </c>
      <c r="I313" t="str">
        <f>INDEX(products!$A$1:$G$49, MATCH(orders!$D313, products!$A$1:$A$49,0), MATCH(orders!I$1,products!$A$1:$G$1,0))</f>
        <v>Exc</v>
      </c>
      <c r="J313" t="str">
        <f>INDEX(products!$A$1:$G$49, MATCH(orders!$D313, products!$A$1:$A$49,0), MATCH(orders!J$1,products!$A$1:$G$1,0))</f>
        <v>M</v>
      </c>
      <c r="K313" s="4">
        <f>INDEX(products!$A$1:$G$49, MATCH(orders!$D313, products!$A$1:$A$49,0), MATCH(orders!K$1,products!$A$1:$G$1,0))</f>
        <v>2.5</v>
      </c>
      <c r="L313" s="5">
        <f>INDEX(products!$A$1:$G$49, MATCH(orders!$D313, products!$A$1:$A$49,0), 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 customers!$A$1:$A$1001,customers!B313:B1313,0)</f>
        <v>Dianne Chardin</v>
      </c>
      <c r="G314" s="2" t="str">
        <f>IF(_xlfn.XLOOKUP(C314,customers!$A$1:$A$1001,customers!C313:C1313,0)=0, "", _xlfn.XLOOKUP(C314,customers!$A$1:$A$1001,customers!C313:C1313,0))</f>
        <v>dchardinhc@nhs.uk</v>
      </c>
      <c r="H314" s="2" t="str">
        <f>_xlfn.XLOOKUP(C314,customers!$A$1:$A$1001,customers!$G$1:$G$1001,0)</f>
        <v>United States</v>
      </c>
      <c r="I314" t="str">
        <f>INDEX(products!$A$1:$G$49, MATCH(orders!$D314, products!$A$1:$A$49,0), MATCH(orders!I$1,products!$A$1:$G$1,0))</f>
        <v>Rob</v>
      </c>
      <c r="J314" t="str">
        <f>INDEX(products!$A$1:$G$49, MATCH(orders!$D314, products!$A$1:$A$49,0), MATCH(orders!J$1,products!$A$1:$G$1,0))</f>
        <v>M</v>
      </c>
      <c r="K314" s="4">
        <f>INDEX(products!$A$1:$G$49, MATCH(orders!$D314, products!$A$1:$A$49,0), MATCH(orders!K$1,products!$A$1:$G$1,0))</f>
        <v>0.5</v>
      </c>
      <c r="L314" s="5">
        <f>INDEX(products!$A$1:$G$49, MATCH(orders!$D314, products!$A$1:$A$49,0), 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 customers!$A$1:$A$1001,customers!B314:B1314,0)</f>
        <v>Wallis Bernth</v>
      </c>
      <c r="G315" s="2" t="str">
        <f>IF(_xlfn.XLOOKUP(C315,customers!$A$1:$A$1001,customers!C314:C1314,0)=0, "", _xlfn.XLOOKUP(C315,customers!$A$1:$A$1001,customers!C314:C1314,0))</f>
        <v>wbernthhe@miitbeian.gov.cn</v>
      </c>
      <c r="H315" s="2" t="str">
        <f>_xlfn.XLOOKUP(C315,customers!$A$1:$A$1001,customers!$G$1:$G$1001,0)</f>
        <v>United Kingdom</v>
      </c>
      <c r="I315" t="str">
        <f>INDEX(products!$A$1:$G$49, MATCH(orders!$D315, products!$A$1:$A$49,0), MATCH(orders!I$1,products!$A$1:$G$1,0))</f>
        <v>Rob</v>
      </c>
      <c r="J315" t="str">
        <f>INDEX(products!$A$1:$G$49, MATCH(orders!$D315, products!$A$1:$A$49,0), MATCH(orders!J$1,products!$A$1:$G$1,0))</f>
        <v>M</v>
      </c>
      <c r="K315" s="4">
        <f>INDEX(products!$A$1:$G$49, MATCH(orders!$D315, products!$A$1:$A$49,0), MATCH(orders!K$1,products!$A$1:$G$1,0))</f>
        <v>1</v>
      </c>
      <c r="L315" s="5">
        <f>INDEX(products!$A$1:$G$49, MATCH(orders!$D315, products!$A$1:$A$49,0), 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 customers!$A$1:$A$1001,customers!B315:B1315,0)</f>
        <v>Faunie Brigham</v>
      </c>
      <c r="G316" s="2" t="str">
        <f>IF(_xlfn.XLOOKUP(C316,customers!$A$1:$A$1001,customers!C315:C1315,0)=0, "", _xlfn.XLOOKUP(C316,customers!$A$1:$A$1001,customers!C315:C1315,0))</f>
        <v>fbrighamhg@blog.com</v>
      </c>
      <c r="H316" s="2" t="str">
        <f>_xlfn.XLOOKUP(C316,customers!$A$1:$A$1001,customers!$G$1:$G$1001,0)</f>
        <v>United States</v>
      </c>
      <c r="I316" t="str">
        <f>INDEX(products!$A$1:$G$49, MATCH(orders!$D316, products!$A$1:$A$49,0), MATCH(orders!I$1,products!$A$1:$G$1,0))</f>
        <v>Rob</v>
      </c>
      <c r="J316" t="str">
        <f>INDEX(products!$A$1:$G$49, MATCH(orders!$D316, products!$A$1:$A$49,0), MATCH(orders!J$1,products!$A$1:$G$1,0))</f>
        <v>D</v>
      </c>
      <c r="K316" s="4">
        <f>INDEX(products!$A$1:$G$49, MATCH(orders!$D316, products!$A$1:$A$49,0), MATCH(orders!K$1,products!$A$1:$G$1,0))</f>
        <v>1</v>
      </c>
      <c r="L316" s="5">
        <f>INDEX(products!$A$1:$G$49, MATCH(orders!$D316, products!$A$1:$A$49,0), 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 customers!$A$1:$A$1001,customers!B316:B1316,0)</f>
        <v>Cami Meir</v>
      </c>
      <c r="G317" s="2" t="str">
        <f>IF(_xlfn.XLOOKUP(C317,customers!$A$1:$A$1001,customers!C316:C1316,0)=0, "", _xlfn.XLOOKUP(C317,customers!$A$1:$A$1001,customers!C316:C1316,0))</f>
        <v>cmeirhi@cnet.com</v>
      </c>
      <c r="H317" s="2" t="str">
        <f>_xlfn.XLOOKUP(C317,customers!$A$1:$A$1001,customers!$G$1:$G$1001,0)</f>
        <v>United States</v>
      </c>
      <c r="I317" t="str">
        <f>INDEX(products!$A$1:$G$49, MATCH(orders!$D317, products!$A$1:$A$49,0), MATCH(orders!I$1,products!$A$1:$G$1,0))</f>
        <v>Exc</v>
      </c>
      <c r="J317" t="str">
        <f>INDEX(products!$A$1:$G$49, MATCH(orders!$D317, products!$A$1:$A$49,0), MATCH(orders!J$1,products!$A$1:$G$1,0))</f>
        <v>L</v>
      </c>
      <c r="K317" s="4">
        <f>INDEX(products!$A$1:$G$49, MATCH(orders!$D317, products!$A$1:$A$49,0), MATCH(orders!K$1,products!$A$1:$G$1,0))</f>
        <v>2.5</v>
      </c>
      <c r="L317" s="5">
        <f>INDEX(products!$A$1:$G$49, MATCH(orders!$D317, products!$A$1:$A$49,0), 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 customers!$A$1:$A$1001,customers!B317:B1317,0)</f>
        <v>Marjorie Yoxen</v>
      </c>
      <c r="G318" s="2" t="str">
        <f>IF(_xlfn.XLOOKUP(C318,customers!$A$1:$A$1001,customers!C317:C1317,0)=0, "", _xlfn.XLOOKUP(C318,customers!$A$1:$A$1001,customers!C317:C1317,0))</f>
        <v>myoxenhk@google.com</v>
      </c>
      <c r="H318" s="2" t="str">
        <f>_xlfn.XLOOKUP(C318,customers!$A$1:$A$1001,customers!$G$1:$G$1001,0)</f>
        <v>Ireland</v>
      </c>
      <c r="I318" t="str">
        <f>INDEX(products!$A$1:$G$49, MATCH(orders!$D318, products!$A$1:$A$49,0), MATCH(orders!I$1,products!$A$1:$G$1,0))</f>
        <v>Exc</v>
      </c>
      <c r="J318" t="str">
        <f>INDEX(products!$A$1:$G$49, MATCH(orders!$D318, products!$A$1:$A$49,0), MATCH(orders!J$1,products!$A$1:$G$1,0))</f>
        <v>L</v>
      </c>
      <c r="K318" s="4">
        <f>INDEX(products!$A$1:$G$49, MATCH(orders!$D318, products!$A$1:$A$49,0), MATCH(orders!K$1,products!$A$1:$G$1,0))</f>
        <v>2.5</v>
      </c>
      <c r="L318" s="5">
        <f>INDEX(products!$A$1:$G$49, MATCH(orders!$D318, products!$A$1:$A$49,0), 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 customers!$A$1:$A$1001,customers!B318:B1318,0)</f>
        <v>Lindy Uttermare</v>
      </c>
      <c r="G319" s="2" t="str">
        <f>IF(_xlfn.XLOOKUP(C319,customers!$A$1:$A$1001,customers!C318:C1318,0)=0, "", _xlfn.XLOOKUP(C319,customers!$A$1:$A$1001,customers!C318:C1318,0))</f>
        <v>luttermarehm@engadget.com</v>
      </c>
      <c r="H319" s="2" t="str">
        <f>_xlfn.XLOOKUP(C319,customers!$A$1:$A$1001,customers!$G$1:$G$1001,0)</f>
        <v>United States</v>
      </c>
      <c r="I319" t="str">
        <f>INDEX(products!$A$1:$G$49, MATCH(orders!$D319, products!$A$1:$A$49,0), MATCH(orders!I$1,products!$A$1:$G$1,0))</f>
        <v>Exc</v>
      </c>
      <c r="J319" t="str">
        <f>INDEX(products!$A$1:$G$49, MATCH(orders!$D319, products!$A$1:$A$49,0), MATCH(orders!J$1,products!$A$1:$G$1,0))</f>
        <v>D</v>
      </c>
      <c r="K319" s="4">
        <f>INDEX(products!$A$1:$G$49, MATCH(orders!$D319, products!$A$1:$A$49,0), MATCH(orders!K$1,products!$A$1:$G$1,0))</f>
        <v>0.5</v>
      </c>
      <c r="L319" s="5">
        <f>INDEX(products!$A$1:$G$49, MATCH(orders!$D319, products!$A$1:$A$49,0), 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 customers!$A$1:$A$1001,customers!B319:B1319,0)</f>
        <v>Carolee Winchcombe</v>
      </c>
      <c r="G320" s="2" t="str">
        <f>IF(_xlfn.XLOOKUP(C320,customers!$A$1:$A$1001,customers!C319:C1319,0)=0, "", _xlfn.XLOOKUP(C320,customers!$A$1:$A$1001,customers!C319:C1319,0))</f>
        <v>cwinchcombeho@jiathis.com</v>
      </c>
      <c r="H320" s="2" t="str">
        <f>_xlfn.XLOOKUP(C320,customers!$A$1:$A$1001,customers!$G$1:$G$1001,0)</f>
        <v>United States</v>
      </c>
      <c r="I320" t="str">
        <f>INDEX(products!$A$1:$G$49, MATCH(orders!$D320, products!$A$1:$A$49,0), MATCH(orders!I$1,products!$A$1:$G$1,0))</f>
        <v>Ara</v>
      </c>
      <c r="J320" t="str">
        <f>INDEX(products!$A$1:$G$49, MATCH(orders!$D320, products!$A$1:$A$49,0), MATCH(orders!J$1,products!$A$1:$G$1,0))</f>
        <v>M</v>
      </c>
      <c r="K320" s="4">
        <f>INDEX(products!$A$1:$G$49, MATCH(orders!$D320, products!$A$1:$A$49,0), MATCH(orders!K$1,products!$A$1:$G$1,0))</f>
        <v>2.5</v>
      </c>
      <c r="L320" s="5">
        <f>INDEX(products!$A$1:$G$49, MATCH(orders!$D320, products!$A$1:$A$49,0), 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 customers!$A$1:$A$1001,customers!B320:B1320,0)</f>
        <v>Neville Piatto</v>
      </c>
      <c r="G321" s="2" t="str">
        <f>IF(_xlfn.XLOOKUP(C321,customers!$A$1:$A$1001,customers!C320:C1320,0)=0, "", _xlfn.XLOOKUP(C321,customers!$A$1:$A$1001,customers!C320:C1320,0))</f>
        <v/>
      </c>
      <c r="H321" s="2" t="str">
        <f>_xlfn.XLOOKUP(C321,customers!$A$1:$A$1001,customers!$G$1:$G$1001,0)</f>
        <v>United States</v>
      </c>
      <c r="I321" t="str">
        <f>INDEX(products!$A$1:$G$49, MATCH(orders!$D321, products!$A$1:$A$49,0), MATCH(orders!I$1,products!$A$1:$G$1,0))</f>
        <v>Exc</v>
      </c>
      <c r="J321" t="str">
        <f>INDEX(products!$A$1:$G$49, MATCH(orders!$D321, products!$A$1:$A$49,0), MATCH(orders!J$1,products!$A$1:$G$1,0))</f>
        <v>M</v>
      </c>
      <c r="K321" s="4">
        <f>INDEX(products!$A$1:$G$49, MATCH(orders!$D321, products!$A$1:$A$49,0), MATCH(orders!K$1,products!$A$1:$G$1,0))</f>
        <v>0.2</v>
      </c>
      <c r="L321" s="5">
        <f>INDEX(products!$A$1:$G$49, MATCH(orders!$D321, products!$A$1:$A$49,0), 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 customers!$A$1:$A$1001,customers!B321:B1321,0)</f>
        <v>Jeno Capey</v>
      </c>
      <c r="G322" s="2" t="str">
        <f>IF(_xlfn.XLOOKUP(C322,customers!$A$1:$A$1001,customers!C321:C1321,0)=0, "", _xlfn.XLOOKUP(C322,customers!$A$1:$A$1001,customers!C321:C1321,0))</f>
        <v>jcapeyhr@bravesites.com</v>
      </c>
      <c r="H322" s="2" t="str">
        <f>_xlfn.XLOOKUP(C322,customers!$A$1:$A$1001,customers!$G$1:$G$1001,0)</f>
        <v>United States</v>
      </c>
      <c r="I322" t="str">
        <f>INDEX(products!$A$1:$G$49, MATCH(orders!$D322, products!$A$1:$A$49,0), MATCH(orders!I$1,products!$A$1:$G$1,0))</f>
        <v>Ara</v>
      </c>
      <c r="J322" t="str">
        <f>INDEX(products!$A$1:$G$49, MATCH(orders!$D322, products!$A$1:$A$49,0), MATCH(orders!J$1,products!$A$1:$G$1,0))</f>
        <v>L</v>
      </c>
      <c r="K322" s="4">
        <f>INDEX(products!$A$1:$G$49, MATCH(orders!$D322, products!$A$1:$A$49,0), MATCH(orders!K$1,products!$A$1:$G$1,0))</f>
        <v>0.2</v>
      </c>
      <c r="L322" s="5">
        <f>INDEX(products!$A$1:$G$49, MATCH(orders!$D322, products!$A$1:$A$49,0), 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 customers!$A$1:$A$1001,customers!B322:B1322,0)</f>
        <v>Maggy Baistow</v>
      </c>
      <c r="G323" s="2" t="str">
        <f>IF(_xlfn.XLOOKUP(C323,customers!$A$1:$A$1001,customers!C322:C1322,0)=0, "", _xlfn.XLOOKUP(C323,customers!$A$1:$A$1001,customers!C322:C1322,0))</f>
        <v>mbaistowhu@i2i.jp</v>
      </c>
      <c r="H323" s="2" t="str">
        <f>_xlfn.XLOOKUP(C323,customers!$A$1:$A$1001,customers!$G$1:$G$1001,0)</f>
        <v>Ireland</v>
      </c>
      <c r="I323" t="str">
        <f>INDEX(products!$A$1:$G$49, MATCH(orders!$D323, products!$A$1:$A$49,0), MATCH(orders!I$1,products!$A$1:$G$1,0))</f>
        <v>Ara</v>
      </c>
      <c r="J323" t="str">
        <f>INDEX(products!$A$1:$G$49, MATCH(orders!$D323, products!$A$1:$A$49,0), MATCH(orders!J$1,products!$A$1:$G$1,0))</f>
        <v>M</v>
      </c>
      <c r="K323" s="4">
        <f>INDEX(products!$A$1:$G$49, MATCH(orders!$D323, products!$A$1:$A$49,0), MATCH(orders!K$1,products!$A$1:$G$1,0))</f>
        <v>0.2</v>
      </c>
      <c r="L323" s="5">
        <f>INDEX(products!$A$1:$G$49, MATCH(orders!$D323, products!$A$1:$A$49,0), MATCH(orders!L$1,products!$A$1:$G$1,0))</f>
        <v>3.375</v>
      </c>
      <c r="M323" s="5">
        <f t="shared" ref="M323:M386" si="15">L323*E323</f>
        <v>20.25</v>
      </c>
      <c r="N323" t="str">
        <f t="shared" ref="N323:N386" si="16">IF(I323="Rob", "Robusta", IF(I323= "EXC", "Excelsa", IF(I323= "Ara", "Arabica", IF(I323="Lib", "Liberica", ""))))</f>
        <v>Arabica</v>
      </c>
      <c r="O323" t="str">
        <f t="shared" ref="O323:O386" si="17">IF(J323="M","Medium", IF(J323 = "L", "Light", IF(J323="D", "Dark","")))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 customers!$A$1:$A$1001,customers!B323:B1323,0)</f>
        <v>Marne Mingey</v>
      </c>
      <c r="G324" s="2" t="str">
        <f>IF(_xlfn.XLOOKUP(C324,customers!$A$1:$A$1001,customers!C323:C1323,0)=0, "", _xlfn.XLOOKUP(C324,customers!$A$1:$A$1001,customers!C323:C1323,0))</f>
        <v/>
      </c>
      <c r="H324" s="2" t="str">
        <f>_xlfn.XLOOKUP(C324,customers!$A$1:$A$1001,customers!$G$1:$G$1001,0)</f>
        <v>Ireland</v>
      </c>
      <c r="I324" t="str">
        <f>INDEX(products!$A$1:$G$49, MATCH(orders!$D324, products!$A$1:$A$49,0), MATCH(orders!I$1,products!$A$1:$G$1,0))</f>
        <v>Lib</v>
      </c>
      <c r="J324" t="str">
        <f>INDEX(products!$A$1:$G$49, MATCH(orders!$D324, products!$A$1:$A$49,0), MATCH(orders!J$1,products!$A$1:$G$1,0))</f>
        <v>D</v>
      </c>
      <c r="K324" s="4">
        <f>INDEX(products!$A$1:$G$49, MATCH(orders!$D324, products!$A$1:$A$49,0), MATCH(orders!K$1,products!$A$1:$G$1,0))</f>
        <v>0.5</v>
      </c>
      <c r="L324" s="5">
        <f>INDEX(products!$A$1:$G$49, MATCH(orders!$D324, products!$A$1:$A$49,0), 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 customers!$A$1:$A$1001,customers!B324:B1324,0)</f>
        <v>Dottie Rallin</v>
      </c>
      <c r="G325" s="2" t="str">
        <f>IF(_xlfn.XLOOKUP(C325,customers!$A$1:$A$1001,customers!C324:C1324,0)=0, "", _xlfn.XLOOKUP(C325,customers!$A$1:$A$1001,customers!C324:C1324,0))</f>
        <v>drallinhy@howstuffworks.com</v>
      </c>
      <c r="H325" s="2" t="str">
        <f>_xlfn.XLOOKUP(C325,customers!$A$1:$A$1001,customers!$G$1:$G$1001,0)</f>
        <v>United States</v>
      </c>
      <c r="I325" t="str">
        <f>INDEX(products!$A$1:$G$49, MATCH(orders!$D325, products!$A$1:$A$49,0), MATCH(orders!I$1,products!$A$1:$G$1,0))</f>
        <v>Exc</v>
      </c>
      <c r="J325" t="str">
        <f>INDEX(products!$A$1:$G$49, MATCH(orders!$D325, products!$A$1:$A$49,0), MATCH(orders!J$1,products!$A$1:$G$1,0))</f>
        <v>D</v>
      </c>
      <c r="K325" s="4">
        <f>INDEX(products!$A$1:$G$49, MATCH(orders!$D325, products!$A$1:$A$49,0), MATCH(orders!K$1,products!$A$1:$G$1,0))</f>
        <v>0.2</v>
      </c>
      <c r="L325" s="5">
        <f>INDEX(products!$A$1:$G$49, MATCH(orders!$D325, products!$A$1:$A$49,0), 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 customers!$A$1:$A$1001,customers!B325:B1325,0)</f>
        <v>Tuckie Mathonnet</v>
      </c>
      <c r="G326" s="2" t="str">
        <f>IF(_xlfn.XLOOKUP(C326,customers!$A$1:$A$1001,customers!C325:C1325,0)=0, "", _xlfn.XLOOKUP(C326,customers!$A$1:$A$1001,customers!C325:C1325,0))</f>
        <v>tmathonneti0@google.co.jp</v>
      </c>
      <c r="H326" s="2" t="str">
        <f>_xlfn.XLOOKUP(C326,customers!$A$1:$A$1001,customers!$G$1:$G$1001,0)</f>
        <v>United States</v>
      </c>
      <c r="I326" t="str">
        <f>INDEX(products!$A$1:$G$49, MATCH(orders!$D326, products!$A$1:$A$49,0), MATCH(orders!I$1,products!$A$1:$G$1,0))</f>
        <v>Exc</v>
      </c>
      <c r="J326" t="str">
        <f>INDEX(products!$A$1:$G$49, MATCH(orders!$D326, products!$A$1:$A$49,0), MATCH(orders!J$1,products!$A$1:$G$1,0))</f>
        <v>M</v>
      </c>
      <c r="K326" s="4">
        <f>INDEX(products!$A$1:$G$49, MATCH(orders!$D326, products!$A$1:$A$49,0), MATCH(orders!K$1,products!$A$1:$G$1,0))</f>
        <v>1</v>
      </c>
      <c r="L326" s="5">
        <f>INDEX(products!$A$1:$G$49, MATCH(orders!$D326, products!$A$1:$A$49,0), 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 customers!$A$1:$A$1001,customers!B326:B1326,0)</f>
        <v>Cecily Stebbings</v>
      </c>
      <c r="G327" s="2" t="str">
        <f>IF(_xlfn.XLOOKUP(C327,customers!$A$1:$A$1001,customers!C326:C1326,0)=0, "", _xlfn.XLOOKUP(C327,customers!$A$1:$A$1001,customers!C326:C1326,0))</f>
        <v>cstebbingsi2@drupal.org</v>
      </c>
      <c r="H327" s="2" t="str">
        <f>_xlfn.XLOOKUP(C327,customers!$A$1:$A$1001,customers!$G$1:$G$1001,0)</f>
        <v>United States</v>
      </c>
      <c r="I327" t="str">
        <f>INDEX(products!$A$1:$G$49, MATCH(orders!$D327, products!$A$1:$A$49,0), MATCH(orders!I$1,products!$A$1:$G$1,0))</f>
        <v>Ara</v>
      </c>
      <c r="J327" t="str">
        <f>INDEX(products!$A$1:$G$49, MATCH(orders!$D327, products!$A$1:$A$49,0), MATCH(orders!J$1,products!$A$1:$G$1,0))</f>
        <v>L</v>
      </c>
      <c r="K327" s="4">
        <f>INDEX(products!$A$1:$G$49, MATCH(orders!$D327, products!$A$1:$A$49,0), MATCH(orders!K$1,products!$A$1:$G$1,0))</f>
        <v>2.5</v>
      </c>
      <c r="L327" s="5">
        <f>INDEX(products!$A$1:$G$49, MATCH(orders!$D327, products!$A$1:$A$49,0), 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 customers!$A$1:$A$1001,customers!B327:B1327,0)</f>
        <v>Rhetta Zywicki</v>
      </c>
      <c r="G328" s="2" t="str">
        <f>IF(_xlfn.XLOOKUP(C328,customers!$A$1:$A$1001,customers!C327:C1327,0)=0, "", _xlfn.XLOOKUP(C328,customers!$A$1:$A$1001,customers!C327:C1327,0))</f>
        <v>rzywickii4@ifeng.com</v>
      </c>
      <c r="H328" s="2" t="str">
        <f>_xlfn.XLOOKUP(C328,customers!$A$1:$A$1001,customers!$G$1:$G$1001,0)</f>
        <v>United States</v>
      </c>
      <c r="I328" t="str">
        <f>INDEX(products!$A$1:$G$49, MATCH(orders!$D328, products!$A$1:$A$49,0), MATCH(orders!I$1,products!$A$1:$G$1,0))</f>
        <v>Rob</v>
      </c>
      <c r="J328" t="str">
        <f>INDEX(products!$A$1:$G$49, MATCH(orders!$D328, products!$A$1:$A$49,0), MATCH(orders!J$1,products!$A$1:$G$1,0))</f>
        <v>D</v>
      </c>
      <c r="K328" s="4">
        <f>INDEX(products!$A$1:$G$49, MATCH(orders!$D328, products!$A$1:$A$49,0), MATCH(orders!K$1,products!$A$1:$G$1,0))</f>
        <v>1</v>
      </c>
      <c r="L328" s="5">
        <f>INDEX(products!$A$1:$G$49, MATCH(orders!$D328, products!$A$1:$A$49,0), 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 customers!$A$1:$A$1001,customers!B328:B1328,0)</f>
        <v>Marvin Malloy</v>
      </c>
      <c r="G329" s="2" t="str">
        <f>IF(_xlfn.XLOOKUP(C329,customers!$A$1:$A$1001,customers!C328:C1328,0)=0, "", _xlfn.XLOOKUP(C329,customers!$A$1:$A$1001,customers!C328:C1328,0))</f>
        <v>mmalloyi6@seattletimes.com</v>
      </c>
      <c r="H329" s="2" t="str">
        <f>_xlfn.XLOOKUP(C329,customers!$A$1:$A$1001,customers!$G$1:$G$1001,0)</f>
        <v>United States</v>
      </c>
      <c r="I329" t="str">
        <f>INDEX(products!$A$1:$G$49, MATCH(orders!$D329, products!$A$1:$A$49,0), MATCH(orders!I$1,products!$A$1:$G$1,0))</f>
        <v>Rob</v>
      </c>
      <c r="J329" t="str">
        <f>INDEX(products!$A$1:$G$49, MATCH(orders!$D329, products!$A$1:$A$49,0), MATCH(orders!J$1,products!$A$1:$G$1,0))</f>
        <v>D</v>
      </c>
      <c r="K329" s="4">
        <f>INDEX(products!$A$1:$G$49, MATCH(orders!$D329, products!$A$1:$A$49,0), MATCH(orders!K$1,products!$A$1:$G$1,0))</f>
        <v>1</v>
      </c>
      <c r="L329" s="5">
        <f>INDEX(products!$A$1:$G$49, MATCH(orders!$D329, products!$A$1:$A$49,0), 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 customers!$A$1:$A$1001,customers!B329:B1329,0)</f>
        <v>Sylas Jennaroy</v>
      </c>
      <c r="G330" s="2" t="str">
        <f>IF(_xlfn.XLOOKUP(C330,customers!$A$1:$A$1001,customers!C329:C1329,0)=0, "", _xlfn.XLOOKUP(C330,customers!$A$1:$A$1001,customers!C329:C1329,0))</f>
        <v>sjennaroyi8@purevolume.com</v>
      </c>
      <c r="H330" s="2" t="str">
        <f>_xlfn.XLOOKUP(C330,customers!$A$1:$A$1001,customers!$G$1:$G$1001,0)</f>
        <v>United States</v>
      </c>
      <c r="I330" t="str">
        <f>INDEX(products!$A$1:$G$49, MATCH(orders!$D330, products!$A$1:$A$49,0), MATCH(orders!I$1,products!$A$1:$G$1,0))</f>
        <v>Lib</v>
      </c>
      <c r="J330" t="str">
        <f>INDEX(products!$A$1:$G$49, MATCH(orders!$D330, products!$A$1:$A$49,0), MATCH(orders!J$1,products!$A$1:$G$1,0))</f>
        <v>L</v>
      </c>
      <c r="K330" s="4">
        <f>INDEX(products!$A$1:$G$49, MATCH(orders!$D330, products!$A$1:$A$49,0), MATCH(orders!K$1,products!$A$1:$G$1,0))</f>
        <v>0.5</v>
      </c>
      <c r="L330" s="5">
        <f>INDEX(products!$A$1:$G$49, MATCH(orders!$D330, products!$A$1:$A$49,0), 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 customers!$A$1:$A$1001,customers!B330:B1330,0)</f>
        <v>Hewitt Jarret</v>
      </c>
      <c r="G331" s="2" t="str">
        <f>IF(_xlfn.XLOOKUP(C331,customers!$A$1:$A$1001,customers!C330:C1330,0)=0, "", _xlfn.XLOOKUP(C331,customers!$A$1:$A$1001,customers!C330:C1330,0))</f>
        <v/>
      </c>
      <c r="H331" s="2" t="str">
        <f>_xlfn.XLOOKUP(C331,customers!$A$1:$A$1001,customers!$G$1:$G$1001,0)</f>
        <v>United States</v>
      </c>
      <c r="I331" t="str">
        <f>INDEX(products!$A$1:$G$49, MATCH(orders!$D331, products!$A$1:$A$49,0), MATCH(orders!I$1,products!$A$1:$G$1,0))</f>
        <v>Rob</v>
      </c>
      <c r="J331" t="str">
        <f>INDEX(products!$A$1:$G$49, MATCH(orders!$D331, products!$A$1:$A$49,0), MATCH(orders!J$1,products!$A$1:$G$1,0))</f>
        <v>D</v>
      </c>
      <c r="K331" s="4">
        <f>INDEX(products!$A$1:$G$49, MATCH(orders!$D331, products!$A$1:$A$49,0), MATCH(orders!K$1,products!$A$1:$G$1,0))</f>
        <v>0.5</v>
      </c>
      <c r="L331" s="5">
        <f>INDEX(products!$A$1:$G$49, MATCH(orders!$D331, products!$A$1:$A$49,0), 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 customers!$A$1:$A$1001,customers!B331:B1331,0)</f>
        <v>Ardith Chill</v>
      </c>
      <c r="G332" s="2" t="str">
        <f>IF(_xlfn.XLOOKUP(C332,customers!$A$1:$A$1001,customers!C331:C1331,0)=0, "", _xlfn.XLOOKUP(C332,customers!$A$1:$A$1001,customers!C331:C1331,0))</f>
        <v>achillhz@epa.gov</v>
      </c>
      <c r="H332" s="2" t="str">
        <f>_xlfn.XLOOKUP(C332,customers!$A$1:$A$1001,customers!$G$1:$G$1001,0)</f>
        <v>United States</v>
      </c>
      <c r="I332" t="str">
        <f>INDEX(products!$A$1:$G$49, MATCH(orders!$D332, products!$A$1:$A$49,0), MATCH(orders!I$1,products!$A$1:$G$1,0))</f>
        <v>Rob</v>
      </c>
      <c r="J332" t="str">
        <f>INDEX(products!$A$1:$G$49, MATCH(orders!$D332, products!$A$1:$A$49,0), MATCH(orders!J$1,products!$A$1:$G$1,0))</f>
        <v>D</v>
      </c>
      <c r="K332" s="4">
        <f>INDEX(products!$A$1:$G$49, MATCH(orders!$D332, products!$A$1:$A$49,0), MATCH(orders!K$1,products!$A$1:$G$1,0))</f>
        <v>0.5</v>
      </c>
      <c r="L332" s="5">
        <f>INDEX(products!$A$1:$G$49, MATCH(orders!$D332, products!$A$1:$A$49,0), 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 customers!$A$1:$A$1001,customers!B332:B1332,0)</f>
        <v>Shermy Moseby</v>
      </c>
      <c r="G333" s="2" t="str">
        <f>IF(_xlfn.XLOOKUP(C333,customers!$A$1:$A$1001,customers!C332:C1332,0)=0, "", _xlfn.XLOOKUP(C333,customers!$A$1:$A$1001,customers!C332:C1332,0))</f>
        <v>smosebyie@stanford.edu</v>
      </c>
      <c r="H333" s="2" t="str">
        <f>_xlfn.XLOOKUP(C333,customers!$A$1:$A$1001,customers!$G$1:$G$1001,0)</f>
        <v>United States</v>
      </c>
      <c r="I333" t="str">
        <f>INDEX(products!$A$1:$G$49, MATCH(orders!$D333, products!$A$1:$A$49,0), MATCH(orders!I$1,products!$A$1:$G$1,0))</f>
        <v>Rob</v>
      </c>
      <c r="J333" t="str">
        <f>INDEX(products!$A$1:$G$49, MATCH(orders!$D333, products!$A$1:$A$49,0), MATCH(orders!J$1,products!$A$1:$G$1,0))</f>
        <v>M</v>
      </c>
      <c r="K333" s="4">
        <f>INDEX(products!$A$1:$G$49, MATCH(orders!$D333, products!$A$1:$A$49,0), MATCH(orders!K$1,products!$A$1:$G$1,0))</f>
        <v>2.5</v>
      </c>
      <c r="L333" s="5">
        <f>INDEX(products!$A$1:$G$49, MATCH(orders!$D333, products!$A$1:$A$49,0), 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 customers!$A$1:$A$1001,customers!B333:B1333,0)</f>
        <v>Ira Sjostrom</v>
      </c>
      <c r="G334" s="2" t="str">
        <f>IF(_xlfn.XLOOKUP(C334,customers!$A$1:$A$1001,customers!C333:C1333,0)=0, "", _xlfn.XLOOKUP(C334,customers!$A$1:$A$1001,customers!C333:C1333,0))</f>
        <v>isjostromig@pbs.org</v>
      </c>
      <c r="H334" s="2" t="str">
        <f>_xlfn.XLOOKUP(C334,customers!$A$1:$A$1001,customers!$G$1:$G$1001,0)</f>
        <v>United States</v>
      </c>
      <c r="I334" t="str">
        <f>INDEX(products!$A$1:$G$49, MATCH(orders!$D334, products!$A$1:$A$49,0), MATCH(orders!I$1,products!$A$1:$G$1,0))</f>
        <v>Ara</v>
      </c>
      <c r="J334" t="str">
        <f>INDEX(products!$A$1:$G$49, MATCH(orders!$D334, products!$A$1:$A$49,0), MATCH(orders!J$1,products!$A$1:$G$1,0))</f>
        <v>D</v>
      </c>
      <c r="K334" s="4">
        <f>INDEX(products!$A$1:$G$49, MATCH(orders!$D334, products!$A$1:$A$49,0), MATCH(orders!K$1,products!$A$1:$G$1,0))</f>
        <v>0.5</v>
      </c>
      <c r="L334" s="5">
        <f>INDEX(products!$A$1:$G$49, MATCH(orders!$D334, products!$A$1:$A$49,0), 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 customers!$A$1:$A$1001,customers!B334:B1334,0)</f>
        <v>Jermaine Branchett</v>
      </c>
      <c r="G335" s="2" t="str">
        <f>IF(_xlfn.XLOOKUP(C335,customers!$A$1:$A$1001,customers!C334:C1334,0)=0, "", _xlfn.XLOOKUP(C335,customers!$A$1:$A$1001,customers!C334:C1334,0))</f>
        <v>jbranchettii@bravesites.com</v>
      </c>
      <c r="H335" s="2" t="str">
        <f>_xlfn.XLOOKUP(C335,customers!$A$1:$A$1001,customers!$G$1:$G$1001,0)</f>
        <v>United States</v>
      </c>
      <c r="I335" t="str">
        <f>INDEX(products!$A$1:$G$49, MATCH(orders!$D335, products!$A$1:$A$49,0), MATCH(orders!I$1,products!$A$1:$G$1,0))</f>
        <v>Rob</v>
      </c>
      <c r="J335" t="str">
        <f>INDEX(products!$A$1:$G$49, MATCH(orders!$D335, products!$A$1:$A$49,0), MATCH(orders!J$1,products!$A$1:$G$1,0))</f>
        <v>M</v>
      </c>
      <c r="K335" s="4">
        <f>INDEX(products!$A$1:$G$49, MATCH(orders!$D335, products!$A$1:$A$49,0), MATCH(orders!K$1,products!$A$1:$G$1,0))</f>
        <v>0.5</v>
      </c>
      <c r="L335" s="5">
        <f>INDEX(products!$A$1:$G$49, MATCH(orders!$D335, products!$A$1:$A$49,0), 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 customers!$A$1:$A$1001,customers!B335:B1335,0)</f>
        <v>Janella Millett</v>
      </c>
      <c r="G336" s="2" t="str">
        <f>IF(_xlfn.XLOOKUP(C336,customers!$A$1:$A$1001,customers!C335:C1335,0)=0, "", _xlfn.XLOOKUP(C336,customers!$A$1:$A$1001,customers!C335:C1335,0))</f>
        <v>jmillettik@addtoany.com</v>
      </c>
      <c r="H336" s="2" t="str">
        <f>_xlfn.XLOOKUP(C336,customers!$A$1:$A$1001,customers!$G$1:$G$1001,0)</f>
        <v>United States</v>
      </c>
      <c r="I336" t="str">
        <f>INDEX(products!$A$1:$G$49, MATCH(orders!$D336, products!$A$1:$A$49,0), MATCH(orders!I$1,products!$A$1:$G$1,0))</f>
        <v>Rob</v>
      </c>
      <c r="J336" t="str">
        <f>INDEX(products!$A$1:$G$49, MATCH(orders!$D336, products!$A$1:$A$49,0), MATCH(orders!J$1,products!$A$1:$G$1,0))</f>
        <v>L</v>
      </c>
      <c r="K336" s="4">
        <f>INDEX(products!$A$1:$G$49, MATCH(orders!$D336, products!$A$1:$A$49,0), MATCH(orders!K$1,products!$A$1:$G$1,0))</f>
        <v>1</v>
      </c>
      <c r="L336" s="5">
        <f>INDEX(products!$A$1:$G$49, MATCH(orders!$D336, products!$A$1:$A$49,0), 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 customers!$A$1:$A$1001,customers!B336:B1336,0)</f>
        <v>Cecil Weatherall</v>
      </c>
      <c r="G337" s="2" t="str">
        <f>IF(_xlfn.XLOOKUP(C337,customers!$A$1:$A$1001,customers!C336:C1336,0)=0, "", _xlfn.XLOOKUP(C337,customers!$A$1:$A$1001,customers!C336:C1336,0))</f>
        <v>cweatherallim@toplist.cz</v>
      </c>
      <c r="H337" s="2" t="str">
        <f>_xlfn.XLOOKUP(C337,customers!$A$1:$A$1001,customers!$G$1:$G$1001,0)</f>
        <v>United States</v>
      </c>
      <c r="I337" t="str">
        <f>INDEX(products!$A$1:$G$49, MATCH(orders!$D337, products!$A$1:$A$49,0), MATCH(orders!I$1,products!$A$1:$G$1,0))</f>
        <v>Lib</v>
      </c>
      <c r="J337" t="str">
        <f>INDEX(products!$A$1:$G$49, MATCH(orders!$D337, products!$A$1:$A$49,0), MATCH(orders!J$1,products!$A$1:$G$1,0))</f>
        <v>L</v>
      </c>
      <c r="K337" s="4">
        <f>INDEX(products!$A$1:$G$49, MATCH(orders!$D337, products!$A$1:$A$49,0), MATCH(orders!K$1,products!$A$1:$G$1,0))</f>
        <v>0.2</v>
      </c>
      <c r="L337" s="5">
        <f>INDEX(products!$A$1:$G$49, MATCH(orders!$D337, products!$A$1:$A$49,0), 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 customers!$A$1:$A$1001,customers!B337:B1337,0)</f>
        <v>Layne Imason</v>
      </c>
      <c r="G338" s="2" t="str">
        <f>IF(_xlfn.XLOOKUP(C338,customers!$A$1:$A$1001,customers!C337:C1337,0)=0, "", _xlfn.XLOOKUP(C338,customers!$A$1:$A$1001,customers!C337:C1337,0))</f>
        <v>limasonio@discuz.net</v>
      </c>
      <c r="H338" s="2" t="str">
        <f>_xlfn.XLOOKUP(C338,customers!$A$1:$A$1001,customers!$G$1:$G$1001,0)</f>
        <v>United Kingdom</v>
      </c>
      <c r="I338" t="str">
        <f>INDEX(products!$A$1:$G$49, MATCH(orders!$D338, products!$A$1:$A$49,0), MATCH(orders!I$1,products!$A$1:$G$1,0))</f>
        <v>Ara</v>
      </c>
      <c r="J338" t="str">
        <f>INDEX(products!$A$1:$G$49, MATCH(orders!$D338, products!$A$1:$A$49,0), MATCH(orders!J$1,products!$A$1:$G$1,0))</f>
        <v>M</v>
      </c>
      <c r="K338" s="4">
        <f>INDEX(products!$A$1:$G$49, MATCH(orders!$D338, products!$A$1:$A$49,0), MATCH(orders!K$1,products!$A$1:$G$1,0))</f>
        <v>1</v>
      </c>
      <c r="L338" s="5">
        <f>INDEX(products!$A$1:$G$49, MATCH(orders!$D338, products!$A$1:$A$49,0), 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 customers!$A$1:$A$1001,customers!B338:B1338,0)</f>
        <v>Corrie Wass</v>
      </c>
      <c r="G339" s="2" t="str">
        <f>IF(_xlfn.XLOOKUP(C339,customers!$A$1:$A$1001,customers!C338:C1338,0)=0, "", _xlfn.XLOOKUP(C339,customers!$A$1:$A$1001,customers!C338:C1338,0))</f>
        <v>cwassif@prweb.com</v>
      </c>
      <c r="H339" s="2" t="str">
        <f>_xlfn.XLOOKUP(C339,customers!$A$1:$A$1001,customers!$G$1:$G$1001,0)</f>
        <v>United States</v>
      </c>
      <c r="I339" t="str">
        <f>INDEX(products!$A$1:$G$49, MATCH(orders!$D339, products!$A$1:$A$49,0), MATCH(orders!I$1,products!$A$1:$G$1,0))</f>
        <v>Exc</v>
      </c>
      <c r="J339" t="str">
        <f>INDEX(products!$A$1:$G$49, MATCH(orders!$D339, products!$A$1:$A$49,0), MATCH(orders!J$1,products!$A$1:$G$1,0))</f>
        <v>D</v>
      </c>
      <c r="K339" s="4">
        <f>INDEX(products!$A$1:$G$49, MATCH(orders!$D339, products!$A$1:$A$49,0), MATCH(orders!K$1,products!$A$1:$G$1,0))</f>
        <v>2.5</v>
      </c>
      <c r="L339" s="5">
        <f>INDEX(products!$A$1:$G$49, MATCH(orders!$D339, products!$A$1:$A$49,0), 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 customers!$A$1:$A$1001,customers!B339:B1339,0)</f>
        <v>Gabey Cogan</v>
      </c>
      <c r="G340" s="2" t="str">
        <f>IF(_xlfn.XLOOKUP(C340,customers!$A$1:$A$1001,customers!C339:C1339,0)=0, "", _xlfn.XLOOKUP(C340,customers!$A$1:$A$1001,customers!C339:C1339,0))</f>
        <v/>
      </c>
      <c r="H340" s="2" t="str">
        <f>_xlfn.XLOOKUP(C340,customers!$A$1:$A$1001,customers!$G$1:$G$1001,0)</f>
        <v>United States</v>
      </c>
      <c r="I340" t="str">
        <f>INDEX(products!$A$1:$G$49, MATCH(orders!$D340, products!$A$1:$A$49,0), MATCH(orders!I$1,products!$A$1:$G$1,0))</f>
        <v>Exc</v>
      </c>
      <c r="J340" t="str">
        <f>INDEX(products!$A$1:$G$49, MATCH(orders!$D340, products!$A$1:$A$49,0), MATCH(orders!J$1,products!$A$1:$G$1,0))</f>
        <v>L</v>
      </c>
      <c r="K340" s="4">
        <f>INDEX(products!$A$1:$G$49, MATCH(orders!$D340, products!$A$1:$A$49,0), MATCH(orders!K$1,products!$A$1:$G$1,0))</f>
        <v>1</v>
      </c>
      <c r="L340" s="5">
        <f>INDEX(products!$A$1:$G$49, MATCH(orders!$D340, products!$A$1:$A$49,0), 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 customers!$A$1:$A$1001,customers!B340:B1340,0)</f>
        <v>Milty Middis</v>
      </c>
      <c r="G341" s="2" t="str">
        <f>IF(_xlfn.XLOOKUP(C341,customers!$A$1:$A$1001,customers!C340:C1340,0)=0, "", _xlfn.XLOOKUP(C341,customers!$A$1:$A$1001,customers!C340:C1340,0))</f>
        <v>mmiddisiu@dmoz.org</v>
      </c>
      <c r="H341" s="2" t="str">
        <f>_xlfn.XLOOKUP(C341,customers!$A$1:$A$1001,customers!$G$1:$G$1001,0)</f>
        <v>United States</v>
      </c>
      <c r="I341" t="str">
        <f>INDEX(products!$A$1:$G$49, MATCH(orders!$D341, products!$A$1:$A$49,0), MATCH(orders!I$1,products!$A$1:$G$1,0))</f>
        <v>Exc</v>
      </c>
      <c r="J341" t="str">
        <f>INDEX(products!$A$1:$G$49, MATCH(orders!$D341, products!$A$1:$A$49,0), MATCH(orders!J$1,products!$A$1:$G$1,0))</f>
        <v>D</v>
      </c>
      <c r="K341" s="4">
        <f>INDEX(products!$A$1:$G$49, MATCH(orders!$D341, products!$A$1:$A$49,0), MATCH(orders!K$1,products!$A$1:$G$1,0))</f>
        <v>0.2</v>
      </c>
      <c r="L341" s="5">
        <f>INDEX(products!$A$1:$G$49, MATCH(orders!$D341, products!$A$1:$A$49,0), 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 customers!$A$1:$A$1001,customers!B341:B1341,0)</f>
        <v>Anjanette Goldie</v>
      </c>
      <c r="G342" s="2" t="str">
        <f>IF(_xlfn.XLOOKUP(C342,customers!$A$1:$A$1001,customers!C341:C1341,0)=0, "", _xlfn.XLOOKUP(C342,customers!$A$1:$A$1001,customers!C341:C1341,0))</f>
        <v>agoldieiw@goo.gl</v>
      </c>
      <c r="H342" s="2" t="str">
        <f>_xlfn.XLOOKUP(C342,customers!$A$1:$A$1001,customers!$G$1:$G$1001,0)</f>
        <v>United States</v>
      </c>
      <c r="I342" t="str">
        <f>INDEX(products!$A$1:$G$49, MATCH(orders!$D342, products!$A$1:$A$49,0), MATCH(orders!I$1,products!$A$1:$G$1,0))</f>
        <v>Exc</v>
      </c>
      <c r="J342" t="str">
        <f>INDEX(products!$A$1:$G$49, MATCH(orders!$D342, products!$A$1:$A$49,0), MATCH(orders!J$1,products!$A$1:$G$1,0))</f>
        <v>D</v>
      </c>
      <c r="K342" s="4">
        <f>INDEX(products!$A$1:$G$49, MATCH(orders!$D342, products!$A$1:$A$49,0), MATCH(orders!K$1,products!$A$1:$G$1,0))</f>
        <v>0.5</v>
      </c>
      <c r="L342" s="5">
        <f>INDEX(products!$A$1:$G$49, MATCH(orders!$D342, products!$A$1:$A$49,0), 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 customers!$A$1:$A$1001,customers!B342:B1342,0)</f>
        <v>Laryssa Benediktovich</v>
      </c>
      <c r="G343" s="2" t="str">
        <f>IF(_xlfn.XLOOKUP(C343,customers!$A$1:$A$1001,customers!C342:C1342,0)=0, "", _xlfn.XLOOKUP(C343,customers!$A$1:$A$1001,customers!C342:C1342,0))</f>
        <v>lbenediktovichiy@wunderground.com</v>
      </c>
      <c r="H343" s="2" t="str">
        <f>_xlfn.XLOOKUP(C343,customers!$A$1:$A$1001,customers!$G$1:$G$1001,0)</f>
        <v>United States</v>
      </c>
      <c r="I343" t="str">
        <f>INDEX(products!$A$1:$G$49, MATCH(orders!$D343, products!$A$1:$A$49,0), MATCH(orders!I$1,products!$A$1:$G$1,0))</f>
        <v>Exc</v>
      </c>
      <c r="J343" t="str">
        <f>INDEX(products!$A$1:$G$49, MATCH(orders!$D343, products!$A$1:$A$49,0), MATCH(orders!J$1,products!$A$1:$G$1,0))</f>
        <v>L</v>
      </c>
      <c r="K343" s="4">
        <f>INDEX(products!$A$1:$G$49, MATCH(orders!$D343, products!$A$1:$A$49,0), MATCH(orders!K$1,products!$A$1:$G$1,0))</f>
        <v>0.5</v>
      </c>
      <c r="L343" s="5">
        <f>INDEX(products!$A$1:$G$49, MATCH(orders!$D343, products!$A$1:$A$49,0), 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 customers!$A$1:$A$1001,customers!B343:B1343,0)</f>
        <v>Theo Jacobovitz</v>
      </c>
      <c r="G344" s="2" t="str">
        <f>IF(_xlfn.XLOOKUP(C344,customers!$A$1:$A$1001,customers!C343:C1343,0)=0, "", _xlfn.XLOOKUP(C344,customers!$A$1:$A$1001,customers!C343:C1343,0))</f>
        <v>tjacobovitziz@cbc.ca</v>
      </c>
      <c r="H344" s="2" t="str">
        <f>_xlfn.XLOOKUP(C344,customers!$A$1:$A$1001,customers!$G$1:$G$1001,0)</f>
        <v>United States</v>
      </c>
      <c r="I344" t="str">
        <f>INDEX(products!$A$1:$G$49, MATCH(orders!$D344, products!$A$1:$A$49,0), MATCH(orders!I$1,products!$A$1:$G$1,0))</f>
        <v>Lib</v>
      </c>
      <c r="J344" t="str">
        <f>INDEX(products!$A$1:$G$49, MATCH(orders!$D344, products!$A$1:$A$49,0), MATCH(orders!J$1,products!$A$1:$G$1,0))</f>
        <v>D</v>
      </c>
      <c r="K344" s="4">
        <f>INDEX(products!$A$1:$G$49, MATCH(orders!$D344, products!$A$1:$A$49,0), MATCH(orders!K$1,products!$A$1:$G$1,0))</f>
        <v>0.5</v>
      </c>
      <c r="L344" s="5">
        <f>INDEX(products!$A$1:$G$49, MATCH(orders!$D344, products!$A$1:$A$49,0), 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 customers!$A$1:$A$1001,customers!B344:B1344,0)</f>
        <v>Deonne Shortall</v>
      </c>
      <c r="G345" s="2" t="str">
        <f>IF(_xlfn.XLOOKUP(C345,customers!$A$1:$A$1001,customers!C344:C1344,0)=0, "", _xlfn.XLOOKUP(C345,customers!$A$1:$A$1001,customers!C344:C1344,0))</f>
        <v>dshortallj2@wikipedia.org</v>
      </c>
      <c r="H345" s="2" t="str">
        <f>_xlfn.XLOOKUP(C345,customers!$A$1:$A$1001,customers!$G$1:$G$1001,0)</f>
        <v>United States</v>
      </c>
      <c r="I345" t="str">
        <f>INDEX(products!$A$1:$G$49, MATCH(orders!$D345, products!$A$1:$A$49,0), MATCH(orders!I$1,products!$A$1:$G$1,0))</f>
        <v>Rob</v>
      </c>
      <c r="J345" t="str">
        <f>INDEX(products!$A$1:$G$49, MATCH(orders!$D345, products!$A$1:$A$49,0), MATCH(orders!J$1,products!$A$1:$G$1,0))</f>
        <v>D</v>
      </c>
      <c r="K345" s="4">
        <f>INDEX(products!$A$1:$G$49, MATCH(orders!$D345, products!$A$1:$A$49,0), MATCH(orders!K$1,products!$A$1:$G$1,0))</f>
        <v>0.5</v>
      </c>
      <c r="L345" s="5">
        <f>INDEX(products!$A$1:$G$49, MATCH(orders!$D345, products!$A$1:$A$49,0), 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 customers!$A$1:$A$1001,customers!B345:B1345,0)</f>
        <v>Kevan Grinsted</v>
      </c>
      <c r="G346" s="2" t="str">
        <f>IF(_xlfn.XLOOKUP(C346,customers!$A$1:$A$1001,customers!C345:C1345,0)=0, "", _xlfn.XLOOKUP(C346,customers!$A$1:$A$1001,customers!C345:C1345,0))</f>
        <v>kgrinstedj4@google.com.br</v>
      </c>
      <c r="H346" s="2" t="str">
        <f>_xlfn.XLOOKUP(C346,customers!$A$1:$A$1001,customers!$G$1:$G$1001,0)</f>
        <v>Ireland</v>
      </c>
      <c r="I346" t="str">
        <f>INDEX(products!$A$1:$G$49, MATCH(orders!$D346, products!$A$1:$A$49,0), MATCH(orders!I$1,products!$A$1:$G$1,0))</f>
        <v>Rob</v>
      </c>
      <c r="J346" t="str">
        <f>INDEX(products!$A$1:$G$49, MATCH(orders!$D346, products!$A$1:$A$49,0), MATCH(orders!J$1,products!$A$1:$G$1,0))</f>
        <v>M</v>
      </c>
      <c r="K346" s="4">
        <f>INDEX(products!$A$1:$G$49, MATCH(orders!$D346, products!$A$1:$A$49,0), MATCH(orders!K$1,products!$A$1:$G$1,0))</f>
        <v>1</v>
      </c>
      <c r="L346" s="5">
        <f>INDEX(products!$A$1:$G$49, MATCH(orders!$D346, products!$A$1:$A$49,0), 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 customers!$A$1:$A$1001,customers!B346:B1346,0)</f>
        <v>Francesco Dressel</v>
      </c>
      <c r="G347" s="2" t="str">
        <f>IF(_xlfn.XLOOKUP(C347,customers!$A$1:$A$1001,customers!C346:C1346,0)=0, "", _xlfn.XLOOKUP(C347,customers!$A$1:$A$1001,customers!C346:C1346,0))</f>
        <v/>
      </c>
      <c r="H347" s="2" t="str">
        <f>_xlfn.XLOOKUP(C347,customers!$A$1:$A$1001,customers!$G$1:$G$1001,0)</f>
        <v>United States</v>
      </c>
      <c r="I347" t="str">
        <f>INDEX(products!$A$1:$G$49, MATCH(orders!$D347, products!$A$1:$A$49,0), MATCH(orders!I$1,products!$A$1:$G$1,0))</f>
        <v>Rob</v>
      </c>
      <c r="J347" t="str">
        <f>INDEX(products!$A$1:$G$49, MATCH(orders!$D347, products!$A$1:$A$49,0), MATCH(orders!J$1,products!$A$1:$G$1,0))</f>
        <v>L</v>
      </c>
      <c r="K347" s="4">
        <f>INDEX(products!$A$1:$G$49, MATCH(orders!$D347, products!$A$1:$A$49,0), MATCH(orders!K$1,products!$A$1:$G$1,0))</f>
        <v>1</v>
      </c>
      <c r="L347" s="5">
        <f>INDEX(products!$A$1:$G$49, MATCH(orders!$D347, products!$A$1:$A$49,0), 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 customers!$A$1:$A$1001,customers!B347:B1347,0)</f>
        <v>Ambrosio Weinmann</v>
      </c>
      <c r="G348" s="2" t="str">
        <f>IF(_xlfn.XLOOKUP(C348,customers!$A$1:$A$1001,customers!C347:C1347,0)=0, "", _xlfn.XLOOKUP(C348,customers!$A$1:$A$1001,customers!C347:C1347,0))</f>
        <v>aweinmannj8@shinystat.com</v>
      </c>
      <c r="H348" s="2" t="str">
        <f>_xlfn.XLOOKUP(C348,customers!$A$1:$A$1001,customers!$G$1:$G$1001,0)</f>
        <v>United States</v>
      </c>
      <c r="I348" t="str">
        <f>INDEX(products!$A$1:$G$49, MATCH(orders!$D348, products!$A$1:$A$49,0), MATCH(orders!I$1,products!$A$1:$G$1,0))</f>
        <v>Ara</v>
      </c>
      <c r="J348" t="str">
        <f>INDEX(products!$A$1:$G$49, MATCH(orders!$D348, products!$A$1:$A$49,0), MATCH(orders!J$1,products!$A$1:$G$1,0))</f>
        <v>L</v>
      </c>
      <c r="K348" s="4">
        <f>INDEX(products!$A$1:$G$49, MATCH(orders!$D348, products!$A$1:$A$49,0), MATCH(orders!K$1,products!$A$1:$G$1,0))</f>
        <v>0.5</v>
      </c>
      <c r="L348" s="5">
        <f>INDEX(products!$A$1:$G$49, MATCH(orders!$D348, products!$A$1:$A$49,0), 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 customers!$A$1:$A$1001,customers!B348:B1348,0)</f>
        <v>Roxie Deaconson</v>
      </c>
      <c r="G349" s="2" t="str">
        <f>IF(_xlfn.XLOOKUP(C349,customers!$A$1:$A$1001,customers!C348:C1348,0)=0, "", _xlfn.XLOOKUP(C349,customers!$A$1:$A$1001,customers!C348:C1348,0))</f>
        <v>rdeaconsonja@archive.org</v>
      </c>
      <c r="H349" s="2" t="str">
        <f>_xlfn.XLOOKUP(C349,customers!$A$1:$A$1001,customers!$G$1:$G$1001,0)</f>
        <v>United States</v>
      </c>
      <c r="I349" t="str">
        <f>INDEX(products!$A$1:$G$49, MATCH(orders!$D349, products!$A$1:$A$49,0), MATCH(orders!I$1,products!$A$1:$G$1,0))</f>
        <v>Lib</v>
      </c>
      <c r="J349" t="str">
        <f>INDEX(products!$A$1:$G$49, MATCH(orders!$D349, products!$A$1:$A$49,0), MATCH(orders!J$1,products!$A$1:$G$1,0))</f>
        <v>M</v>
      </c>
      <c r="K349" s="4">
        <f>INDEX(products!$A$1:$G$49, MATCH(orders!$D349, products!$A$1:$A$49,0), MATCH(orders!K$1,products!$A$1:$G$1,0))</f>
        <v>1</v>
      </c>
      <c r="L349" s="5">
        <f>INDEX(products!$A$1:$G$49, MATCH(orders!$D349, products!$A$1:$A$49,0), 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 customers!$A$1:$A$1001,customers!B349:B1349,0)</f>
        <v>Johna Bluck</v>
      </c>
      <c r="G350" s="2" t="str">
        <f>IF(_xlfn.XLOOKUP(C350,customers!$A$1:$A$1001,customers!C349:C1349,0)=0, "", _xlfn.XLOOKUP(C350,customers!$A$1:$A$1001,customers!C349:C1349,0))</f>
        <v>jbluckjc@imageshack.us</v>
      </c>
      <c r="H350" s="2" t="str">
        <f>_xlfn.XLOOKUP(C350,customers!$A$1:$A$1001,customers!$G$1:$G$1001,0)</f>
        <v>United States</v>
      </c>
      <c r="I350" t="str">
        <f>INDEX(products!$A$1:$G$49, MATCH(orders!$D350, products!$A$1:$A$49,0), MATCH(orders!I$1,products!$A$1:$G$1,0))</f>
        <v>Exc</v>
      </c>
      <c r="J350" t="str">
        <f>INDEX(products!$A$1:$G$49, MATCH(orders!$D350, products!$A$1:$A$49,0), MATCH(orders!J$1,products!$A$1:$G$1,0))</f>
        <v>L</v>
      </c>
      <c r="K350" s="4">
        <f>INDEX(products!$A$1:$G$49, MATCH(orders!$D350, products!$A$1:$A$49,0), MATCH(orders!K$1,products!$A$1:$G$1,0))</f>
        <v>2.5</v>
      </c>
      <c r="L350" s="5">
        <f>INDEX(products!$A$1:$G$49, MATCH(orders!$D350, products!$A$1:$A$49,0), 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 customers!$A$1:$A$1001,customers!B350:B1350,0)</f>
        <v>Jimmy Dymoke</v>
      </c>
      <c r="G351" s="2" t="str">
        <f>IF(_xlfn.XLOOKUP(C351,customers!$A$1:$A$1001,customers!C350:C1350,0)=0, "", _xlfn.XLOOKUP(C351,customers!$A$1:$A$1001,customers!C350:C1350,0))</f>
        <v>jdymokeje@prnewswire.com</v>
      </c>
      <c r="H351" s="2" t="str">
        <f>_xlfn.XLOOKUP(C351,customers!$A$1:$A$1001,customers!$G$1:$G$1001,0)</f>
        <v>United States</v>
      </c>
      <c r="I351" t="str">
        <f>INDEX(products!$A$1:$G$49, MATCH(orders!$D351, products!$A$1:$A$49,0), MATCH(orders!I$1,products!$A$1:$G$1,0))</f>
        <v>Rob</v>
      </c>
      <c r="J351" t="str">
        <f>INDEX(products!$A$1:$G$49, MATCH(orders!$D351, products!$A$1:$A$49,0), MATCH(orders!J$1,products!$A$1:$G$1,0))</f>
        <v>L</v>
      </c>
      <c r="K351" s="4">
        <f>INDEX(products!$A$1:$G$49, MATCH(orders!$D351, products!$A$1:$A$49,0), MATCH(orders!K$1,products!$A$1:$G$1,0))</f>
        <v>0.2</v>
      </c>
      <c r="L351" s="5">
        <f>INDEX(products!$A$1:$G$49, MATCH(orders!$D351, products!$A$1:$A$49,0), 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 customers!$A$1:$A$1001,customers!B351:B1351,0)</f>
        <v>Barrett Gudde</v>
      </c>
      <c r="G352" s="2" t="str">
        <f>IF(_xlfn.XLOOKUP(C352,customers!$A$1:$A$1001,customers!C351:C1351,0)=0, "", _xlfn.XLOOKUP(C352,customers!$A$1:$A$1001,customers!C351:C1351,0))</f>
        <v>bguddejg@dailymotion.com</v>
      </c>
      <c r="H352" s="2" t="str">
        <f>_xlfn.XLOOKUP(C352,customers!$A$1:$A$1001,customers!$G$1:$G$1001,0)</f>
        <v>United States</v>
      </c>
      <c r="I352" t="str">
        <f>INDEX(products!$A$1:$G$49, MATCH(orders!$D352, products!$A$1:$A$49,0), MATCH(orders!I$1,products!$A$1:$G$1,0))</f>
        <v>Ara</v>
      </c>
      <c r="J352" t="str">
        <f>INDEX(products!$A$1:$G$49, MATCH(orders!$D352, products!$A$1:$A$49,0), MATCH(orders!J$1,products!$A$1:$G$1,0))</f>
        <v>D</v>
      </c>
      <c r="K352" s="4">
        <f>INDEX(products!$A$1:$G$49, MATCH(orders!$D352, products!$A$1:$A$49,0), MATCH(orders!K$1,products!$A$1:$G$1,0))</f>
        <v>0.5</v>
      </c>
      <c r="L352" s="5">
        <f>INDEX(products!$A$1:$G$49, MATCH(orders!$D352, products!$A$1:$A$49,0), 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 customers!$A$1:$A$1001,customers!B352:B1352,0)</f>
        <v>Vivyan Dunning</v>
      </c>
      <c r="G353" s="2" t="str">
        <f>IF(_xlfn.XLOOKUP(C353,customers!$A$1:$A$1001,customers!C352:C1352,0)=0, "", _xlfn.XLOOKUP(C353,customers!$A$1:$A$1001,customers!C352:C1352,0))</f>
        <v>vdunningji@independent.co.uk</v>
      </c>
      <c r="H353" s="2" t="str">
        <f>_xlfn.XLOOKUP(C353,customers!$A$1:$A$1001,customers!$G$1:$G$1001,0)</f>
        <v>United States</v>
      </c>
      <c r="I353" t="str">
        <f>INDEX(products!$A$1:$G$49, MATCH(orders!$D353, products!$A$1:$A$49,0), MATCH(orders!I$1,products!$A$1:$G$1,0))</f>
        <v>Ara</v>
      </c>
      <c r="J353" t="str">
        <f>INDEX(products!$A$1:$G$49, MATCH(orders!$D353, products!$A$1:$A$49,0), MATCH(orders!J$1,products!$A$1:$G$1,0))</f>
        <v>M</v>
      </c>
      <c r="K353" s="4">
        <f>INDEX(products!$A$1:$G$49, MATCH(orders!$D353, products!$A$1:$A$49,0), MATCH(orders!K$1,products!$A$1:$G$1,0))</f>
        <v>1</v>
      </c>
      <c r="L353" s="5">
        <f>INDEX(products!$A$1:$G$49, MATCH(orders!$D353, products!$A$1:$A$49,0), 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 customers!$A$1:$A$1001,customers!B353:B1353,0)</f>
        <v>Milty Middis</v>
      </c>
      <c r="G354" s="2" t="str">
        <f>IF(_xlfn.XLOOKUP(C354,customers!$A$1:$A$1001,customers!C353:C1353,0)=0, "", _xlfn.XLOOKUP(C354,customers!$A$1:$A$1001,customers!C353:C1353,0))</f>
        <v>mmiddisiu@dmoz.org</v>
      </c>
      <c r="H354" s="2" t="str">
        <f>_xlfn.XLOOKUP(C354,customers!$A$1:$A$1001,customers!$G$1:$G$1001,0)</f>
        <v>United States</v>
      </c>
      <c r="I354" t="str">
        <f>INDEX(products!$A$1:$G$49, MATCH(orders!$D354, products!$A$1:$A$49,0), MATCH(orders!I$1,products!$A$1:$G$1,0))</f>
        <v>Exc</v>
      </c>
      <c r="J354" t="str">
        <f>INDEX(products!$A$1:$G$49, MATCH(orders!$D354, products!$A$1:$A$49,0), MATCH(orders!J$1,products!$A$1:$G$1,0))</f>
        <v>D</v>
      </c>
      <c r="K354" s="4">
        <f>INDEX(products!$A$1:$G$49, MATCH(orders!$D354, products!$A$1:$A$49,0), MATCH(orders!K$1,products!$A$1:$G$1,0))</f>
        <v>0.5</v>
      </c>
      <c r="L354" s="5">
        <f>INDEX(products!$A$1:$G$49, MATCH(orders!$D354, products!$A$1:$A$49,0), 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 customers!$A$1:$A$1001,customers!B354:B1354,0)</f>
        <v>Barrie Fallowes</v>
      </c>
      <c r="G355" s="2" t="str">
        <f>IF(_xlfn.XLOOKUP(C355,customers!$A$1:$A$1001,customers!C354:C1354,0)=0, "", _xlfn.XLOOKUP(C355,customers!$A$1:$A$1001,customers!C354:C1354,0))</f>
        <v>bfallowesjm@purevolume.com</v>
      </c>
      <c r="H355" s="2" t="str">
        <f>_xlfn.XLOOKUP(C355,customers!$A$1:$A$1001,customers!$G$1:$G$1001,0)</f>
        <v>United States</v>
      </c>
      <c r="I355" t="str">
        <f>INDEX(products!$A$1:$G$49, MATCH(orders!$D355, products!$A$1:$A$49,0), MATCH(orders!I$1,products!$A$1:$G$1,0))</f>
        <v>Ara</v>
      </c>
      <c r="J355" t="str">
        <f>INDEX(products!$A$1:$G$49, MATCH(orders!$D355, products!$A$1:$A$49,0), MATCH(orders!J$1,products!$A$1:$G$1,0))</f>
        <v>M</v>
      </c>
      <c r="K355" s="4">
        <f>INDEX(products!$A$1:$G$49, MATCH(orders!$D355, products!$A$1:$A$49,0), MATCH(orders!K$1,products!$A$1:$G$1,0))</f>
        <v>0.5</v>
      </c>
      <c r="L355" s="5">
        <f>INDEX(products!$A$1:$G$49, MATCH(orders!$D355, products!$A$1:$A$49,0), 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 customers!$A$1:$A$1001,customers!B355:B1355,0)</f>
        <v>Shelli De Banke</v>
      </c>
      <c r="G356" s="2" t="str">
        <f>IF(_xlfn.XLOOKUP(C356,customers!$A$1:$A$1001,customers!C355:C1355,0)=0, "", _xlfn.XLOOKUP(C356,customers!$A$1:$A$1001,customers!C355:C1355,0))</f>
        <v>sdejo@newsvine.com</v>
      </c>
      <c r="H356" s="2" t="str">
        <f>_xlfn.XLOOKUP(C356,customers!$A$1:$A$1001,customers!$G$1:$G$1001,0)</f>
        <v>United States</v>
      </c>
      <c r="I356" t="str">
        <f>INDEX(products!$A$1:$G$49, MATCH(orders!$D356, products!$A$1:$A$49,0), MATCH(orders!I$1,products!$A$1:$G$1,0))</f>
        <v>Ara</v>
      </c>
      <c r="J356" t="str">
        <f>INDEX(products!$A$1:$G$49, MATCH(orders!$D356, products!$A$1:$A$49,0), MATCH(orders!J$1,products!$A$1:$G$1,0))</f>
        <v>M</v>
      </c>
      <c r="K356" s="4">
        <f>INDEX(products!$A$1:$G$49, MATCH(orders!$D356, products!$A$1:$A$49,0), MATCH(orders!K$1,products!$A$1:$G$1,0))</f>
        <v>2.5</v>
      </c>
      <c r="L356" s="5">
        <f>INDEX(products!$A$1:$G$49, MATCH(orders!$D356, products!$A$1:$A$49,0), 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 customers!$A$1:$A$1001,customers!B356:B1356,0)</f>
        <v>Stearne Count</v>
      </c>
      <c r="G357" s="2" t="str">
        <f>IF(_xlfn.XLOOKUP(C357,customers!$A$1:$A$1001,customers!C356:C1356,0)=0, "", _xlfn.XLOOKUP(C357,customers!$A$1:$A$1001,customers!C356:C1356,0))</f>
        <v>scountjq@nba.com</v>
      </c>
      <c r="H357" s="2" t="str">
        <f>_xlfn.XLOOKUP(C357,customers!$A$1:$A$1001,customers!$G$1:$G$1001,0)</f>
        <v>United States</v>
      </c>
      <c r="I357" t="str">
        <f>INDEX(products!$A$1:$G$49, MATCH(orders!$D357, products!$A$1:$A$49,0), MATCH(orders!I$1,products!$A$1:$G$1,0))</f>
        <v>Ara</v>
      </c>
      <c r="J357" t="str">
        <f>INDEX(products!$A$1:$G$49, MATCH(orders!$D357, products!$A$1:$A$49,0), MATCH(orders!J$1,products!$A$1:$G$1,0))</f>
        <v>D</v>
      </c>
      <c r="K357" s="4">
        <f>INDEX(products!$A$1:$G$49, MATCH(orders!$D357, products!$A$1:$A$49,0), MATCH(orders!K$1,products!$A$1:$G$1,0))</f>
        <v>2.5</v>
      </c>
      <c r="L357" s="5">
        <f>INDEX(products!$A$1:$G$49, MATCH(orders!$D357, products!$A$1:$A$49,0), 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 customers!$A$1:$A$1001,customers!B357:B1357,0)</f>
        <v>Silas Deehan</v>
      </c>
      <c r="G358" s="2" t="str">
        <f>IF(_xlfn.XLOOKUP(C358,customers!$A$1:$A$1001,customers!C357:C1357,0)=0, "", _xlfn.XLOOKUP(C358,customers!$A$1:$A$1001,customers!C357:C1357,0))</f>
        <v/>
      </c>
      <c r="H358" s="2" t="str">
        <f>_xlfn.XLOOKUP(C358,customers!$A$1:$A$1001,customers!$G$1:$G$1001,0)</f>
        <v>United States</v>
      </c>
      <c r="I358" t="str">
        <f>INDEX(products!$A$1:$G$49, MATCH(orders!$D358, products!$A$1:$A$49,0), MATCH(orders!I$1,products!$A$1:$G$1,0))</f>
        <v>Lib</v>
      </c>
      <c r="J358" t="str">
        <f>INDEX(products!$A$1:$G$49, MATCH(orders!$D358, products!$A$1:$A$49,0), MATCH(orders!J$1,products!$A$1:$G$1,0))</f>
        <v>D</v>
      </c>
      <c r="K358" s="4">
        <f>INDEX(products!$A$1:$G$49, MATCH(orders!$D358, products!$A$1:$A$49,0), MATCH(orders!K$1,products!$A$1:$G$1,0))</f>
        <v>1</v>
      </c>
      <c r="L358" s="5">
        <f>INDEX(products!$A$1:$G$49, MATCH(orders!$D358, products!$A$1:$A$49,0), 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 customers!$A$1:$A$1001,customers!B358:B1358,0)</f>
        <v>Alon Pllu</v>
      </c>
      <c r="G359" s="2" t="str">
        <f>IF(_xlfn.XLOOKUP(C359,customers!$A$1:$A$1001,customers!C358:C1358,0)=0, "", _xlfn.XLOOKUP(C359,customers!$A$1:$A$1001,customers!C358:C1358,0))</f>
        <v>aplluju@dagondesign.com</v>
      </c>
      <c r="H359" s="2" t="str">
        <f>_xlfn.XLOOKUP(C359,customers!$A$1:$A$1001,customers!$G$1:$G$1001,0)</f>
        <v>United States</v>
      </c>
      <c r="I359" t="str">
        <f>INDEX(products!$A$1:$G$49, MATCH(orders!$D359, products!$A$1:$A$49,0), MATCH(orders!I$1,products!$A$1:$G$1,0))</f>
        <v>Ara</v>
      </c>
      <c r="J359" t="str">
        <f>INDEX(products!$A$1:$G$49, MATCH(orders!$D359, products!$A$1:$A$49,0), MATCH(orders!J$1,products!$A$1:$G$1,0))</f>
        <v>M</v>
      </c>
      <c r="K359" s="4">
        <f>INDEX(products!$A$1:$G$49, MATCH(orders!$D359, products!$A$1:$A$49,0), MATCH(orders!K$1,products!$A$1:$G$1,0))</f>
        <v>2.5</v>
      </c>
      <c r="L359" s="5">
        <f>INDEX(products!$A$1:$G$49, MATCH(orders!$D359, products!$A$1:$A$49,0), 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 customers!$A$1:$A$1001,customers!B359:B1359,0)</f>
        <v>Selestina Greedyer</v>
      </c>
      <c r="G360" s="2" t="str">
        <f>IF(_xlfn.XLOOKUP(C360,customers!$A$1:$A$1001,customers!C359:C1359,0)=0, "", _xlfn.XLOOKUP(C360,customers!$A$1:$A$1001,customers!C359:C1359,0))</f>
        <v>sgreedyerjw@parallels.com</v>
      </c>
      <c r="H360" s="2" t="str">
        <f>_xlfn.XLOOKUP(C360,customers!$A$1:$A$1001,customers!$G$1:$G$1001,0)</f>
        <v>United States</v>
      </c>
      <c r="I360" t="str">
        <f>INDEX(products!$A$1:$G$49, MATCH(orders!$D360, products!$A$1:$A$49,0), MATCH(orders!I$1,products!$A$1:$G$1,0))</f>
        <v>Ara</v>
      </c>
      <c r="J360" t="str">
        <f>INDEX(products!$A$1:$G$49, MATCH(orders!$D360, products!$A$1:$A$49,0), MATCH(orders!J$1,products!$A$1:$G$1,0))</f>
        <v>L</v>
      </c>
      <c r="K360" s="4">
        <f>INDEX(products!$A$1:$G$49, MATCH(orders!$D360, products!$A$1:$A$49,0), MATCH(orders!K$1,products!$A$1:$G$1,0))</f>
        <v>2.5</v>
      </c>
      <c r="L360" s="5">
        <f>INDEX(products!$A$1:$G$49, MATCH(orders!$D360, products!$A$1:$A$49,0), 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 customers!$A$1:$A$1001,customers!B360:B1360,0)</f>
        <v>Darice Heaford</v>
      </c>
      <c r="G361" s="2" t="str">
        <f>IF(_xlfn.XLOOKUP(C361,customers!$A$1:$A$1001,customers!C360:C1360,0)=0, "", _xlfn.XLOOKUP(C361,customers!$A$1:$A$1001,customers!C360:C1360,0))</f>
        <v>dheafordjy@twitpic.com</v>
      </c>
      <c r="H361" s="2" t="str">
        <f>_xlfn.XLOOKUP(C361,customers!$A$1:$A$1001,customers!$G$1:$G$1001,0)</f>
        <v>United Kingdom</v>
      </c>
      <c r="I361" t="str">
        <f>INDEX(products!$A$1:$G$49, MATCH(orders!$D361, products!$A$1:$A$49,0), MATCH(orders!I$1,products!$A$1:$G$1,0))</f>
        <v>Rob</v>
      </c>
      <c r="J361" t="str">
        <f>INDEX(products!$A$1:$G$49, MATCH(orders!$D361, products!$A$1:$A$49,0), MATCH(orders!J$1,products!$A$1:$G$1,0))</f>
        <v>L</v>
      </c>
      <c r="K361" s="4">
        <f>INDEX(products!$A$1:$G$49, MATCH(orders!$D361, products!$A$1:$A$49,0), MATCH(orders!K$1,products!$A$1:$G$1,0))</f>
        <v>0.2</v>
      </c>
      <c r="L361" s="5">
        <f>INDEX(products!$A$1:$G$49, MATCH(orders!$D361, products!$A$1:$A$49,0), 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 customers!$A$1:$A$1001,customers!B361:B1361,0)</f>
        <v>Reynolds Crookshanks</v>
      </c>
      <c r="G362" s="2" t="str">
        <f>IF(_xlfn.XLOOKUP(C362,customers!$A$1:$A$1001,customers!C361:C1361,0)=0, "", _xlfn.XLOOKUP(C362,customers!$A$1:$A$1001,customers!C361:C1361,0))</f>
        <v>rcrookshanksk0@unc.edu</v>
      </c>
      <c r="H362" s="2" t="str">
        <f>_xlfn.XLOOKUP(C362,customers!$A$1:$A$1001,customers!$G$1:$G$1001,0)</f>
        <v>United States</v>
      </c>
      <c r="I362" t="str">
        <f>INDEX(products!$A$1:$G$49, MATCH(orders!$D362, products!$A$1:$A$49,0), MATCH(orders!I$1,products!$A$1:$G$1,0))</f>
        <v>Rob</v>
      </c>
      <c r="J362" t="str">
        <f>INDEX(products!$A$1:$G$49, MATCH(orders!$D362, products!$A$1:$A$49,0), MATCH(orders!J$1,products!$A$1:$G$1,0))</f>
        <v>D</v>
      </c>
      <c r="K362" s="4">
        <f>INDEX(products!$A$1:$G$49, MATCH(orders!$D362, products!$A$1:$A$49,0), MATCH(orders!K$1,products!$A$1:$G$1,0))</f>
        <v>2.5</v>
      </c>
      <c r="L362" s="5">
        <f>INDEX(products!$A$1:$G$49, MATCH(orders!$D362, products!$A$1:$A$49,0), 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 customers!$A$1:$A$1001,customers!B362:B1362,0)</f>
        <v>Niels Leake</v>
      </c>
      <c r="G363" s="2" t="str">
        <f>IF(_xlfn.XLOOKUP(C363,customers!$A$1:$A$1001,customers!C362:C1362,0)=0, "", _xlfn.XLOOKUP(C363,customers!$A$1:$A$1001,customers!C362:C1362,0))</f>
        <v>nleakek1@cmu.edu</v>
      </c>
      <c r="H363" s="2" t="str">
        <f>_xlfn.XLOOKUP(C363,customers!$A$1:$A$1001,customers!$G$1:$G$1001,0)</f>
        <v>United States</v>
      </c>
      <c r="I363" t="str">
        <f>INDEX(products!$A$1:$G$49, MATCH(orders!$D363, products!$A$1:$A$49,0), MATCH(orders!I$1,products!$A$1:$G$1,0))</f>
        <v>Rob</v>
      </c>
      <c r="J363" t="str">
        <f>INDEX(products!$A$1:$G$49, MATCH(orders!$D363, products!$A$1:$A$49,0), MATCH(orders!J$1,products!$A$1:$G$1,0))</f>
        <v>M</v>
      </c>
      <c r="K363" s="4">
        <f>INDEX(products!$A$1:$G$49, MATCH(orders!$D363, products!$A$1:$A$49,0), MATCH(orders!K$1,products!$A$1:$G$1,0))</f>
        <v>0.5</v>
      </c>
      <c r="L363" s="5">
        <f>INDEX(products!$A$1:$G$49, MATCH(orders!$D363, products!$A$1:$A$49,0), 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 customers!$A$1:$A$1001,customers!B363:B1363,0)</f>
        <v>Nico Hubert</v>
      </c>
      <c r="G364" s="2" t="str">
        <f>IF(_xlfn.XLOOKUP(C364,customers!$A$1:$A$1001,customers!C363:C1363,0)=0, "", _xlfn.XLOOKUP(C364,customers!$A$1:$A$1001,customers!C363:C1363,0))</f>
        <v/>
      </c>
      <c r="H364" s="2" t="str">
        <f>_xlfn.XLOOKUP(C364,customers!$A$1:$A$1001,customers!$G$1:$G$1001,0)</f>
        <v>United States</v>
      </c>
      <c r="I364" t="str">
        <f>INDEX(products!$A$1:$G$49, MATCH(orders!$D364, products!$A$1:$A$49,0), MATCH(orders!I$1,products!$A$1:$G$1,0))</f>
        <v>Exc</v>
      </c>
      <c r="J364" t="str">
        <f>INDEX(products!$A$1:$G$49, MATCH(orders!$D364, products!$A$1:$A$49,0), MATCH(orders!J$1,products!$A$1:$G$1,0))</f>
        <v>L</v>
      </c>
      <c r="K364" s="4">
        <f>INDEX(products!$A$1:$G$49, MATCH(orders!$D364, products!$A$1:$A$49,0), MATCH(orders!K$1,products!$A$1:$G$1,0))</f>
        <v>1</v>
      </c>
      <c r="L364" s="5">
        <f>INDEX(products!$A$1:$G$49, MATCH(orders!$D364, products!$A$1:$A$49,0), 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 customers!$A$1:$A$1001,customers!B364:B1364,0)</f>
        <v>Derrek Allpress</v>
      </c>
      <c r="G365" s="2" t="str">
        <f>IF(_xlfn.XLOOKUP(C365,customers!$A$1:$A$1001,customers!C364:C1364,0)=0, "", _xlfn.XLOOKUP(C365,customers!$A$1:$A$1001,customers!C364:C1364,0))</f>
        <v/>
      </c>
      <c r="H365" s="2" t="str">
        <f>_xlfn.XLOOKUP(C365,customers!$A$1:$A$1001,customers!$G$1:$G$1001,0)</f>
        <v>United States</v>
      </c>
      <c r="I365" t="str">
        <f>INDEX(products!$A$1:$G$49, MATCH(orders!$D365, products!$A$1:$A$49,0), MATCH(orders!I$1,products!$A$1:$G$1,0))</f>
        <v>Lib</v>
      </c>
      <c r="J365" t="str">
        <f>INDEX(products!$A$1:$G$49, MATCH(orders!$D365, products!$A$1:$A$49,0), MATCH(orders!J$1,products!$A$1:$G$1,0))</f>
        <v>M</v>
      </c>
      <c r="K365" s="4">
        <f>INDEX(products!$A$1:$G$49, MATCH(orders!$D365, products!$A$1:$A$49,0), MATCH(orders!K$1,products!$A$1:$G$1,0))</f>
        <v>1</v>
      </c>
      <c r="L365" s="5">
        <f>INDEX(products!$A$1:$G$49, MATCH(orders!$D365, products!$A$1:$A$49,0), 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 customers!$A$1:$A$1001,customers!B365:B1365,0)</f>
        <v>Rochette Huscroft</v>
      </c>
      <c r="G366" s="2" t="str">
        <f>IF(_xlfn.XLOOKUP(C366,customers!$A$1:$A$1001,customers!C365:C1365,0)=0, "", _xlfn.XLOOKUP(C366,customers!$A$1:$A$1001,customers!C365:C1365,0))</f>
        <v>rhuscroftk8@jimdo.com</v>
      </c>
      <c r="H366" s="2" t="str">
        <f>_xlfn.XLOOKUP(C366,customers!$A$1:$A$1001,customers!$G$1:$G$1001,0)</f>
        <v>United States</v>
      </c>
      <c r="I366" t="str">
        <f>INDEX(products!$A$1:$G$49, MATCH(orders!$D366, products!$A$1:$A$49,0), MATCH(orders!I$1,products!$A$1:$G$1,0))</f>
        <v>Exc</v>
      </c>
      <c r="J366" t="str">
        <f>INDEX(products!$A$1:$G$49, MATCH(orders!$D366, products!$A$1:$A$49,0), MATCH(orders!J$1,products!$A$1:$G$1,0))</f>
        <v>D</v>
      </c>
      <c r="K366" s="4">
        <f>INDEX(products!$A$1:$G$49, MATCH(orders!$D366, products!$A$1:$A$49,0), MATCH(orders!K$1,products!$A$1:$G$1,0))</f>
        <v>1</v>
      </c>
      <c r="L366" s="5">
        <f>INDEX(products!$A$1:$G$49, MATCH(orders!$D366, products!$A$1:$A$49,0), 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 customers!$A$1:$A$1001,customers!B366:B1366,0)</f>
        <v>Andie Rudram</v>
      </c>
      <c r="G367" s="2" t="str">
        <f>IF(_xlfn.XLOOKUP(C367,customers!$A$1:$A$1001,customers!C366:C1366,0)=0, "", _xlfn.XLOOKUP(C367,customers!$A$1:$A$1001,customers!C366:C1366,0))</f>
        <v>arudramka@prnewswire.com</v>
      </c>
      <c r="H367" s="2" t="str">
        <f>_xlfn.XLOOKUP(C367,customers!$A$1:$A$1001,customers!$G$1:$G$1001,0)</f>
        <v>United States</v>
      </c>
      <c r="I367" t="str">
        <f>INDEX(products!$A$1:$G$49, MATCH(orders!$D367, products!$A$1:$A$49,0), MATCH(orders!I$1,products!$A$1:$G$1,0))</f>
        <v>Lib</v>
      </c>
      <c r="J367" t="str">
        <f>INDEX(products!$A$1:$G$49, MATCH(orders!$D367, products!$A$1:$A$49,0), MATCH(orders!J$1,products!$A$1:$G$1,0))</f>
        <v>D</v>
      </c>
      <c r="K367" s="4">
        <f>INDEX(products!$A$1:$G$49, MATCH(orders!$D367, products!$A$1:$A$49,0), MATCH(orders!K$1,products!$A$1:$G$1,0))</f>
        <v>0.5</v>
      </c>
      <c r="L367" s="5">
        <f>INDEX(products!$A$1:$G$49, MATCH(orders!$D367, products!$A$1:$A$49,0), 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 customers!$A$1:$A$1001,customers!B367:B1367,0)</f>
        <v>Jacquelyn Maha</v>
      </c>
      <c r="G368" s="2" t="str">
        <f>IF(_xlfn.XLOOKUP(C368,customers!$A$1:$A$1001,customers!C367:C1367,0)=0, "", _xlfn.XLOOKUP(C368,customers!$A$1:$A$1001,customers!C367:C1367,0))</f>
        <v>jmahakc@cyberchimps.com</v>
      </c>
      <c r="H368" s="2" t="str">
        <f>_xlfn.XLOOKUP(C368,customers!$A$1:$A$1001,customers!$G$1:$G$1001,0)</f>
        <v>United States</v>
      </c>
      <c r="I368" t="str">
        <f>INDEX(products!$A$1:$G$49, MATCH(orders!$D368, products!$A$1:$A$49,0), MATCH(orders!I$1,products!$A$1:$G$1,0))</f>
        <v>Exc</v>
      </c>
      <c r="J368" t="str">
        <f>INDEX(products!$A$1:$G$49, MATCH(orders!$D368, products!$A$1:$A$49,0), MATCH(orders!J$1,products!$A$1:$G$1,0))</f>
        <v>D</v>
      </c>
      <c r="K368" s="4">
        <f>INDEX(products!$A$1:$G$49, MATCH(orders!$D368, products!$A$1:$A$49,0), MATCH(orders!K$1,products!$A$1:$G$1,0))</f>
        <v>0.5</v>
      </c>
      <c r="L368" s="5">
        <f>INDEX(products!$A$1:$G$49, MATCH(orders!$D368, products!$A$1:$A$49,0), 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 customers!$A$1:$A$1001,customers!B368:B1368,0)</f>
        <v>Alica Kift</v>
      </c>
      <c r="G369" s="2" t="str">
        <f>IF(_xlfn.XLOOKUP(C369,customers!$A$1:$A$1001,customers!C368:C1368,0)=0, "", _xlfn.XLOOKUP(C369,customers!$A$1:$A$1001,customers!C368:C1368,0))</f>
        <v/>
      </c>
      <c r="H369" s="2" t="str">
        <f>_xlfn.XLOOKUP(C369,customers!$A$1:$A$1001,customers!$G$1:$G$1001,0)</f>
        <v>United States</v>
      </c>
      <c r="I369" t="str">
        <f>INDEX(products!$A$1:$G$49, MATCH(orders!$D369, products!$A$1:$A$49,0), MATCH(orders!I$1,products!$A$1:$G$1,0))</f>
        <v>Lib</v>
      </c>
      <c r="J369" t="str">
        <f>INDEX(products!$A$1:$G$49, MATCH(orders!$D369, products!$A$1:$A$49,0), MATCH(orders!J$1,products!$A$1:$G$1,0))</f>
        <v>M</v>
      </c>
      <c r="K369" s="4">
        <f>INDEX(products!$A$1:$G$49, MATCH(orders!$D369, products!$A$1:$A$49,0), MATCH(orders!K$1,products!$A$1:$G$1,0))</f>
        <v>0.2</v>
      </c>
      <c r="L369" s="5">
        <f>INDEX(products!$A$1:$G$49, MATCH(orders!$D369, products!$A$1:$A$49,0), 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 customers!$A$1:$A$1001,customers!B369:B1369,0)</f>
        <v>Jarret Toye</v>
      </c>
      <c r="G370" s="2" t="str">
        <f>IF(_xlfn.XLOOKUP(C370,customers!$A$1:$A$1001,customers!C369:C1369,0)=0, "", _xlfn.XLOOKUP(C370,customers!$A$1:$A$1001,customers!C369:C1369,0))</f>
        <v>jtoyekg@pinterest.com</v>
      </c>
      <c r="H370" s="2" t="str">
        <f>_xlfn.XLOOKUP(C370,customers!$A$1:$A$1001,customers!$G$1:$G$1001,0)</f>
        <v>United States</v>
      </c>
      <c r="I370" t="str">
        <f>INDEX(products!$A$1:$G$49, MATCH(orders!$D370, products!$A$1:$A$49,0), MATCH(orders!I$1,products!$A$1:$G$1,0))</f>
        <v>Exc</v>
      </c>
      <c r="J370" t="str">
        <f>INDEX(products!$A$1:$G$49, MATCH(orders!$D370, products!$A$1:$A$49,0), MATCH(orders!J$1,products!$A$1:$G$1,0))</f>
        <v>M</v>
      </c>
      <c r="K370" s="4">
        <f>INDEX(products!$A$1:$G$49, MATCH(orders!$D370, products!$A$1:$A$49,0), MATCH(orders!K$1,products!$A$1:$G$1,0))</f>
        <v>2.5</v>
      </c>
      <c r="L370" s="5">
        <f>INDEX(products!$A$1:$G$49, MATCH(orders!$D370, products!$A$1:$A$49,0), 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 customers!$A$1:$A$1001,customers!B370:B1370,0)</f>
        <v>Natal Vigrass</v>
      </c>
      <c r="G371" s="2" t="str">
        <f>IF(_xlfn.XLOOKUP(C371,customers!$A$1:$A$1001,customers!C370:C1370,0)=0, "", _xlfn.XLOOKUP(C371,customers!$A$1:$A$1001,customers!C370:C1370,0))</f>
        <v>nvigrasski@ezinearticles.com</v>
      </c>
      <c r="H371" s="2" t="str">
        <f>_xlfn.XLOOKUP(C371,customers!$A$1:$A$1001,customers!$G$1:$G$1001,0)</f>
        <v>United States</v>
      </c>
      <c r="I371" t="str">
        <f>INDEX(products!$A$1:$G$49, MATCH(orders!$D371, products!$A$1:$A$49,0), MATCH(orders!I$1,products!$A$1:$G$1,0))</f>
        <v>Exc</v>
      </c>
      <c r="J371" t="str">
        <f>INDEX(products!$A$1:$G$49, MATCH(orders!$D371, products!$A$1:$A$49,0), MATCH(orders!J$1,products!$A$1:$G$1,0))</f>
        <v>L</v>
      </c>
      <c r="K371" s="4">
        <f>INDEX(products!$A$1:$G$49, MATCH(orders!$D371, products!$A$1:$A$49,0), MATCH(orders!K$1,products!$A$1:$G$1,0))</f>
        <v>0.5</v>
      </c>
      <c r="L371" s="5">
        <f>INDEX(products!$A$1:$G$49, MATCH(orders!$D371, products!$A$1:$A$49,0), 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 customers!$A$1:$A$1001,customers!B371:B1371,0)</f>
        <v>Kandace Cragell</v>
      </c>
      <c r="G372" s="2" t="str">
        <f>IF(_xlfn.XLOOKUP(C372,customers!$A$1:$A$1001,customers!C371:C1371,0)=0, "", _xlfn.XLOOKUP(C372,customers!$A$1:$A$1001,customers!C371:C1371,0))</f>
        <v>kcragellkk@google.com</v>
      </c>
      <c r="H372" s="2" t="str">
        <f>_xlfn.XLOOKUP(C372,customers!$A$1:$A$1001,customers!$G$1:$G$1001,0)</f>
        <v>United States</v>
      </c>
      <c r="I372" t="str">
        <f>INDEX(products!$A$1:$G$49, MATCH(orders!$D372, products!$A$1:$A$49,0), MATCH(orders!I$1,products!$A$1:$G$1,0))</f>
        <v>Exc</v>
      </c>
      <c r="J372" t="str">
        <f>INDEX(products!$A$1:$G$49, MATCH(orders!$D372, products!$A$1:$A$49,0), MATCH(orders!J$1,products!$A$1:$G$1,0))</f>
        <v>D</v>
      </c>
      <c r="K372" s="4">
        <f>INDEX(products!$A$1:$G$49, MATCH(orders!$D372, products!$A$1:$A$49,0), MATCH(orders!K$1,products!$A$1:$G$1,0))</f>
        <v>1</v>
      </c>
      <c r="L372" s="5">
        <f>INDEX(products!$A$1:$G$49, MATCH(orders!$D372, products!$A$1:$A$49,0), 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 customers!$A$1:$A$1001,customers!B372:B1372,0)</f>
        <v>Reese Lidgey</v>
      </c>
      <c r="G373" s="2" t="str">
        <f>IF(_xlfn.XLOOKUP(C373,customers!$A$1:$A$1001,customers!C372:C1372,0)=0, "", _xlfn.XLOOKUP(C373,customers!$A$1:$A$1001,customers!C372:C1372,0))</f>
        <v>rlidgeykm@vimeo.com</v>
      </c>
      <c r="H373" s="2" t="str">
        <f>_xlfn.XLOOKUP(C373,customers!$A$1:$A$1001,customers!$G$1:$G$1001,0)</f>
        <v>United States</v>
      </c>
      <c r="I373" t="str">
        <f>INDEX(products!$A$1:$G$49, MATCH(orders!$D373, products!$A$1:$A$49,0), MATCH(orders!I$1,products!$A$1:$G$1,0))</f>
        <v>Ara</v>
      </c>
      <c r="J373" t="str">
        <f>INDEX(products!$A$1:$G$49, MATCH(orders!$D373, products!$A$1:$A$49,0), MATCH(orders!J$1,products!$A$1:$G$1,0))</f>
        <v>L</v>
      </c>
      <c r="K373" s="4">
        <f>INDEX(products!$A$1:$G$49, MATCH(orders!$D373, products!$A$1:$A$49,0), MATCH(orders!K$1,products!$A$1:$G$1,0))</f>
        <v>0.5</v>
      </c>
      <c r="L373" s="5">
        <f>INDEX(products!$A$1:$G$49, MATCH(orders!$D373, products!$A$1:$A$49,0), 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 customers!$A$1:$A$1001,customers!B373:B1373,0)</f>
        <v>Samuele Klaaassen</v>
      </c>
      <c r="G374" s="2" t="str">
        <f>IF(_xlfn.XLOOKUP(C374,customers!$A$1:$A$1001,customers!C373:C1373,0)=0, "", _xlfn.XLOOKUP(C374,customers!$A$1:$A$1001,customers!C373:C1373,0))</f>
        <v/>
      </c>
      <c r="H374" s="2" t="str">
        <f>_xlfn.XLOOKUP(C374,customers!$A$1:$A$1001,customers!$G$1:$G$1001,0)</f>
        <v>United States</v>
      </c>
      <c r="I374" t="str">
        <f>INDEX(products!$A$1:$G$49, MATCH(orders!$D374, products!$A$1:$A$49,0), MATCH(orders!I$1,products!$A$1:$G$1,0))</f>
        <v>Rob</v>
      </c>
      <c r="J374" t="str">
        <f>INDEX(products!$A$1:$G$49, MATCH(orders!$D374, products!$A$1:$A$49,0), MATCH(orders!J$1,products!$A$1:$G$1,0))</f>
        <v>L</v>
      </c>
      <c r="K374" s="4">
        <f>INDEX(products!$A$1:$G$49, MATCH(orders!$D374, products!$A$1:$A$49,0), MATCH(orders!K$1,products!$A$1:$G$1,0))</f>
        <v>0.5</v>
      </c>
      <c r="L374" s="5">
        <f>INDEX(products!$A$1:$G$49, MATCH(orders!$D374, products!$A$1:$A$49,0), 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 customers!$A$1:$A$1001,customers!B374:B1374,0)</f>
        <v>Hussein Olliff</v>
      </c>
      <c r="G375" s="2" t="str">
        <f>IF(_xlfn.XLOOKUP(C375,customers!$A$1:$A$1001,customers!C374:C1374,0)=0, "", _xlfn.XLOOKUP(C375,customers!$A$1:$A$1001,customers!C374:C1374,0))</f>
        <v>holliffkq@sciencedirect.com</v>
      </c>
      <c r="H375" s="2" t="str">
        <f>_xlfn.XLOOKUP(C375,customers!$A$1:$A$1001,customers!$G$1:$G$1001,0)</f>
        <v>Ireland</v>
      </c>
      <c r="I375" t="str">
        <f>INDEX(products!$A$1:$G$49, MATCH(orders!$D375, products!$A$1:$A$49,0), MATCH(orders!I$1,products!$A$1:$G$1,0))</f>
        <v>Ara</v>
      </c>
      <c r="J375" t="str">
        <f>INDEX(products!$A$1:$G$49, MATCH(orders!$D375, products!$A$1:$A$49,0), MATCH(orders!J$1,products!$A$1:$G$1,0))</f>
        <v>D</v>
      </c>
      <c r="K375" s="4">
        <f>INDEX(products!$A$1:$G$49, MATCH(orders!$D375, products!$A$1:$A$49,0), MATCH(orders!K$1,products!$A$1:$G$1,0))</f>
        <v>0.5</v>
      </c>
      <c r="L375" s="5">
        <f>INDEX(products!$A$1:$G$49, MATCH(orders!$D375, products!$A$1:$A$49,0), 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 customers!$A$1:$A$1001,customers!B375:B1375,0)</f>
        <v>Felita Eshmade</v>
      </c>
      <c r="G376" s="2" t="str">
        <f>IF(_xlfn.XLOOKUP(C376,customers!$A$1:$A$1001,customers!C375:C1375,0)=0, "", _xlfn.XLOOKUP(C376,customers!$A$1:$A$1001,customers!C375:C1375,0))</f>
        <v>feshmadeks@umn.edu</v>
      </c>
      <c r="H376" s="2" t="str">
        <f>_xlfn.XLOOKUP(C376,customers!$A$1:$A$1001,customers!$G$1:$G$1001,0)</f>
        <v>United States</v>
      </c>
      <c r="I376" t="str">
        <f>INDEX(products!$A$1:$G$49, MATCH(orders!$D376, products!$A$1:$A$49,0), MATCH(orders!I$1,products!$A$1:$G$1,0))</f>
        <v>Lib</v>
      </c>
      <c r="J376" t="str">
        <f>INDEX(products!$A$1:$G$49, MATCH(orders!$D376, products!$A$1:$A$49,0), MATCH(orders!J$1,products!$A$1:$G$1,0))</f>
        <v>L</v>
      </c>
      <c r="K376" s="4">
        <f>INDEX(products!$A$1:$G$49, MATCH(orders!$D376, products!$A$1:$A$49,0), MATCH(orders!K$1,products!$A$1:$G$1,0))</f>
        <v>0.5</v>
      </c>
      <c r="L376" s="5">
        <f>INDEX(products!$A$1:$G$49, MATCH(orders!$D376, products!$A$1:$A$49,0), 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 customers!$A$1:$A$1001,customers!B376:B1376,0)</f>
        <v>Hazel Iacopini</v>
      </c>
      <c r="G377" s="2" t="str">
        <f>IF(_xlfn.XLOOKUP(C377,customers!$A$1:$A$1001,customers!C376:C1376,0)=0, "", _xlfn.XLOOKUP(C377,customers!$A$1:$A$1001,customers!C376:C1376,0))</f>
        <v/>
      </c>
      <c r="H377" s="2" t="str">
        <f>_xlfn.XLOOKUP(C377,customers!$A$1:$A$1001,customers!$G$1:$G$1001,0)</f>
        <v>United States</v>
      </c>
      <c r="I377" t="str">
        <f>INDEX(products!$A$1:$G$49, MATCH(orders!$D377, products!$A$1:$A$49,0), MATCH(orders!I$1,products!$A$1:$G$1,0))</f>
        <v>Ara</v>
      </c>
      <c r="J377" t="str">
        <f>INDEX(products!$A$1:$G$49, MATCH(orders!$D377, products!$A$1:$A$49,0), MATCH(orders!J$1,products!$A$1:$G$1,0))</f>
        <v>M</v>
      </c>
      <c r="K377" s="4">
        <f>INDEX(products!$A$1:$G$49, MATCH(orders!$D377, products!$A$1:$A$49,0), MATCH(orders!K$1,products!$A$1:$G$1,0))</f>
        <v>0.2</v>
      </c>
      <c r="L377" s="5">
        <f>INDEX(products!$A$1:$G$49, MATCH(orders!$D377, products!$A$1:$A$49,0), 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 customers!$A$1:$A$1001,customers!B377:B1377,0)</f>
        <v>Bran Sterke</v>
      </c>
      <c r="G378" s="2" t="str">
        <f>IF(_xlfn.XLOOKUP(C378,customers!$A$1:$A$1001,customers!C377:C1377,0)=0, "", _xlfn.XLOOKUP(C378,customers!$A$1:$A$1001,customers!C377:C1377,0))</f>
        <v>bsterkekw@biblegateway.com</v>
      </c>
      <c r="H378" s="2" t="str">
        <f>_xlfn.XLOOKUP(C378,customers!$A$1:$A$1001,customers!$G$1:$G$1001,0)</f>
        <v>United States</v>
      </c>
      <c r="I378" t="str">
        <f>INDEX(products!$A$1:$G$49, MATCH(orders!$D378, products!$A$1:$A$49,0), MATCH(orders!I$1,products!$A$1:$G$1,0))</f>
        <v>Rob</v>
      </c>
      <c r="J378" t="str">
        <f>INDEX(products!$A$1:$G$49, MATCH(orders!$D378, products!$A$1:$A$49,0), MATCH(orders!J$1,products!$A$1:$G$1,0))</f>
        <v>M</v>
      </c>
      <c r="K378" s="4">
        <f>INDEX(products!$A$1:$G$49, MATCH(orders!$D378, products!$A$1:$A$49,0), MATCH(orders!K$1,products!$A$1:$G$1,0))</f>
        <v>0.5</v>
      </c>
      <c r="L378" s="5">
        <f>INDEX(products!$A$1:$G$49, MATCH(orders!$D378, products!$A$1:$A$49,0), 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 customers!$A$1:$A$1001,customers!B378:B1378,0)</f>
        <v>Philomena Traite</v>
      </c>
      <c r="G379" s="2" t="str">
        <f>IF(_xlfn.XLOOKUP(C379,customers!$A$1:$A$1001,customers!C378:C1378,0)=0, "", _xlfn.XLOOKUP(C379,customers!$A$1:$A$1001,customers!C378:C1378,0))</f>
        <v>ptraiteky@huffingtonpost.com</v>
      </c>
      <c r="H379" s="2" t="str">
        <f>_xlfn.XLOOKUP(C379,customers!$A$1:$A$1001,customers!$G$1:$G$1001,0)</f>
        <v>Ireland</v>
      </c>
      <c r="I379" t="str">
        <f>INDEX(products!$A$1:$G$49, MATCH(orders!$D379, products!$A$1:$A$49,0), MATCH(orders!I$1,products!$A$1:$G$1,0))</f>
        <v>Rob</v>
      </c>
      <c r="J379" t="str">
        <f>INDEX(products!$A$1:$G$49, MATCH(orders!$D379, products!$A$1:$A$49,0), MATCH(orders!J$1,products!$A$1:$G$1,0))</f>
        <v>D</v>
      </c>
      <c r="K379" s="4">
        <f>INDEX(products!$A$1:$G$49, MATCH(orders!$D379, products!$A$1:$A$49,0), MATCH(orders!K$1,products!$A$1:$G$1,0))</f>
        <v>0.2</v>
      </c>
      <c r="L379" s="5">
        <f>INDEX(products!$A$1:$G$49, MATCH(orders!$D379, products!$A$1:$A$49,0), 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 customers!$A$1:$A$1001,customers!B379:B1379,0)</f>
        <v>Fernando Sulman</v>
      </c>
      <c r="G380" s="2" t="str">
        <f>IF(_xlfn.XLOOKUP(C380,customers!$A$1:$A$1001,customers!C379:C1379,0)=0, "", _xlfn.XLOOKUP(C380,customers!$A$1:$A$1001,customers!C379:C1379,0))</f>
        <v>fsulmanl0@washington.edu</v>
      </c>
      <c r="H380" s="2" t="str">
        <f>_xlfn.XLOOKUP(C380,customers!$A$1:$A$1001,customers!$G$1:$G$1001,0)</f>
        <v>Ireland</v>
      </c>
      <c r="I380" t="str">
        <f>INDEX(products!$A$1:$G$49, MATCH(orders!$D380, products!$A$1:$A$49,0), MATCH(orders!I$1,products!$A$1:$G$1,0))</f>
        <v>Ara</v>
      </c>
      <c r="J380" t="str">
        <f>INDEX(products!$A$1:$G$49, MATCH(orders!$D380, products!$A$1:$A$49,0), MATCH(orders!J$1,products!$A$1:$G$1,0))</f>
        <v>L</v>
      </c>
      <c r="K380" s="4">
        <f>INDEX(products!$A$1:$G$49, MATCH(orders!$D380, products!$A$1:$A$49,0), MATCH(orders!K$1,products!$A$1:$G$1,0))</f>
        <v>0.5</v>
      </c>
      <c r="L380" s="5">
        <f>INDEX(products!$A$1:$G$49, MATCH(orders!$D380, products!$A$1:$A$49,0), 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 customers!$A$1:$A$1001,customers!B380:B1380,0)</f>
        <v>Lorelei Nardoni</v>
      </c>
      <c r="G381" s="2" t="str">
        <f>IF(_xlfn.XLOOKUP(C381,customers!$A$1:$A$1001,customers!C380:C1380,0)=0, "", _xlfn.XLOOKUP(C381,customers!$A$1:$A$1001,customers!C380:C1380,0))</f>
        <v>lnardonil2@hao123.com</v>
      </c>
      <c r="H381" s="2" t="str">
        <f>_xlfn.XLOOKUP(C381,customers!$A$1:$A$1001,customers!$G$1:$G$1001,0)</f>
        <v>United Kingdom</v>
      </c>
      <c r="I381" t="str">
        <f>INDEX(products!$A$1:$G$49, MATCH(orders!$D381, products!$A$1:$A$49,0), MATCH(orders!I$1,products!$A$1:$G$1,0))</f>
        <v>Rob</v>
      </c>
      <c r="J381" t="str">
        <f>INDEX(products!$A$1:$G$49, MATCH(orders!$D381, products!$A$1:$A$49,0), MATCH(orders!J$1,products!$A$1:$G$1,0))</f>
        <v>L</v>
      </c>
      <c r="K381" s="4">
        <f>INDEX(products!$A$1:$G$49, MATCH(orders!$D381, products!$A$1:$A$49,0), MATCH(orders!K$1,products!$A$1:$G$1,0))</f>
        <v>0.5</v>
      </c>
      <c r="L381" s="5">
        <f>INDEX(products!$A$1:$G$49, MATCH(orders!$D381, products!$A$1:$A$49,0), 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 customers!$A$1:$A$1001,customers!B381:B1381,0)</f>
        <v>Barrie Fallowes</v>
      </c>
      <c r="G382" s="2" t="str">
        <f>IF(_xlfn.XLOOKUP(C382,customers!$A$1:$A$1001,customers!C381:C1381,0)=0, "", _xlfn.XLOOKUP(C382,customers!$A$1:$A$1001,customers!C381:C1381,0))</f>
        <v>bfallowesjm@purevolume.com</v>
      </c>
      <c r="H382" s="2" t="str">
        <f>_xlfn.XLOOKUP(C382,customers!$A$1:$A$1001,customers!$G$1:$G$1001,0)</f>
        <v>United States</v>
      </c>
      <c r="I382" t="str">
        <f>INDEX(products!$A$1:$G$49, MATCH(orders!$D382, products!$A$1:$A$49,0), MATCH(orders!I$1,products!$A$1:$G$1,0))</f>
        <v>Lib</v>
      </c>
      <c r="J382" t="str">
        <f>INDEX(products!$A$1:$G$49, MATCH(orders!$D382, products!$A$1:$A$49,0), MATCH(orders!J$1,products!$A$1:$G$1,0))</f>
        <v>D</v>
      </c>
      <c r="K382" s="4">
        <f>INDEX(products!$A$1:$G$49, MATCH(orders!$D382, products!$A$1:$A$49,0), MATCH(orders!K$1,products!$A$1:$G$1,0))</f>
        <v>0.5</v>
      </c>
      <c r="L382" s="5">
        <f>INDEX(products!$A$1:$G$49, MATCH(orders!$D382, products!$A$1:$A$49,0), 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 customers!$A$1:$A$1001,customers!B382:B1382,0)</f>
        <v>Sharona Danilchik</v>
      </c>
      <c r="G383" s="2" t="str">
        <f>IF(_xlfn.XLOOKUP(C383,customers!$A$1:$A$1001,customers!C382:C1382,0)=0, "", _xlfn.XLOOKUP(C383,customers!$A$1:$A$1001,customers!C382:C1382,0))</f>
        <v>sdanilchikl6@mit.edu</v>
      </c>
      <c r="H383" s="2" t="str">
        <f>_xlfn.XLOOKUP(C383,customers!$A$1:$A$1001,customers!$G$1:$G$1001,0)</f>
        <v>United States</v>
      </c>
      <c r="I383" t="str">
        <f>INDEX(products!$A$1:$G$49, MATCH(orders!$D383, products!$A$1:$A$49,0), MATCH(orders!I$1,products!$A$1:$G$1,0))</f>
        <v>Ara</v>
      </c>
      <c r="J383" t="str">
        <f>INDEX(products!$A$1:$G$49, MATCH(orders!$D383, products!$A$1:$A$49,0), MATCH(orders!J$1,products!$A$1:$G$1,0))</f>
        <v>D</v>
      </c>
      <c r="K383" s="4">
        <f>INDEX(products!$A$1:$G$49, MATCH(orders!$D383, products!$A$1:$A$49,0), MATCH(orders!K$1,products!$A$1:$G$1,0))</f>
        <v>0.2</v>
      </c>
      <c r="L383" s="5">
        <f>INDEX(products!$A$1:$G$49, MATCH(orders!$D383, products!$A$1:$A$49,0), 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 customers!$A$1:$A$1001,customers!B383:B1383,0)</f>
        <v>Bobby Folomkin</v>
      </c>
      <c r="G384" s="2" t="str">
        <f>IF(_xlfn.XLOOKUP(C384,customers!$A$1:$A$1001,customers!C383:C1383,0)=0, "", _xlfn.XLOOKUP(C384,customers!$A$1:$A$1001,customers!C383:C1383,0))</f>
        <v>bfolomkinl8@yolasite.com</v>
      </c>
      <c r="H384" s="2" t="str">
        <f>_xlfn.XLOOKUP(C384,customers!$A$1:$A$1001,customers!$G$1:$G$1001,0)</f>
        <v>United States</v>
      </c>
      <c r="I384" t="str">
        <f>INDEX(products!$A$1:$G$49, MATCH(orders!$D384, products!$A$1:$A$49,0), MATCH(orders!I$1,products!$A$1:$G$1,0))</f>
        <v>Exc</v>
      </c>
      <c r="J384" t="str">
        <f>INDEX(products!$A$1:$G$49, MATCH(orders!$D384, products!$A$1:$A$49,0), MATCH(orders!J$1,products!$A$1:$G$1,0))</f>
        <v>D</v>
      </c>
      <c r="K384" s="4">
        <f>INDEX(products!$A$1:$G$49, MATCH(orders!$D384, products!$A$1:$A$49,0), MATCH(orders!K$1,products!$A$1:$G$1,0))</f>
        <v>0.5</v>
      </c>
      <c r="L384" s="5">
        <f>INDEX(products!$A$1:$G$49, MATCH(orders!$D384, products!$A$1:$A$49,0), 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 customers!$A$1:$A$1001,customers!B384:B1384,0)</f>
        <v>Riva De Micoli</v>
      </c>
      <c r="G385" s="2" t="str">
        <f>IF(_xlfn.XLOOKUP(C385,customers!$A$1:$A$1001,customers!C384:C1384,0)=0, "", _xlfn.XLOOKUP(C385,customers!$A$1:$A$1001,customers!C384:C1384,0))</f>
        <v>rdela@usa.gov</v>
      </c>
      <c r="H385" s="2" t="str">
        <f>_xlfn.XLOOKUP(C385,customers!$A$1:$A$1001,customers!$G$1:$G$1001,0)</f>
        <v>United States</v>
      </c>
      <c r="I385" t="str">
        <f>INDEX(products!$A$1:$G$49, MATCH(orders!$D385, products!$A$1:$A$49,0), MATCH(orders!I$1,products!$A$1:$G$1,0))</f>
        <v>Exc</v>
      </c>
      <c r="J385" t="str">
        <f>INDEX(products!$A$1:$G$49, MATCH(orders!$D385, products!$A$1:$A$49,0), MATCH(orders!J$1,products!$A$1:$G$1,0))</f>
        <v>L</v>
      </c>
      <c r="K385" s="4">
        <f>INDEX(products!$A$1:$G$49, MATCH(orders!$D385, products!$A$1:$A$49,0), MATCH(orders!K$1,products!$A$1:$G$1,0))</f>
        <v>0.5</v>
      </c>
      <c r="L385" s="5">
        <f>INDEX(products!$A$1:$G$49, MATCH(orders!$D385, products!$A$1:$A$49,0), 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 customers!$A$1:$A$1001,customers!B385:B1385,0)</f>
        <v>Krishnah Incogna</v>
      </c>
      <c r="G386" s="2" t="str">
        <f>IF(_xlfn.XLOOKUP(C386,customers!$A$1:$A$1001,customers!C385:C1385,0)=0, "", _xlfn.XLOOKUP(C386,customers!$A$1:$A$1001,customers!C385:C1385,0))</f>
        <v/>
      </c>
      <c r="H386" s="2" t="str">
        <f>_xlfn.XLOOKUP(C386,customers!$A$1:$A$1001,customers!$G$1:$G$1001,0)</f>
        <v>United States</v>
      </c>
      <c r="I386" t="str">
        <f>INDEX(products!$A$1:$G$49, MATCH(orders!$D386, products!$A$1:$A$49,0), MATCH(orders!I$1,products!$A$1:$G$1,0))</f>
        <v>Ara</v>
      </c>
      <c r="J386" t="str">
        <f>INDEX(products!$A$1:$G$49, MATCH(orders!$D386, products!$A$1:$A$49,0), MATCH(orders!J$1,products!$A$1:$G$1,0))</f>
        <v>L</v>
      </c>
      <c r="K386" s="4">
        <f>INDEX(products!$A$1:$G$49, MATCH(orders!$D386, products!$A$1:$A$49,0), MATCH(orders!K$1,products!$A$1:$G$1,0))</f>
        <v>2.5</v>
      </c>
      <c r="L386" s="5">
        <f>INDEX(products!$A$1:$G$49, MATCH(orders!$D386, products!$A$1:$A$49,0), 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 customers!$A$1:$A$1001,customers!B386:B1386,0)</f>
        <v>Martie Brimilcombe</v>
      </c>
      <c r="G387" s="2" t="str">
        <f>IF(_xlfn.XLOOKUP(C387,customers!$A$1:$A$1001,customers!C386:C1386,0)=0, "", _xlfn.XLOOKUP(C387,customers!$A$1:$A$1001,customers!C386:C1386,0))</f>
        <v>mbrimilcombele@cnn.com</v>
      </c>
      <c r="H387" s="2" t="str">
        <f>_xlfn.XLOOKUP(C387,customers!$A$1:$A$1001,customers!$G$1:$G$1001,0)</f>
        <v>United States</v>
      </c>
      <c r="I387" t="str">
        <f>INDEX(products!$A$1:$G$49, MATCH(orders!$D387, products!$A$1:$A$49,0), MATCH(orders!I$1,products!$A$1:$G$1,0))</f>
        <v>Lib</v>
      </c>
      <c r="J387" t="str">
        <f>INDEX(products!$A$1:$G$49, MATCH(orders!$D387, products!$A$1:$A$49,0), MATCH(orders!J$1,products!$A$1:$G$1,0))</f>
        <v>M</v>
      </c>
      <c r="K387" s="4">
        <f>INDEX(products!$A$1:$G$49, MATCH(orders!$D387, products!$A$1:$A$49,0), MATCH(orders!K$1,products!$A$1:$G$1,0))</f>
        <v>0.5</v>
      </c>
      <c r="L387" s="5">
        <f>INDEX(products!$A$1:$G$49, MATCH(orders!$D387, products!$A$1:$A$49,0), MATCH(orders!L$1,products!$A$1:$G$1,0))</f>
        <v>8.73</v>
      </c>
      <c r="M387" s="5">
        <f t="shared" ref="M387:M450" si="18">L387*E387</f>
        <v>43.650000000000006</v>
      </c>
      <c r="N387" t="str">
        <f t="shared" ref="N387:N450" si="19">IF(I387="Rob", "Robusta", IF(I387= "EXC", "Excelsa", IF(I387= "Ara", "Arabica", IF(I387="Lib", "Liberica", ""))))</f>
        <v>Liberica</v>
      </c>
      <c r="O387" t="str">
        <f t="shared" ref="O387:O450" si="20">IF(J387="M","Medium", IF(J387 = "L", "Light", IF(J387="D", "Dark","")))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 customers!$A$1:$A$1001,customers!B387:B1387,0)</f>
        <v>Mellisa Mebes</v>
      </c>
      <c r="G388" s="2" t="str">
        <f>IF(_xlfn.XLOOKUP(C388,customers!$A$1:$A$1001,customers!C387:C1387,0)=0, "", _xlfn.XLOOKUP(C388,customers!$A$1:$A$1001,customers!C387:C1387,0))</f>
        <v/>
      </c>
      <c r="H388" s="2" t="str">
        <f>_xlfn.XLOOKUP(C388,customers!$A$1:$A$1001,customers!$G$1:$G$1001,0)</f>
        <v>United States</v>
      </c>
      <c r="I388" t="str">
        <f>INDEX(products!$A$1:$G$49, MATCH(orders!$D388, products!$A$1:$A$49,0), MATCH(orders!I$1,products!$A$1:$G$1,0))</f>
        <v>Ara</v>
      </c>
      <c r="J388" t="str">
        <f>INDEX(products!$A$1:$G$49, MATCH(orders!$D388, products!$A$1:$A$49,0), MATCH(orders!J$1,products!$A$1:$G$1,0))</f>
        <v>D</v>
      </c>
      <c r="K388" s="4">
        <f>INDEX(products!$A$1:$G$49, MATCH(orders!$D388, products!$A$1:$A$49,0), MATCH(orders!K$1,products!$A$1:$G$1,0))</f>
        <v>0.2</v>
      </c>
      <c r="L388" s="5">
        <f>INDEX(products!$A$1:$G$49, MATCH(orders!$D388, products!$A$1:$A$49,0), 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 customers!$A$1:$A$1001,customers!B388:B1388,0)</f>
        <v>Dorette Hinemoor</v>
      </c>
      <c r="G389" s="2" t="str">
        <f>IF(_xlfn.XLOOKUP(C389,customers!$A$1:$A$1001,customers!C388:C1388,0)=0, "", _xlfn.XLOOKUP(C389,customers!$A$1:$A$1001,customers!C388:C1388,0))</f>
        <v/>
      </c>
      <c r="H389" s="2" t="str">
        <f>_xlfn.XLOOKUP(C389,customers!$A$1:$A$1001,customers!$G$1:$G$1001,0)</f>
        <v>United States</v>
      </c>
      <c r="I389" t="str">
        <f>INDEX(products!$A$1:$G$49, MATCH(orders!$D389, products!$A$1:$A$49,0), MATCH(orders!I$1,products!$A$1:$G$1,0))</f>
        <v>Exc</v>
      </c>
      <c r="J389" t="str">
        <f>INDEX(products!$A$1:$G$49, MATCH(orders!$D389, products!$A$1:$A$49,0), MATCH(orders!J$1,products!$A$1:$G$1,0))</f>
        <v>L</v>
      </c>
      <c r="K389" s="4">
        <f>INDEX(products!$A$1:$G$49, MATCH(orders!$D389, products!$A$1:$A$49,0), MATCH(orders!K$1,products!$A$1:$G$1,0))</f>
        <v>1</v>
      </c>
      <c r="L389" s="5">
        <f>INDEX(products!$A$1:$G$49, MATCH(orders!$D389, products!$A$1:$A$49,0), 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 customers!$A$1:$A$1001,customers!B389:B1389,0)</f>
        <v>Jule Deehan</v>
      </c>
      <c r="G390" s="2" t="str">
        <f>IF(_xlfn.XLOOKUP(C390,customers!$A$1:$A$1001,customers!C389:C1389,0)=0, "", _xlfn.XLOOKUP(C390,customers!$A$1:$A$1001,customers!C389:C1389,0))</f>
        <v>jdeehanlk@about.me</v>
      </c>
      <c r="H390" s="2" t="str">
        <f>_xlfn.XLOOKUP(C390,customers!$A$1:$A$1001,customers!$G$1:$G$1001,0)</f>
        <v>United States</v>
      </c>
      <c r="I390" t="str">
        <f>INDEX(products!$A$1:$G$49, MATCH(orders!$D390, products!$A$1:$A$49,0), MATCH(orders!I$1,products!$A$1:$G$1,0))</f>
        <v>Lib</v>
      </c>
      <c r="J390" t="str">
        <f>INDEX(products!$A$1:$G$49, MATCH(orders!$D390, products!$A$1:$A$49,0), MATCH(orders!J$1,products!$A$1:$G$1,0))</f>
        <v>D</v>
      </c>
      <c r="K390" s="4">
        <f>INDEX(products!$A$1:$G$49, MATCH(orders!$D390, products!$A$1:$A$49,0), MATCH(orders!K$1,products!$A$1:$G$1,0))</f>
        <v>0.2</v>
      </c>
      <c r="L390" s="5">
        <f>INDEX(products!$A$1:$G$49, MATCH(orders!$D390, products!$A$1:$A$49,0), 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 customers!$A$1:$A$1001,customers!B390:B1390,0)</f>
        <v>Devora Maton</v>
      </c>
      <c r="G391" s="2" t="str">
        <f>IF(_xlfn.XLOOKUP(C391,customers!$A$1:$A$1001,customers!C390:C1390,0)=0, "", _xlfn.XLOOKUP(C391,customers!$A$1:$A$1001,customers!C390:C1390,0))</f>
        <v>dmatonlm@utexas.edu</v>
      </c>
      <c r="H391" s="2" t="str">
        <f>_xlfn.XLOOKUP(C391,customers!$A$1:$A$1001,customers!$G$1:$G$1001,0)</f>
        <v>United States</v>
      </c>
      <c r="I391" t="str">
        <f>INDEX(products!$A$1:$G$49, MATCH(orders!$D391, products!$A$1:$A$49,0), MATCH(orders!I$1,products!$A$1:$G$1,0))</f>
        <v>Lib</v>
      </c>
      <c r="J391" t="str">
        <f>INDEX(products!$A$1:$G$49, MATCH(orders!$D391, products!$A$1:$A$49,0), MATCH(orders!J$1,products!$A$1:$G$1,0))</f>
        <v>D</v>
      </c>
      <c r="K391" s="4">
        <f>INDEX(products!$A$1:$G$49, MATCH(orders!$D391, products!$A$1:$A$49,0), MATCH(orders!K$1,products!$A$1:$G$1,0))</f>
        <v>0.5</v>
      </c>
      <c r="L391" s="5">
        <f>INDEX(products!$A$1:$G$49, MATCH(orders!$D391, products!$A$1:$A$49,0), 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 customers!$A$1:$A$1001,customers!B391:B1391,0)</f>
        <v>Verne Dunkerley</v>
      </c>
      <c r="G392" s="2" t="str">
        <f>IF(_xlfn.XLOOKUP(C392,customers!$A$1:$A$1001,customers!C391:C1391,0)=0, "", _xlfn.XLOOKUP(C392,customers!$A$1:$A$1001,customers!C391:C1391,0))</f>
        <v/>
      </c>
      <c r="H392" s="2" t="str">
        <f>_xlfn.XLOOKUP(C392,customers!$A$1:$A$1001,customers!$G$1:$G$1001,0)</f>
        <v>United States</v>
      </c>
      <c r="I392" t="str">
        <f>INDEX(products!$A$1:$G$49, MATCH(orders!$D392, products!$A$1:$A$49,0), MATCH(orders!I$1,products!$A$1:$G$1,0))</f>
        <v>Exc</v>
      </c>
      <c r="J392" t="str">
        <f>INDEX(products!$A$1:$G$49, MATCH(orders!$D392, products!$A$1:$A$49,0), MATCH(orders!J$1,products!$A$1:$G$1,0))</f>
        <v>D</v>
      </c>
      <c r="K392" s="4">
        <f>INDEX(products!$A$1:$G$49, MATCH(orders!$D392, products!$A$1:$A$49,0), MATCH(orders!K$1,products!$A$1:$G$1,0))</f>
        <v>0.5</v>
      </c>
      <c r="L392" s="5">
        <f>INDEX(products!$A$1:$G$49, MATCH(orders!$D392, products!$A$1:$A$49,0), 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 customers!$A$1:$A$1001,customers!B392:B1392,0)</f>
        <v>Adorne Gregoratti</v>
      </c>
      <c r="G393" s="2" t="str">
        <f>IF(_xlfn.XLOOKUP(C393,customers!$A$1:$A$1001,customers!C392:C1392,0)=0, "", _xlfn.XLOOKUP(C393,customers!$A$1:$A$1001,customers!C392:C1392,0))</f>
        <v>agregorattilq@vistaprint.com</v>
      </c>
      <c r="H393" s="2" t="str">
        <f>_xlfn.XLOOKUP(C393,customers!$A$1:$A$1001,customers!$G$1:$G$1001,0)</f>
        <v>United States</v>
      </c>
      <c r="I393" t="str">
        <f>INDEX(products!$A$1:$G$49, MATCH(orders!$D393, products!$A$1:$A$49,0), MATCH(orders!I$1,products!$A$1:$G$1,0))</f>
        <v>Ara</v>
      </c>
      <c r="J393" t="str">
        <f>INDEX(products!$A$1:$G$49, MATCH(orders!$D393, products!$A$1:$A$49,0), MATCH(orders!J$1,products!$A$1:$G$1,0))</f>
        <v>M</v>
      </c>
      <c r="K393" s="4">
        <f>INDEX(products!$A$1:$G$49, MATCH(orders!$D393, products!$A$1:$A$49,0), MATCH(orders!K$1,products!$A$1:$G$1,0))</f>
        <v>0.5</v>
      </c>
      <c r="L393" s="5">
        <f>INDEX(products!$A$1:$G$49, MATCH(orders!$D393, products!$A$1:$A$49,0), 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 customers!$A$1:$A$1001,customers!B393:B1393,0)</f>
        <v>Graeme Whitehead</v>
      </c>
      <c r="G394" s="2" t="str">
        <f>IF(_xlfn.XLOOKUP(C394,customers!$A$1:$A$1001,customers!C393:C1393,0)=0, "", _xlfn.XLOOKUP(C394,customers!$A$1:$A$1001,customers!C393:C1393,0))</f>
        <v>gwhiteheadls@hp.com</v>
      </c>
      <c r="H394" s="2" t="str">
        <f>_xlfn.XLOOKUP(C394,customers!$A$1:$A$1001,customers!$G$1:$G$1001,0)</f>
        <v>United States</v>
      </c>
      <c r="I394" t="str">
        <f>INDEX(products!$A$1:$G$49, MATCH(orders!$D394, products!$A$1:$A$49,0), MATCH(orders!I$1,products!$A$1:$G$1,0))</f>
        <v>Exc</v>
      </c>
      <c r="J394" t="str">
        <f>INDEX(products!$A$1:$G$49, MATCH(orders!$D394, products!$A$1:$A$49,0), MATCH(orders!J$1,products!$A$1:$G$1,0))</f>
        <v>L</v>
      </c>
      <c r="K394" s="4">
        <f>INDEX(products!$A$1:$G$49, MATCH(orders!$D394, products!$A$1:$A$49,0), MATCH(orders!K$1,products!$A$1:$G$1,0))</f>
        <v>1</v>
      </c>
      <c r="L394" s="5">
        <f>INDEX(products!$A$1:$G$49, MATCH(orders!$D394, products!$A$1:$A$49,0), 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 customers!$A$1:$A$1001,customers!B394:B1394,0)</f>
        <v>Haslett Jodrelle</v>
      </c>
      <c r="G395" s="2" t="str">
        <f>IF(_xlfn.XLOOKUP(C395,customers!$A$1:$A$1001,customers!C394:C1394,0)=0, "", _xlfn.XLOOKUP(C395,customers!$A$1:$A$1001,customers!C394:C1394,0))</f>
        <v>hjodrellelt@samsung.com</v>
      </c>
      <c r="H395" s="2" t="str">
        <f>_xlfn.XLOOKUP(C395,customers!$A$1:$A$1001,customers!$G$1:$G$1001,0)</f>
        <v>United States</v>
      </c>
      <c r="I395" t="str">
        <f>INDEX(products!$A$1:$G$49, MATCH(orders!$D395, products!$A$1:$A$49,0), MATCH(orders!I$1,products!$A$1:$G$1,0))</f>
        <v>Ara</v>
      </c>
      <c r="J395" t="str">
        <f>INDEX(products!$A$1:$G$49, MATCH(orders!$D395, products!$A$1:$A$49,0), MATCH(orders!J$1,products!$A$1:$G$1,0))</f>
        <v>L</v>
      </c>
      <c r="K395" s="4">
        <f>INDEX(products!$A$1:$G$49, MATCH(orders!$D395, products!$A$1:$A$49,0), MATCH(orders!K$1,products!$A$1:$G$1,0))</f>
        <v>0.2</v>
      </c>
      <c r="L395" s="5">
        <f>INDEX(products!$A$1:$G$49, MATCH(orders!$D395, products!$A$1:$A$49,0), 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 customers!$A$1:$A$1001,customers!B395:B1395,0)</f>
        <v>Kaela Nottram</v>
      </c>
      <c r="G396" s="2" t="str">
        <f>IF(_xlfn.XLOOKUP(C396,customers!$A$1:$A$1001,customers!C395:C1395,0)=0, "", _xlfn.XLOOKUP(C396,customers!$A$1:$A$1001,customers!C395:C1395,0))</f>
        <v>knottramlw@odnoklassniki.ru</v>
      </c>
      <c r="H396" s="2" t="str">
        <f>_xlfn.XLOOKUP(C396,customers!$A$1:$A$1001,customers!$G$1:$G$1001,0)</f>
        <v>United States</v>
      </c>
      <c r="I396" t="str">
        <f>INDEX(products!$A$1:$G$49, MATCH(orders!$D396, products!$A$1:$A$49,0), MATCH(orders!I$1,products!$A$1:$G$1,0))</f>
        <v>Rob</v>
      </c>
      <c r="J396" t="str">
        <f>INDEX(products!$A$1:$G$49, MATCH(orders!$D396, products!$A$1:$A$49,0), MATCH(orders!J$1,products!$A$1:$G$1,0))</f>
        <v>L</v>
      </c>
      <c r="K396" s="4">
        <f>INDEX(products!$A$1:$G$49, MATCH(orders!$D396, products!$A$1:$A$49,0), MATCH(orders!K$1,products!$A$1:$G$1,0))</f>
        <v>2.5</v>
      </c>
      <c r="L396" s="5">
        <f>INDEX(products!$A$1:$G$49, MATCH(orders!$D396, products!$A$1:$A$49,0), 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 customers!$A$1:$A$1001,customers!B396:B1396,0)</f>
        <v>Silvan McShea</v>
      </c>
      <c r="G397" s="2" t="str">
        <f>IF(_xlfn.XLOOKUP(C397,customers!$A$1:$A$1001,customers!C396:C1396,0)=0, "", _xlfn.XLOOKUP(C397,customers!$A$1:$A$1001,customers!C396:C1396,0))</f>
        <v>smcshealy@photobucket.com</v>
      </c>
      <c r="H397" s="2" t="str">
        <f>_xlfn.XLOOKUP(C397,customers!$A$1:$A$1001,customers!$G$1:$G$1001,0)</f>
        <v>United States</v>
      </c>
      <c r="I397" t="str">
        <f>INDEX(products!$A$1:$G$49, MATCH(orders!$D397, products!$A$1:$A$49,0), MATCH(orders!I$1,products!$A$1:$G$1,0))</f>
        <v>Lib</v>
      </c>
      <c r="J397" t="str">
        <f>INDEX(products!$A$1:$G$49, MATCH(orders!$D397, products!$A$1:$A$49,0), MATCH(orders!J$1,products!$A$1:$G$1,0))</f>
        <v>D</v>
      </c>
      <c r="K397" s="4">
        <f>INDEX(products!$A$1:$G$49, MATCH(orders!$D397, products!$A$1:$A$49,0), MATCH(orders!K$1,products!$A$1:$G$1,0))</f>
        <v>0.5</v>
      </c>
      <c r="L397" s="5">
        <f>INDEX(products!$A$1:$G$49, MATCH(orders!$D397, products!$A$1:$A$49,0), 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 customers!$A$1:$A$1001,customers!B397:B1397,0)</f>
        <v>Jereme Gippes</v>
      </c>
      <c r="G398" s="2" t="str">
        <f>IF(_xlfn.XLOOKUP(C398,customers!$A$1:$A$1001,customers!C397:C1397,0)=0, "", _xlfn.XLOOKUP(C398,customers!$A$1:$A$1001,customers!C397:C1397,0))</f>
        <v>jgippesm0@cloudflare.com</v>
      </c>
      <c r="H398" s="2" t="str">
        <f>_xlfn.XLOOKUP(C398,customers!$A$1:$A$1001,customers!$G$1:$G$1001,0)</f>
        <v>United States</v>
      </c>
      <c r="I398" t="str">
        <f>INDEX(products!$A$1:$G$49, MATCH(orders!$D398, products!$A$1:$A$49,0), MATCH(orders!I$1,products!$A$1:$G$1,0))</f>
        <v>Ara</v>
      </c>
      <c r="J398" t="str">
        <f>INDEX(products!$A$1:$G$49, MATCH(orders!$D398, products!$A$1:$A$49,0), MATCH(orders!J$1,products!$A$1:$G$1,0))</f>
        <v>L</v>
      </c>
      <c r="K398" s="4">
        <f>INDEX(products!$A$1:$G$49, MATCH(orders!$D398, products!$A$1:$A$49,0), MATCH(orders!K$1,products!$A$1:$G$1,0))</f>
        <v>0.5</v>
      </c>
      <c r="L398" s="5">
        <f>INDEX(products!$A$1:$G$49, MATCH(orders!$D398, products!$A$1:$A$49,0), 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 customers!$A$1:$A$1001,customers!B398:B1398,0)</f>
        <v>Gregorius Trengrove</v>
      </c>
      <c r="G399" s="2" t="str">
        <f>IF(_xlfn.XLOOKUP(C399,customers!$A$1:$A$1001,customers!C398:C1398,0)=0, "", _xlfn.XLOOKUP(C399,customers!$A$1:$A$1001,customers!C398:C1398,0))</f>
        <v>gtrengrovem2@elpais.com</v>
      </c>
      <c r="H399" s="2" t="str">
        <f>_xlfn.XLOOKUP(C399,customers!$A$1:$A$1001,customers!$G$1:$G$1001,0)</f>
        <v>United States</v>
      </c>
      <c r="I399" t="str">
        <f>INDEX(products!$A$1:$G$49, MATCH(orders!$D399, products!$A$1:$A$49,0), MATCH(orders!I$1,products!$A$1:$G$1,0))</f>
        <v>Lib</v>
      </c>
      <c r="J399" t="str">
        <f>INDEX(products!$A$1:$G$49, MATCH(orders!$D399, products!$A$1:$A$49,0), MATCH(orders!J$1,products!$A$1:$G$1,0))</f>
        <v>D</v>
      </c>
      <c r="K399" s="4">
        <f>INDEX(products!$A$1:$G$49, MATCH(orders!$D399, products!$A$1:$A$49,0), MATCH(orders!K$1,products!$A$1:$G$1,0))</f>
        <v>0.5</v>
      </c>
      <c r="L399" s="5">
        <f>INDEX(products!$A$1:$G$49, MATCH(orders!$D399, products!$A$1:$A$49,0), 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 customers!$A$1:$A$1001,customers!B399:B1399,0)</f>
        <v>Merell Zanazzi</v>
      </c>
      <c r="G400" s="2" t="str">
        <f>IF(_xlfn.XLOOKUP(C400,customers!$A$1:$A$1001,customers!C399:C1399,0)=0, "", _xlfn.XLOOKUP(C400,customers!$A$1:$A$1001,customers!C399:C1399,0))</f>
        <v/>
      </c>
      <c r="H400" s="2" t="str">
        <f>_xlfn.XLOOKUP(C400,customers!$A$1:$A$1001,customers!$G$1:$G$1001,0)</f>
        <v>United States</v>
      </c>
      <c r="I400" t="str">
        <f>INDEX(products!$A$1:$G$49, MATCH(orders!$D400, products!$A$1:$A$49,0), MATCH(orders!I$1,products!$A$1:$G$1,0))</f>
        <v>Ara</v>
      </c>
      <c r="J400" t="str">
        <f>INDEX(products!$A$1:$G$49, MATCH(orders!$D400, products!$A$1:$A$49,0), MATCH(orders!J$1,products!$A$1:$G$1,0))</f>
        <v>D</v>
      </c>
      <c r="K400" s="4">
        <f>INDEX(products!$A$1:$G$49, MATCH(orders!$D400, products!$A$1:$A$49,0), MATCH(orders!K$1,products!$A$1:$G$1,0))</f>
        <v>0.2</v>
      </c>
      <c r="L400" s="5">
        <f>INDEX(products!$A$1:$G$49, MATCH(orders!$D400, products!$A$1:$A$49,0), 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 customers!$A$1:$A$1001,customers!B400:B1400,0)</f>
        <v>Guenevere Ruggen</v>
      </c>
      <c r="G401" s="2" t="str">
        <f>IF(_xlfn.XLOOKUP(C401,customers!$A$1:$A$1001,customers!C400:C1400,0)=0, "", _xlfn.XLOOKUP(C401,customers!$A$1:$A$1001,customers!C400:C1400,0))</f>
        <v>gruggenm6@nymag.com</v>
      </c>
      <c r="H401" s="2" t="str">
        <f>_xlfn.XLOOKUP(C401,customers!$A$1:$A$1001,customers!$G$1:$G$1001,0)</f>
        <v>United Kingdom</v>
      </c>
      <c r="I401" t="str">
        <f>INDEX(products!$A$1:$G$49, MATCH(orders!$D401, products!$A$1:$A$49,0), MATCH(orders!I$1,products!$A$1:$G$1,0))</f>
        <v>Exc</v>
      </c>
      <c r="J401" t="str">
        <f>INDEX(products!$A$1:$G$49, MATCH(orders!$D401, products!$A$1:$A$49,0), MATCH(orders!J$1,products!$A$1:$G$1,0))</f>
        <v>D</v>
      </c>
      <c r="K401" s="4">
        <f>INDEX(products!$A$1:$G$49, MATCH(orders!$D401, products!$A$1:$A$49,0), MATCH(orders!K$1,products!$A$1:$G$1,0))</f>
        <v>2.5</v>
      </c>
      <c r="L401" s="5">
        <f>INDEX(products!$A$1:$G$49, MATCH(orders!$D401, products!$A$1:$A$49,0), 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 customers!$A$1:$A$1001,customers!B401:B1401,0)</f>
        <v>Man Fright</v>
      </c>
      <c r="G402" s="2" t="str">
        <f>IF(_xlfn.XLOOKUP(C402,customers!$A$1:$A$1001,customers!C401:C1401,0)=0, "", _xlfn.XLOOKUP(C402,customers!$A$1:$A$1001,customers!C401:C1401,0))</f>
        <v>mfrightm8@harvard.edu</v>
      </c>
      <c r="H402" s="2" t="str">
        <f>_xlfn.XLOOKUP(C402,customers!$A$1:$A$1001,customers!$G$1:$G$1001,0)</f>
        <v>United States</v>
      </c>
      <c r="I402" t="str">
        <f>INDEX(products!$A$1:$G$49, MATCH(orders!$D402, products!$A$1:$A$49,0), MATCH(orders!I$1,products!$A$1:$G$1,0))</f>
        <v>Lib</v>
      </c>
      <c r="J402" t="str">
        <f>INDEX(products!$A$1:$G$49, MATCH(orders!$D402, products!$A$1:$A$49,0), MATCH(orders!J$1,products!$A$1:$G$1,0))</f>
        <v>L</v>
      </c>
      <c r="K402" s="4">
        <f>INDEX(products!$A$1:$G$49, MATCH(orders!$D402, products!$A$1:$A$49,0), MATCH(orders!K$1,products!$A$1:$G$1,0))</f>
        <v>1</v>
      </c>
      <c r="L402" s="5">
        <f>INDEX(products!$A$1:$G$49, MATCH(orders!$D402, products!$A$1:$A$49,0), 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 customers!$A$1:$A$1001,customers!B402:B1402,0)</f>
        <v>Caddric Krzysztofiak</v>
      </c>
      <c r="G403" s="2" t="str">
        <f>IF(_xlfn.XLOOKUP(C403,customers!$A$1:$A$1001,customers!C402:C1402,0)=0, "", _xlfn.XLOOKUP(C403,customers!$A$1:$A$1001,customers!C402:C1402,0))</f>
        <v>ckrzysztofiakma@skyrock.com</v>
      </c>
      <c r="H403" s="2" t="str">
        <f>_xlfn.XLOOKUP(C403,customers!$A$1:$A$1001,customers!$G$1:$G$1001,0)</f>
        <v>United States</v>
      </c>
      <c r="I403" t="str">
        <f>INDEX(products!$A$1:$G$49, MATCH(orders!$D403, products!$A$1:$A$49,0), MATCH(orders!I$1,products!$A$1:$G$1,0))</f>
        <v>Lib</v>
      </c>
      <c r="J403" t="str">
        <f>INDEX(products!$A$1:$G$49, MATCH(orders!$D403, products!$A$1:$A$49,0), MATCH(orders!J$1,products!$A$1:$G$1,0))</f>
        <v>M</v>
      </c>
      <c r="K403" s="4">
        <f>INDEX(products!$A$1:$G$49, MATCH(orders!$D403, products!$A$1:$A$49,0), MATCH(orders!K$1,products!$A$1:$G$1,0))</f>
        <v>0.2</v>
      </c>
      <c r="L403" s="5">
        <f>INDEX(products!$A$1:$G$49, MATCH(orders!$D403, products!$A$1:$A$49,0), 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 customers!$A$1:$A$1001,customers!B403:B1403,0)</f>
        <v>Jammie Cloke</v>
      </c>
      <c r="G404" s="2" t="str">
        <f>IF(_xlfn.XLOOKUP(C404,customers!$A$1:$A$1001,customers!C403:C1403,0)=0, "", _xlfn.XLOOKUP(C404,customers!$A$1:$A$1001,customers!C403:C1403,0))</f>
        <v/>
      </c>
      <c r="H404" s="2" t="str">
        <f>_xlfn.XLOOKUP(C404,customers!$A$1:$A$1001,customers!$G$1:$G$1001,0)</f>
        <v>United States</v>
      </c>
      <c r="I404" t="str">
        <f>INDEX(products!$A$1:$G$49, MATCH(orders!$D404, products!$A$1:$A$49,0), MATCH(orders!I$1,products!$A$1:$G$1,0))</f>
        <v>Rob</v>
      </c>
      <c r="J404" t="str">
        <f>INDEX(products!$A$1:$G$49, MATCH(orders!$D404, products!$A$1:$A$49,0), MATCH(orders!J$1,products!$A$1:$G$1,0))</f>
        <v>D</v>
      </c>
      <c r="K404" s="4">
        <f>INDEX(products!$A$1:$G$49, MATCH(orders!$D404, products!$A$1:$A$49,0), MATCH(orders!K$1,products!$A$1:$G$1,0))</f>
        <v>1</v>
      </c>
      <c r="L404" s="5">
        <f>INDEX(products!$A$1:$G$49, MATCH(orders!$D404, products!$A$1:$A$49,0), 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 customers!$A$1:$A$1001,customers!B404:B1404,0)</f>
        <v>Kathleen Diable</v>
      </c>
      <c r="G405" s="2" t="str">
        <f>IF(_xlfn.XLOOKUP(C405,customers!$A$1:$A$1001,customers!C404:C1404,0)=0, "", _xlfn.XLOOKUP(C405,customers!$A$1:$A$1001,customers!C404:C1404,0))</f>
        <v/>
      </c>
      <c r="H405" s="2" t="str">
        <f>_xlfn.XLOOKUP(C405,customers!$A$1:$A$1001,customers!$G$1:$G$1001,0)</f>
        <v>United States</v>
      </c>
      <c r="I405" t="str">
        <f>INDEX(products!$A$1:$G$49, MATCH(orders!$D405, products!$A$1:$A$49,0), MATCH(orders!I$1,products!$A$1:$G$1,0))</f>
        <v>Lib</v>
      </c>
      <c r="J405" t="str">
        <f>INDEX(products!$A$1:$G$49, MATCH(orders!$D405, products!$A$1:$A$49,0), MATCH(orders!J$1,products!$A$1:$G$1,0))</f>
        <v>L</v>
      </c>
      <c r="K405" s="4">
        <f>INDEX(products!$A$1:$G$49, MATCH(orders!$D405, products!$A$1:$A$49,0), MATCH(orders!K$1,products!$A$1:$G$1,0))</f>
        <v>0.2</v>
      </c>
      <c r="L405" s="5">
        <f>INDEX(products!$A$1:$G$49, MATCH(orders!$D405, products!$A$1:$A$49,0), 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 customers!$A$1:$A$1001,customers!B405:B1405,0)</f>
        <v>Agretha Melland</v>
      </c>
      <c r="G406" s="2" t="str">
        <f>IF(_xlfn.XLOOKUP(C406,customers!$A$1:$A$1001,customers!C405:C1405,0)=0, "", _xlfn.XLOOKUP(C406,customers!$A$1:$A$1001,customers!C405:C1405,0))</f>
        <v>amellandmg@pen.io</v>
      </c>
      <c r="H406" s="2" t="str">
        <f>_xlfn.XLOOKUP(C406,customers!$A$1:$A$1001,customers!$G$1:$G$1001,0)</f>
        <v>Ireland</v>
      </c>
      <c r="I406" t="str">
        <f>INDEX(products!$A$1:$G$49, MATCH(orders!$D406, products!$A$1:$A$49,0), MATCH(orders!I$1,products!$A$1:$G$1,0))</f>
        <v>Ara</v>
      </c>
      <c r="J406" t="str">
        <f>INDEX(products!$A$1:$G$49, MATCH(orders!$D406, products!$A$1:$A$49,0), MATCH(orders!J$1,products!$A$1:$G$1,0))</f>
        <v>D</v>
      </c>
      <c r="K406" s="4">
        <f>INDEX(products!$A$1:$G$49, MATCH(orders!$D406, products!$A$1:$A$49,0), MATCH(orders!K$1,products!$A$1:$G$1,0))</f>
        <v>1</v>
      </c>
      <c r="L406" s="5">
        <f>INDEX(products!$A$1:$G$49, MATCH(orders!$D406, products!$A$1:$A$49,0), 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 customers!$A$1:$A$1001,customers!B406:B1406,0)</f>
        <v>Alberta Balsdone</v>
      </c>
      <c r="G407" s="2" t="str">
        <f>IF(_xlfn.XLOOKUP(C407,customers!$A$1:$A$1001,customers!C406:C1406,0)=0, "", _xlfn.XLOOKUP(C407,customers!$A$1:$A$1001,customers!C406:C1406,0))</f>
        <v>abalsdonemi@toplist.cz</v>
      </c>
      <c r="H407" s="2" t="str">
        <f>_xlfn.XLOOKUP(C407,customers!$A$1:$A$1001,customers!$G$1:$G$1001,0)</f>
        <v>United States</v>
      </c>
      <c r="I407" t="str">
        <f>INDEX(products!$A$1:$G$49, MATCH(orders!$D407, products!$A$1:$A$49,0), MATCH(orders!I$1,products!$A$1:$G$1,0))</f>
        <v>Exc</v>
      </c>
      <c r="J407" t="str">
        <f>INDEX(products!$A$1:$G$49, MATCH(orders!$D407, products!$A$1:$A$49,0), MATCH(orders!J$1,products!$A$1:$G$1,0))</f>
        <v>M</v>
      </c>
      <c r="K407" s="4">
        <f>INDEX(products!$A$1:$G$49, MATCH(orders!$D407, products!$A$1:$A$49,0), MATCH(orders!K$1,products!$A$1:$G$1,0))</f>
        <v>0.5</v>
      </c>
      <c r="L407" s="5">
        <f>INDEX(products!$A$1:$G$49, MATCH(orders!$D407, products!$A$1:$A$49,0), 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 customers!$A$1:$A$1001,customers!B407:B1407,0)</f>
        <v>Micky Glover</v>
      </c>
      <c r="G408" s="2" t="str">
        <f>IF(_xlfn.XLOOKUP(C408,customers!$A$1:$A$1001,customers!C407:C1407,0)=0, "", _xlfn.XLOOKUP(C408,customers!$A$1:$A$1001,customers!C407:C1407,0))</f>
        <v>mglovermk@cnbc.com</v>
      </c>
      <c r="H408" s="2" t="str">
        <f>_xlfn.XLOOKUP(C408,customers!$A$1:$A$1001,customers!$G$1:$G$1001,0)</f>
        <v>United States</v>
      </c>
      <c r="I408" t="str">
        <f>INDEX(products!$A$1:$G$49, MATCH(orders!$D408, products!$A$1:$A$49,0), MATCH(orders!I$1,products!$A$1:$G$1,0))</f>
        <v>Exc</v>
      </c>
      <c r="J408" t="str">
        <f>INDEX(products!$A$1:$G$49, MATCH(orders!$D408, products!$A$1:$A$49,0), MATCH(orders!J$1,products!$A$1:$G$1,0))</f>
        <v>M</v>
      </c>
      <c r="K408" s="4">
        <f>INDEX(products!$A$1:$G$49, MATCH(orders!$D408, products!$A$1:$A$49,0), MATCH(orders!K$1,products!$A$1:$G$1,0))</f>
        <v>1</v>
      </c>
      <c r="L408" s="5">
        <f>INDEX(products!$A$1:$G$49, MATCH(orders!$D408, products!$A$1:$A$49,0), 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 customers!$A$1:$A$1001,customers!B408:B1408,0)</f>
        <v>Silvanus Enefer</v>
      </c>
      <c r="G409" s="2" t="str">
        <f>IF(_xlfn.XLOOKUP(C409,customers!$A$1:$A$1001,customers!C408:C1408,0)=0, "", _xlfn.XLOOKUP(C409,customers!$A$1:$A$1001,customers!C408:C1408,0))</f>
        <v>senefermm@blog.com</v>
      </c>
      <c r="H409" s="2" t="str">
        <f>_xlfn.XLOOKUP(C409,customers!$A$1:$A$1001,customers!$G$1:$G$1001,0)</f>
        <v>Ireland</v>
      </c>
      <c r="I409" t="str">
        <f>INDEX(products!$A$1:$G$49, MATCH(orders!$D409, products!$A$1:$A$49,0), MATCH(orders!I$1,products!$A$1:$G$1,0))</f>
        <v>Exc</v>
      </c>
      <c r="J409" t="str">
        <f>INDEX(products!$A$1:$G$49, MATCH(orders!$D409, products!$A$1:$A$49,0), MATCH(orders!J$1,products!$A$1:$G$1,0))</f>
        <v>M</v>
      </c>
      <c r="K409" s="4">
        <f>INDEX(products!$A$1:$G$49, MATCH(orders!$D409, products!$A$1:$A$49,0), MATCH(orders!K$1,products!$A$1:$G$1,0))</f>
        <v>0.5</v>
      </c>
      <c r="L409" s="5">
        <f>INDEX(products!$A$1:$G$49, MATCH(orders!$D409, products!$A$1:$A$49,0), 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 customers!$A$1:$A$1001,customers!B409:B1409,0)</f>
        <v>Marvin Gundry</v>
      </c>
      <c r="G410" s="2" t="str">
        <f>IF(_xlfn.XLOOKUP(C410,customers!$A$1:$A$1001,customers!C409:C1409,0)=0, "", _xlfn.XLOOKUP(C410,customers!$A$1:$A$1001,customers!C409:C1409,0))</f>
        <v>mgundrymo@omniture.com</v>
      </c>
      <c r="H410" s="2" t="str">
        <f>_xlfn.XLOOKUP(C410,customers!$A$1:$A$1001,customers!$G$1:$G$1001,0)</f>
        <v>United States</v>
      </c>
      <c r="I410" t="str">
        <f>INDEX(products!$A$1:$G$49, MATCH(orders!$D410, products!$A$1:$A$49,0), MATCH(orders!I$1,products!$A$1:$G$1,0))</f>
        <v>Ara</v>
      </c>
      <c r="J410" t="str">
        <f>INDEX(products!$A$1:$G$49, MATCH(orders!$D410, products!$A$1:$A$49,0), MATCH(orders!J$1,products!$A$1:$G$1,0))</f>
        <v>M</v>
      </c>
      <c r="K410" s="4">
        <f>INDEX(products!$A$1:$G$49, MATCH(orders!$D410, products!$A$1:$A$49,0), MATCH(orders!K$1,products!$A$1:$G$1,0))</f>
        <v>2.5</v>
      </c>
      <c r="L410" s="5">
        <f>INDEX(products!$A$1:$G$49, MATCH(orders!$D410, products!$A$1:$A$49,0), 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 customers!$A$1:$A$1001,customers!B410:B1410,0)</f>
        <v>Allis Wilmore</v>
      </c>
      <c r="G411" s="2" t="str">
        <f>IF(_xlfn.XLOOKUP(C411,customers!$A$1:$A$1001,customers!C410:C1410,0)=0, "", _xlfn.XLOOKUP(C411,customers!$A$1:$A$1001,customers!C410:C1410,0))</f>
        <v/>
      </c>
      <c r="H411" s="2" t="str">
        <f>_xlfn.XLOOKUP(C411,customers!$A$1:$A$1001,customers!$G$1:$G$1001,0)</f>
        <v>Ireland</v>
      </c>
      <c r="I411" t="str">
        <f>INDEX(products!$A$1:$G$49, MATCH(orders!$D411, products!$A$1:$A$49,0), MATCH(orders!I$1,products!$A$1:$G$1,0))</f>
        <v>Lib</v>
      </c>
      <c r="J411" t="str">
        <f>INDEX(products!$A$1:$G$49, MATCH(orders!$D411, products!$A$1:$A$49,0), MATCH(orders!J$1,products!$A$1:$G$1,0))</f>
        <v>L</v>
      </c>
      <c r="K411" s="4">
        <f>INDEX(products!$A$1:$G$49, MATCH(orders!$D411, products!$A$1:$A$49,0), MATCH(orders!K$1,products!$A$1:$G$1,0))</f>
        <v>1</v>
      </c>
      <c r="L411" s="5">
        <f>INDEX(products!$A$1:$G$49, MATCH(orders!$D411, products!$A$1:$A$49,0), 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 customers!$A$1:$A$1001,customers!B411:B1411,0)</f>
        <v>Eustace Stenton</v>
      </c>
      <c r="G412" s="2" t="str">
        <f>IF(_xlfn.XLOOKUP(C412,customers!$A$1:$A$1001,customers!C411:C1411,0)=0, "", _xlfn.XLOOKUP(C412,customers!$A$1:$A$1001,customers!C411:C1411,0))</f>
        <v>estentonms@google.it</v>
      </c>
      <c r="H412" s="2" t="str">
        <f>_xlfn.XLOOKUP(C412,customers!$A$1:$A$1001,customers!$G$1:$G$1001,0)</f>
        <v>United States</v>
      </c>
      <c r="I412" t="str">
        <f>INDEX(products!$A$1:$G$49, MATCH(orders!$D412, products!$A$1:$A$49,0), MATCH(orders!I$1,products!$A$1:$G$1,0))</f>
        <v>Ara</v>
      </c>
      <c r="J412" t="str">
        <f>INDEX(products!$A$1:$G$49, MATCH(orders!$D412, products!$A$1:$A$49,0), MATCH(orders!J$1,products!$A$1:$G$1,0))</f>
        <v>L</v>
      </c>
      <c r="K412" s="4">
        <f>INDEX(products!$A$1:$G$49, MATCH(orders!$D412, products!$A$1:$A$49,0), MATCH(orders!K$1,products!$A$1:$G$1,0))</f>
        <v>0.2</v>
      </c>
      <c r="L412" s="5">
        <f>INDEX(products!$A$1:$G$49, MATCH(orders!$D412, products!$A$1:$A$49,0), 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 customers!$A$1:$A$1001,customers!B412:B1412,0)</f>
        <v>Lyndsey MacManus</v>
      </c>
      <c r="G413" s="2" t="str">
        <f>IF(_xlfn.XLOOKUP(C413,customers!$A$1:$A$1001,customers!C412:C1412,0)=0, "", _xlfn.XLOOKUP(C413,customers!$A$1:$A$1001,customers!C412:C1412,0))</f>
        <v>lmacmanusmu@imdb.com</v>
      </c>
      <c r="H413" s="2" t="str">
        <f>_xlfn.XLOOKUP(C413,customers!$A$1:$A$1001,customers!$G$1:$G$1001,0)</f>
        <v>United States</v>
      </c>
      <c r="I413" t="str">
        <f>INDEX(products!$A$1:$G$49, MATCH(orders!$D413, products!$A$1:$A$49,0), MATCH(orders!I$1,products!$A$1:$G$1,0))</f>
        <v>Lib</v>
      </c>
      <c r="J413" t="str">
        <f>INDEX(products!$A$1:$G$49, MATCH(orders!$D413, products!$A$1:$A$49,0), MATCH(orders!J$1,products!$A$1:$G$1,0))</f>
        <v>M</v>
      </c>
      <c r="K413" s="4">
        <f>INDEX(products!$A$1:$G$49, MATCH(orders!$D413, products!$A$1:$A$49,0), MATCH(orders!K$1,products!$A$1:$G$1,0))</f>
        <v>1</v>
      </c>
      <c r="L413" s="5">
        <f>INDEX(products!$A$1:$G$49, MATCH(orders!$D413, products!$A$1:$A$49,0), 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 customers!$A$1:$A$1001,customers!B413:B1413,0)</f>
        <v>Correy Bourner</v>
      </c>
      <c r="G414" s="2" t="str">
        <f>IF(_xlfn.XLOOKUP(C414,customers!$A$1:$A$1001,customers!C413:C1413,0)=0, "", _xlfn.XLOOKUP(C414,customers!$A$1:$A$1001,customers!C413:C1413,0))</f>
        <v>cbournermw@chronoengine.com</v>
      </c>
      <c r="H414" s="2" t="str">
        <f>_xlfn.XLOOKUP(C414,customers!$A$1:$A$1001,customers!$G$1:$G$1001,0)</f>
        <v>United States</v>
      </c>
      <c r="I414" t="str">
        <f>INDEX(products!$A$1:$G$49, MATCH(orders!$D414, products!$A$1:$A$49,0), MATCH(orders!I$1,products!$A$1:$G$1,0))</f>
        <v>Ara</v>
      </c>
      <c r="J414" t="str">
        <f>INDEX(products!$A$1:$G$49, MATCH(orders!$D414, products!$A$1:$A$49,0), MATCH(orders!J$1,products!$A$1:$G$1,0))</f>
        <v>M</v>
      </c>
      <c r="K414" s="4">
        <f>INDEX(products!$A$1:$G$49, MATCH(orders!$D414, products!$A$1:$A$49,0), MATCH(orders!K$1,products!$A$1:$G$1,0))</f>
        <v>1</v>
      </c>
      <c r="L414" s="5">
        <f>INDEX(products!$A$1:$G$49, MATCH(orders!$D414, products!$A$1:$A$49,0), 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 customers!$A$1:$A$1001,customers!B414:B1414,0)</f>
        <v>Kandy Heddan</v>
      </c>
      <c r="G415" s="2" t="str">
        <f>IF(_xlfn.XLOOKUP(C415,customers!$A$1:$A$1001,customers!C414:C1414,0)=0, "", _xlfn.XLOOKUP(C415,customers!$A$1:$A$1001,customers!C414:C1414,0))</f>
        <v>kheddanmy@icq.com</v>
      </c>
      <c r="H415" s="2" t="str">
        <f>_xlfn.XLOOKUP(C415,customers!$A$1:$A$1001,customers!$G$1:$G$1001,0)</f>
        <v>United States</v>
      </c>
      <c r="I415" t="str">
        <f>INDEX(products!$A$1:$G$49, MATCH(orders!$D415, products!$A$1:$A$49,0), MATCH(orders!I$1,products!$A$1:$G$1,0))</f>
        <v>Lib</v>
      </c>
      <c r="J415" t="str">
        <f>INDEX(products!$A$1:$G$49, MATCH(orders!$D415, products!$A$1:$A$49,0), MATCH(orders!J$1,products!$A$1:$G$1,0))</f>
        <v>L</v>
      </c>
      <c r="K415" s="4">
        <f>INDEX(products!$A$1:$G$49, MATCH(orders!$D415, products!$A$1:$A$49,0), MATCH(orders!K$1,products!$A$1:$G$1,0))</f>
        <v>2.5</v>
      </c>
      <c r="L415" s="5">
        <f>INDEX(products!$A$1:$G$49, MATCH(orders!$D415, products!$A$1:$A$49,0), 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 customers!$A$1:$A$1001,customers!B415:B1415,0)</f>
        <v>Adora Roubert</v>
      </c>
      <c r="G416" s="2" t="str">
        <f>IF(_xlfn.XLOOKUP(C416,customers!$A$1:$A$1001,customers!C415:C1415,0)=0, "", _xlfn.XLOOKUP(C416,customers!$A$1:$A$1001,customers!C415:C1415,0))</f>
        <v>aroubertn0@tmall.com</v>
      </c>
      <c r="H416" s="2" t="str">
        <f>_xlfn.XLOOKUP(C416,customers!$A$1:$A$1001,customers!$G$1:$G$1001,0)</f>
        <v>United States</v>
      </c>
      <c r="I416" t="str">
        <f>INDEX(products!$A$1:$G$49, MATCH(orders!$D416, products!$A$1:$A$49,0), MATCH(orders!I$1,products!$A$1:$G$1,0))</f>
        <v>Rob</v>
      </c>
      <c r="J416" t="str">
        <f>INDEX(products!$A$1:$G$49, MATCH(orders!$D416, products!$A$1:$A$49,0), MATCH(orders!J$1,products!$A$1:$G$1,0))</f>
        <v>L</v>
      </c>
      <c r="K416" s="4">
        <f>INDEX(products!$A$1:$G$49, MATCH(orders!$D416, products!$A$1:$A$49,0), MATCH(orders!K$1,products!$A$1:$G$1,0))</f>
        <v>0.2</v>
      </c>
      <c r="L416" s="5">
        <f>INDEX(products!$A$1:$G$49, MATCH(orders!$D416, products!$A$1:$A$49,0), 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 customers!$A$1:$A$1001,customers!B416:B1416,0)</f>
        <v>Helaina Rainforth</v>
      </c>
      <c r="G417" s="2" t="str">
        <f>IF(_xlfn.XLOOKUP(C417,customers!$A$1:$A$1001,customers!C416:C1416,0)=0, "", _xlfn.XLOOKUP(C417,customers!$A$1:$A$1001,customers!C416:C1416,0))</f>
        <v>hrainforthn2@blog.com</v>
      </c>
      <c r="H417" s="2" t="str">
        <f>_xlfn.XLOOKUP(C417,customers!$A$1:$A$1001,customers!$G$1:$G$1001,0)</f>
        <v>United States</v>
      </c>
      <c r="I417" t="str">
        <f>INDEX(products!$A$1:$G$49, MATCH(orders!$D417, products!$A$1:$A$49,0), MATCH(orders!I$1,products!$A$1:$G$1,0))</f>
        <v>Rob</v>
      </c>
      <c r="J417" t="str">
        <f>INDEX(products!$A$1:$G$49, MATCH(orders!$D417, products!$A$1:$A$49,0), MATCH(orders!J$1,products!$A$1:$G$1,0))</f>
        <v>M</v>
      </c>
      <c r="K417" s="4">
        <f>INDEX(products!$A$1:$G$49, MATCH(orders!$D417, products!$A$1:$A$49,0), MATCH(orders!K$1,products!$A$1:$G$1,0))</f>
        <v>0.2</v>
      </c>
      <c r="L417" s="5">
        <f>INDEX(products!$A$1:$G$49, MATCH(orders!$D417, products!$A$1:$A$49,0), 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 customers!$A$1:$A$1001,customers!B417:B1417,0)</f>
        <v>Isac Jesper</v>
      </c>
      <c r="G418" s="2" t="str">
        <f>IF(_xlfn.XLOOKUP(C418,customers!$A$1:$A$1001,customers!C417:C1417,0)=0, "", _xlfn.XLOOKUP(C418,customers!$A$1:$A$1001,customers!C417:C1417,0))</f>
        <v>ijespern4@theglobeandmail.com</v>
      </c>
      <c r="H418" s="2" t="str">
        <f>_xlfn.XLOOKUP(C418,customers!$A$1:$A$1001,customers!$G$1:$G$1001,0)</f>
        <v>United States</v>
      </c>
      <c r="I418" t="str">
        <f>INDEX(products!$A$1:$G$49, MATCH(orders!$D418, products!$A$1:$A$49,0), MATCH(orders!I$1,products!$A$1:$G$1,0))</f>
        <v>Ara</v>
      </c>
      <c r="J418" t="str">
        <f>INDEX(products!$A$1:$G$49, MATCH(orders!$D418, products!$A$1:$A$49,0), MATCH(orders!J$1,products!$A$1:$G$1,0))</f>
        <v>L</v>
      </c>
      <c r="K418" s="4">
        <f>INDEX(products!$A$1:$G$49, MATCH(orders!$D418, products!$A$1:$A$49,0), MATCH(orders!K$1,products!$A$1:$G$1,0))</f>
        <v>0.5</v>
      </c>
      <c r="L418" s="5">
        <f>INDEX(products!$A$1:$G$49, MATCH(orders!$D418, products!$A$1:$A$49,0), 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 customers!$A$1:$A$1001,customers!B418:B1418,0)</f>
        <v>Nadeen Broomer</v>
      </c>
      <c r="G419" s="2" t="str">
        <f>IF(_xlfn.XLOOKUP(C419,customers!$A$1:$A$1001,customers!C418:C1418,0)=0, "", _xlfn.XLOOKUP(C419,customers!$A$1:$A$1001,customers!C418:C1418,0))</f>
        <v>nbroomern6@examiner.com</v>
      </c>
      <c r="H419" s="2" t="str">
        <f>_xlfn.XLOOKUP(C419,customers!$A$1:$A$1001,customers!$G$1:$G$1001,0)</f>
        <v>United States</v>
      </c>
      <c r="I419" t="str">
        <f>INDEX(products!$A$1:$G$49, MATCH(orders!$D419, products!$A$1:$A$49,0), MATCH(orders!I$1,products!$A$1:$G$1,0))</f>
        <v>Ara</v>
      </c>
      <c r="J419" t="str">
        <f>INDEX(products!$A$1:$G$49, MATCH(orders!$D419, products!$A$1:$A$49,0), MATCH(orders!J$1,products!$A$1:$G$1,0))</f>
        <v>L</v>
      </c>
      <c r="K419" s="4">
        <f>INDEX(products!$A$1:$G$49, MATCH(orders!$D419, products!$A$1:$A$49,0), MATCH(orders!K$1,products!$A$1:$G$1,0))</f>
        <v>2.5</v>
      </c>
      <c r="L419" s="5">
        <f>INDEX(products!$A$1:$G$49, MATCH(orders!$D419, products!$A$1:$A$49,0), 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 customers!$A$1:$A$1001,customers!B419:B1419,0)</f>
        <v>Frans Habbergham</v>
      </c>
      <c r="G420" s="2" t="str">
        <f>IF(_xlfn.XLOOKUP(C420,customers!$A$1:$A$1001,customers!C419:C1419,0)=0, "", _xlfn.XLOOKUP(C420,customers!$A$1:$A$1001,customers!C419:C1419,0))</f>
        <v>fhabberghamn8@discovery.com</v>
      </c>
      <c r="H420" s="2" t="str">
        <f>_xlfn.XLOOKUP(C420,customers!$A$1:$A$1001,customers!$G$1:$G$1001,0)</f>
        <v>United States</v>
      </c>
      <c r="I420" t="str">
        <f>INDEX(products!$A$1:$G$49, MATCH(orders!$D420, products!$A$1:$A$49,0), MATCH(orders!I$1,products!$A$1:$G$1,0))</f>
        <v>Ara</v>
      </c>
      <c r="J420" t="str">
        <f>INDEX(products!$A$1:$G$49, MATCH(orders!$D420, products!$A$1:$A$49,0), MATCH(orders!J$1,products!$A$1:$G$1,0))</f>
        <v>L</v>
      </c>
      <c r="K420" s="4">
        <f>INDEX(products!$A$1:$G$49, MATCH(orders!$D420, products!$A$1:$A$49,0), MATCH(orders!K$1,products!$A$1:$G$1,0))</f>
        <v>2.5</v>
      </c>
      <c r="L420" s="5">
        <f>INDEX(products!$A$1:$G$49, MATCH(orders!$D420, products!$A$1:$A$49,0), 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 customers!$A$1:$A$1001,customers!B420:B1420,0)</f>
        <v>Romain Avrashin</v>
      </c>
      <c r="G421" s="2" t="str">
        <f>IF(_xlfn.XLOOKUP(C421,customers!$A$1:$A$1001,customers!C420:C1420,0)=0, "", _xlfn.XLOOKUP(C421,customers!$A$1:$A$1001,customers!C420:C1420,0))</f>
        <v>ravrashinna@tamu.edu</v>
      </c>
      <c r="H421" s="2" t="str">
        <f>_xlfn.XLOOKUP(C421,customers!$A$1:$A$1001,customers!$G$1:$G$1001,0)</f>
        <v>United States</v>
      </c>
      <c r="I421" t="str">
        <f>INDEX(products!$A$1:$G$49, MATCH(orders!$D421, products!$A$1:$A$49,0), MATCH(orders!I$1,products!$A$1:$G$1,0))</f>
        <v>Lib</v>
      </c>
      <c r="J421" t="str">
        <f>INDEX(products!$A$1:$G$49, MATCH(orders!$D421, products!$A$1:$A$49,0), MATCH(orders!J$1,products!$A$1:$G$1,0))</f>
        <v>M</v>
      </c>
      <c r="K421" s="4">
        <f>INDEX(products!$A$1:$G$49, MATCH(orders!$D421, products!$A$1:$A$49,0), MATCH(orders!K$1,products!$A$1:$G$1,0))</f>
        <v>0.5</v>
      </c>
      <c r="L421" s="5">
        <f>INDEX(products!$A$1:$G$49, MATCH(orders!$D421, products!$A$1:$A$49,0), 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 customers!$A$1:$A$1001,customers!B421:B1421,0)</f>
        <v>Jereme Gippes</v>
      </c>
      <c r="G422" s="2" t="str">
        <f>IF(_xlfn.XLOOKUP(C422,customers!$A$1:$A$1001,customers!C421:C1421,0)=0, "", _xlfn.XLOOKUP(C422,customers!$A$1:$A$1001,customers!C421:C1421,0))</f>
        <v>jgippesm0@cloudflare.com</v>
      </c>
      <c r="H422" s="2" t="str">
        <f>_xlfn.XLOOKUP(C422,customers!$A$1:$A$1001,customers!$G$1:$G$1001,0)</f>
        <v>United States</v>
      </c>
      <c r="I422" t="str">
        <f>INDEX(products!$A$1:$G$49, MATCH(orders!$D422, products!$A$1:$A$49,0), MATCH(orders!I$1,products!$A$1:$G$1,0))</f>
        <v>Lib</v>
      </c>
      <c r="J422" t="str">
        <f>INDEX(products!$A$1:$G$49, MATCH(orders!$D422, products!$A$1:$A$49,0), MATCH(orders!J$1,products!$A$1:$G$1,0))</f>
        <v>D</v>
      </c>
      <c r="K422" s="4">
        <f>INDEX(products!$A$1:$G$49, MATCH(orders!$D422, products!$A$1:$A$49,0), MATCH(orders!K$1,products!$A$1:$G$1,0))</f>
        <v>0.5</v>
      </c>
      <c r="L422" s="5">
        <f>INDEX(products!$A$1:$G$49, MATCH(orders!$D422, products!$A$1:$A$49,0), 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 customers!$A$1:$A$1001,customers!B422:B1422,0)</f>
        <v>Lukas Whittlesee</v>
      </c>
      <c r="G423" s="2" t="str">
        <f>IF(_xlfn.XLOOKUP(C423,customers!$A$1:$A$1001,customers!C422:C1422,0)=0, "", _xlfn.XLOOKUP(C423,customers!$A$1:$A$1001,customers!C422:C1422,0))</f>
        <v>lwhittleseem1@e-recht24.de</v>
      </c>
      <c r="H423" s="2" t="str">
        <f>_xlfn.XLOOKUP(C423,customers!$A$1:$A$1001,customers!$G$1:$G$1001,0)</f>
        <v>United States</v>
      </c>
      <c r="I423" t="str">
        <f>INDEX(products!$A$1:$G$49, MATCH(orders!$D423, products!$A$1:$A$49,0), MATCH(orders!I$1,products!$A$1:$G$1,0))</f>
        <v>Ara</v>
      </c>
      <c r="J423" t="str">
        <f>INDEX(products!$A$1:$G$49, MATCH(orders!$D423, products!$A$1:$A$49,0), MATCH(orders!J$1,products!$A$1:$G$1,0))</f>
        <v>D</v>
      </c>
      <c r="K423" s="4">
        <f>INDEX(products!$A$1:$G$49, MATCH(orders!$D423, products!$A$1:$A$49,0), MATCH(orders!K$1,products!$A$1:$G$1,0))</f>
        <v>2.5</v>
      </c>
      <c r="L423" s="5">
        <f>INDEX(products!$A$1:$G$49, MATCH(orders!$D423, products!$A$1:$A$49,0), 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 customers!$A$1:$A$1001,customers!B423:B1423,0)</f>
        <v>Adelheid Gladhill</v>
      </c>
      <c r="G424" s="2" t="str">
        <f>IF(_xlfn.XLOOKUP(C424,customers!$A$1:$A$1001,customers!C423:C1423,0)=0, "", _xlfn.XLOOKUP(C424,customers!$A$1:$A$1001,customers!C423:C1423,0))</f>
        <v>agladhillng@stanford.edu</v>
      </c>
      <c r="H424" s="2" t="str">
        <f>_xlfn.XLOOKUP(C424,customers!$A$1:$A$1001,customers!$G$1:$G$1001,0)</f>
        <v>United States</v>
      </c>
      <c r="I424" t="str">
        <f>INDEX(products!$A$1:$G$49, MATCH(orders!$D424, products!$A$1:$A$49,0), MATCH(orders!I$1,products!$A$1:$G$1,0))</f>
        <v>Ara</v>
      </c>
      <c r="J424" t="str">
        <f>INDEX(products!$A$1:$G$49, MATCH(orders!$D424, products!$A$1:$A$49,0), MATCH(orders!J$1,products!$A$1:$G$1,0))</f>
        <v>D</v>
      </c>
      <c r="K424" s="4">
        <f>INDEX(products!$A$1:$G$49, MATCH(orders!$D424, products!$A$1:$A$49,0), MATCH(orders!K$1,products!$A$1:$G$1,0))</f>
        <v>0.5</v>
      </c>
      <c r="L424" s="5">
        <f>INDEX(products!$A$1:$G$49, MATCH(orders!$D424, products!$A$1:$A$49,0), 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 customers!$A$1:$A$1001,customers!B424:B1424,0)</f>
        <v>Edin Mathe</v>
      </c>
      <c r="G425" s="2" t="str">
        <f>IF(_xlfn.XLOOKUP(C425,customers!$A$1:$A$1001,customers!C424:C1424,0)=0, "", _xlfn.XLOOKUP(C425,customers!$A$1:$A$1001,customers!C424:C1424,0))</f>
        <v/>
      </c>
      <c r="H425" s="2" t="str">
        <f>_xlfn.XLOOKUP(C425,customers!$A$1:$A$1001,customers!$G$1:$G$1001,0)</f>
        <v>United States</v>
      </c>
      <c r="I425" t="str">
        <f>INDEX(products!$A$1:$G$49, MATCH(orders!$D425, products!$A$1:$A$49,0), MATCH(orders!I$1,products!$A$1:$G$1,0))</f>
        <v>Rob</v>
      </c>
      <c r="J425" t="str">
        <f>INDEX(products!$A$1:$G$49, MATCH(orders!$D425, products!$A$1:$A$49,0), MATCH(orders!J$1,products!$A$1:$G$1,0))</f>
        <v>M</v>
      </c>
      <c r="K425" s="4">
        <f>INDEX(products!$A$1:$G$49, MATCH(orders!$D425, products!$A$1:$A$49,0), MATCH(orders!K$1,products!$A$1:$G$1,0))</f>
        <v>0.5</v>
      </c>
      <c r="L425" s="5">
        <f>INDEX(products!$A$1:$G$49, MATCH(orders!$D425, products!$A$1:$A$49,0), 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 customers!$A$1:$A$1001,customers!B425:B1425,0)</f>
        <v>Spencer Wastell</v>
      </c>
      <c r="G426" s="2" t="str">
        <f>IF(_xlfn.XLOOKUP(C426,customers!$A$1:$A$1001,customers!C425:C1425,0)=0, "", _xlfn.XLOOKUP(C426,customers!$A$1:$A$1001,customers!C425:C1425,0))</f>
        <v/>
      </c>
      <c r="H426" s="2" t="str">
        <f>_xlfn.XLOOKUP(C426,customers!$A$1:$A$1001,customers!$G$1:$G$1001,0)</f>
        <v>United States</v>
      </c>
      <c r="I426" t="str">
        <f>INDEX(products!$A$1:$G$49, MATCH(orders!$D426, products!$A$1:$A$49,0), MATCH(orders!I$1,products!$A$1:$G$1,0))</f>
        <v>Exc</v>
      </c>
      <c r="J426" t="str">
        <f>INDEX(products!$A$1:$G$49, MATCH(orders!$D426, products!$A$1:$A$49,0), MATCH(orders!J$1,products!$A$1:$G$1,0))</f>
        <v>L</v>
      </c>
      <c r="K426" s="4">
        <f>INDEX(products!$A$1:$G$49, MATCH(orders!$D426, products!$A$1:$A$49,0), MATCH(orders!K$1,products!$A$1:$G$1,0))</f>
        <v>0.5</v>
      </c>
      <c r="L426" s="5">
        <f>INDEX(products!$A$1:$G$49, MATCH(orders!$D426, products!$A$1:$A$49,0), 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 customers!$A$1:$A$1001,customers!B426:B1426,0)</f>
        <v>Bobbe Jevon</v>
      </c>
      <c r="G427" s="2" t="str">
        <f>IF(_xlfn.XLOOKUP(C427,customers!$A$1:$A$1001,customers!C426:C1426,0)=0, "", _xlfn.XLOOKUP(C427,customers!$A$1:$A$1001,customers!C426:C1426,0))</f>
        <v>bjevonnm@feedburner.com</v>
      </c>
      <c r="H427" s="2" t="str">
        <f>_xlfn.XLOOKUP(C427,customers!$A$1:$A$1001,customers!$G$1:$G$1001,0)</f>
        <v>United States</v>
      </c>
      <c r="I427" t="str">
        <f>INDEX(products!$A$1:$G$49, MATCH(orders!$D427, products!$A$1:$A$49,0), MATCH(orders!I$1,products!$A$1:$G$1,0))</f>
        <v>Rob</v>
      </c>
      <c r="J427" t="str">
        <f>INDEX(products!$A$1:$G$49, MATCH(orders!$D427, products!$A$1:$A$49,0), MATCH(orders!J$1,products!$A$1:$G$1,0))</f>
        <v>D</v>
      </c>
      <c r="K427" s="4">
        <f>INDEX(products!$A$1:$G$49, MATCH(orders!$D427, products!$A$1:$A$49,0), MATCH(orders!K$1,products!$A$1:$G$1,0))</f>
        <v>1</v>
      </c>
      <c r="L427" s="5">
        <f>INDEX(products!$A$1:$G$49, MATCH(orders!$D427, products!$A$1:$A$49,0), 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 customers!$A$1:$A$1001,customers!B427:B1427,0)</f>
        <v>Bear Gaish</v>
      </c>
      <c r="G428" s="2" t="str">
        <f>IF(_xlfn.XLOOKUP(C428,customers!$A$1:$A$1001,customers!C427:C1427,0)=0, "", _xlfn.XLOOKUP(C428,customers!$A$1:$A$1001,customers!C427:C1427,0))</f>
        <v>bgaishno@altervista.org</v>
      </c>
      <c r="H428" s="2" t="str">
        <f>_xlfn.XLOOKUP(C428,customers!$A$1:$A$1001,customers!$G$1:$G$1001,0)</f>
        <v>Ireland</v>
      </c>
      <c r="I428" t="str">
        <f>INDEX(products!$A$1:$G$49, MATCH(orders!$D428, products!$A$1:$A$49,0), MATCH(orders!I$1,products!$A$1:$G$1,0))</f>
        <v>Rob</v>
      </c>
      <c r="J428" t="str">
        <f>INDEX(products!$A$1:$G$49, MATCH(orders!$D428, products!$A$1:$A$49,0), MATCH(orders!J$1,products!$A$1:$G$1,0))</f>
        <v>L</v>
      </c>
      <c r="K428" s="4">
        <f>INDEX(products!$A$1:$G$49, MATCH(orders!$D428, products!$A$1:$A$49,0), MATCH(orders!K$1,products!$A$1:$G$1,0))</f>
        <v>0.2</v>
      </c>
      <c r="L428" s="5">
        <f>INDEX(products!$A$1:$G$49, MATCH(orders!$D428, products!$A$1:$A$49,0), 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 customers!$A$1:$A$1001,customers!B428:B1428,0)</f>
        <v>Skipton Morrall</v>
      </c>
      <c r="G429" s="2" t="str">
        <f>IF(_xlfn.XLOOKUP(C429,customers!$A$1:$A$1001,customers!C428:C1428,0)=0, "", _xlfn.XLOOKUP(C429,customers!$A$1:$A$1001,customers!C428:C1428,0))</f>
        <v>smorrallnq@answers.com</v>
      </c>
      <c r="H429" s="2" t="str">
        <f>_xlfn.XLOOKUP(C429,customers!$A$1:$A$1001,customers!$G$1:$G$1001,0)</f>
        <v>United States</v>
      </c>
      <c r="I429" t="str">
        <f>INDEX(products!$A$1:$G$49, MATCH(orders!$D429, products!$A$1:$A$49,0), MATCH(orders!I$1,products!$A$1:$G$1,0))</f>
        <v>Ara</v>
      </c>
      <c r="J429" t="str">
        <f>INDEX(products!$A$1:$G$49, MATCH(orders!$D429, products!$A$1:$A$49,0), MATCH(orders!J$1,products!$A$1:$G$1,0))</f>
        <v>M</v>
      </c>
      <c r="K429" s="4">
        <f>INDEX(products!$A$1:$G$49, MATCH(orders!$D429, products!$A$1:$A$49,0), MATCH(orders!K$1,products!$A$1:$G$1,0))</f>
        <v>2.5</v>
      </c>
      <c r="L429" s="5">
        <f>INDEX(products!$A$1:$G$49, MATCH(orders!$D429, products!$A$1:$A$49,0), 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 customers!$A$1:$A$1001,customers!B429:B1429,0)</f>
        <v>Kriste Wessel</v>
      </c>
      <c r="G430" s="2" t="str">
        <f>IF(_xlfn.XLOOKUP(C430,customers!$A$1:$A$1001,customers!C429:C1429,0)=0, "", _xlfn.XLOOKUP(C430,customers!$A$1:$A$1001,customers!C429:C1429,0))</f>
        <v>kwesselns@wikispaces.com</v>
      </c>
      <c r="H430" s="2" t="str">
        <f>_xlfn.XLOOKUP(C430,customers!$A$1:$A$1001,customers!$G$1:$G$1001,0)</f>
        <v>United States</v>
      </c>
      <c r="I430" t="str">
        <f>INDEX(products!$A$1:$G$49, MATCH(orders!$D430, products!$A$1:$A$49,0), MATCH(orders!I$1,products!$A$1:$G$1,0))</f>
        <v>Rob</v>
      </c>
      <c r="J430" t="str">
        <f>INDEX(products!$A$1:$G$49, MATCH(orders!$D430, products!$A$1:$A$49,0), MATCH(orders!J$1,products!$A$1:$G$1,0))</f>
        <v>L</v>
      </c>
      <c r="K430" s="4">
        <f>INDEX(products!$A$1:$G$49, MATCH(orders!$D430, products!$A$1:$A$49,0), MATCH(orders!K$1,products!$A$1:$G$1,0))</f>
        <v>1</v>
      </c>
      <c r="L430" s="5">
        <f>INDEX(products!$A$1:$G$49, MATCH(orders!$D430, products!$A$1:$A$49,0), 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 customers!$A$1:$A$1001,customers!B430:B1430,0)</f>
        <v>Boyce Tarte</v>
      </c>
      <c r="G431" s="2" t="str">
        <f>IF(_xlfn.XLOOKUP(C431,customers!$A$1:$A$1001,customers!C430:C1430,0)=0, "", _xlfn.XLOOKUP(C431,customers!$A$1:$A$1001,customers!C430:C1430,0))</f>
        <v>btartem9@aol.com</v>
      </c>
      <c r="H431" s="2" t="str">
        <f>_xlfn.XLOOKUP(C431,customers!$A$1:$A$1001,customers!$G$1:$G$1001,0)</f>
        <v>United States</v>
      </c>
      <c r="I431" t="str">
        <f>INDEX(products!$A$1:$G$49, MATCH(orders!$D431, products!$A$1:$A$49,0), MATCH(orders!I$1,products!$A$1:$G$1,0))</f>
        <v>Ara</v>
      </c>
      <c r="J431" t="str">
        <f>INDEX(products!$A$1:$G$49, MATCH(orders!$D431, products!$A$1:$A$49,0), MATCH(orders!J$1,products!$A$1:$G$1,0))</f>
        <v>L</v>
      </c>
      <c r="K431" s="4">
        <f>INDEX(products!$A$1:$G$49, MATCH(orders!$D431, products!$A$1:$A$49,0), MATCH(orders!K$1,products!$A$1:$G$1,0))</f>
        <v>1</v>
      </c>
      <c r="L431" s="5">
        <f>INDEX(products!$A$1:$G$49, MATCH(orders!$D431, products!$A$1:$A$49,0), 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 customers!$A$1:$A$1001,customers!B431:B1431,0)</f>
        <v>Cece Inker</v>
      </c>
      <c r="G432" s="2" t="str">
        <f>IF(_xlfn.XLOOKUP(C432,customers!$A$1:$A$1001,customers!C431:C1431,0)=0, "", _xlfn.XLOOKUP(C432,customers!$A$1:$A$1001,customers!C431:C1431,0))</f>
        <v/>
      </c>
      <c r="H432" s="2" t="str">
        <f>_xlfn.XLOOKUP(C432,customers!$A$1:$A$1001,customers!$G$1:$G$1001,0)</f>
        <v>United States</v>
      </c>
      <c r="I432" t="str">
        <f>INDEX(products!$A$1:$G$49, MATCH(orders!$D432, products!$A$1:$A$49,0), MATCH(orders!I$1,products!$A$1:$G$1,0))</f>
        <v>Rob</v>
      </c>
      <c r="J432" t="str">
        <f>INDEX(products!$A$1:$G$49, MATCH(orders!$D432, products!$A$1:$A$49,0), MATCH(orders!J$1,products!$A$1:$G$1,0))</f>
        <v>D</v>
      </c>
      <c r="K432" s="4">
        <f>INDEX(products!$A$1:$G$49, MATCH(orders!$D432, products!$A$1:$A$49,0), MATCH(orders!K$1,products!$A$1:$G$1,0))</f>
        <v>0.2</v>
      </c>
      <c r="L432" s="5">
        <f>INDEX(products!$A$1:$G$49, MATCH(orders!$D432, products!$A$1:$A$49,0), 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 customers!$A$1:$A$1001,customers!B432:B1432,0)</f>
        <v>Grazia Oats</v>
      </c>
      <c r="G433" s="2" t="str">
        <f>IF(_xlfn.XLOOKUP(C433,customers!$A$1:$A$1001,customers!C432:C1432,0)=0, "", _xlfn.XLOOKUP(C433,customers!$A$1:$A$1001,customers!C432:C1432,0))</f>
        <v>goatsny@live.com</v>
      </c>
      <c r="H433" s="2" t="str">
        <f>_xlfn.XLOOKUP(C433,customers!$A$1:$A$1001,customers!$G$1:$G$1001,0)</f>
        <v>Ireland</v>
      </c>
      <c r="I433" t="str">
        <f>INDEX(products!$A$1:$G$49, MATCH(orders!$D433, products!$A$1:$A$49,0), MATCH(orders!I$1,products!$A$1:$G$1,0))</f>
        <v>Exc</v>
      </c>
      <c r="J433" t="str">
        <f>INDEX(products!$A$1:$G$49, MATCH(orders!$D433, products!$A$1:$A$49,0), MATCH(orders!J$1,products!$A$1:$G$1,0))</f>
        <v>D</v>
      </c>
      <c r="K433" s="4">
        <f>INDEX(products!$A$1:$G$49, MATCH(orders!$D433, products!$A$1:$A$49,0), MATCH(orders!K$1,products!$A$1:$G$1,0))</f>
        <v>2.5</v>
      </c>
      <c r="L433" s="5">
        <f>INDEX(products!$A$1:$G$49, MATCH(orders!$D433, products!$A$1:$A$49,0), 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 customers!$A$1:$A$1001,customers!B433:B1433,0)</f>
        <v>Ronda Pyson</v>
      </c>
      <c r="G434" s="2" t="str">
        <f>IF(_xlfn.XLOOKUP(C434,customers!$A$1:$A$1001,customers!C433:C1433,0)=0, "", _xlfn.XLOOKUP(C434,customers!$A$1:$A$1001,customers!C433:C1433,0))</f>
        <v>rpysono0@constantcontact.com</v>
      </c>
      <c r="H434" s="2" t="str">
        <f>_xlfn.XLOOKUP(C434,customers!$A$1:$A$1001,customers!$G$1:$G$1001,0)</f>
        <v>United States</v>
      </c>
      <c r="I434" t="str">
        <f>INDEX(products!$A$1:$G$49, MATCH(orders!$D434, products!$A$1:$A$49,0), MATCH(orders!I$1,products!$A$1:$G$1,0))</f>
        <v>Ara</v>
      </c>
      <c r="J434" t="str">
        <f>INDEX(products!$A$1:$G$49, MATCH(orders!$D434, products!$A$1:$A$49,0), MATCH(orders!J$1,products!$A$1:$G$1,0))</f>
        <v>M</v>
      </c>
      <c r="K434" s="4">
        <f>INDEX(products!$A$1:$G$49, MATCH(orders!$D434, products!$A$1:$A$49,0), MATCH(orders!K$1,products!$A$1:$G$1,0))</f>
        <v>1</v>
      </c>
      <c r="L434" s="5">
        <f>INDEX(products!$A$1:$G$49, MATCH(orders!$D434, products!$A$1:$A$49,0), 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 customers!$A$1:$A$1001,customers!B434:B1434,0)</f>
        <v>Rafaela Treacher</v>
      </c>
      <c r="G435" s="2" t="str">
        <f>IF(_xlfn.XLOOKUP(C435,customers!$A$1:$A$1001,customers!C434:C1434,0)=0, "", _xlfn.XLOOKUP(C435,customers!$A$1:$A$1001,customers!C434:C1434,0))</f>
        <v>rtreachero2@usa.gov</v>
      </c>
      <c r="H435" s="2" t="str">
        <f>_xlfn.XLOOKUP(C435,customers!$A$1:$A$1001,customers!$G$1:$G$1001,0)</f>
        <v>United States</v>
      </c>
      <c r="I435" t="str">
        <f>INDEX(products!$A$1:$G$49, MATCH(orders!$D435, products!$A$1:$A$49,0), MATCH(orders!I$1,products!$A$1:$G$1,0))</f>
        <v>Lib</v>
      </c>
      <c r="J435" t="str">
        <f>INDEX(products!$A$1:$G$49, MATCH(orders!$D435, products!$A$1:$A$49,0), MATCH(orders!J$1,products!$A$1:$G$1,0))</f>
        <v>M</v>
      </c>
      <c r="K435" s="4">
        <f>INDEX(products!$A$1:$G$49, MATCH(orders!$D435, products!$A$1:$A$49,0), MATCH(orders!K$1,products!$A$1:$G$1,0))</f>
        <v>2.5</v>
      </c>
      <c r="L435" s="5">
        <f>INDEX(products!$A$1:$G$49, MATCH(orders!$D435, products!$A$1:$A$49,0), 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 customers!$A$1:$A$1001,customers!B435:B1435,0)</f>
        <v>Margie Palleske</v>
      </c>
      <c r="G436" s="2" t="str">
        <f>IF(_xlfn.XLOOKUP(C436,customers!$A$1:$A$1001,customers!C435:C1435,0)=0, "", _xlfn.XLOOKUP(C436,customers!$A$1:$A$1001,customers!C435:C1435,0))</f>
        <v>mpalleskeo4@nyu.edu</v>
      </c>
      <c r="H436" s="2" t="str">
        <f>_xlfn.XLOOKUP(C436,customers!$A$1:$A$1001,customers!$G$1:$G$1001,0)</f>
        <v>United States</v>
      </c>
      <c r="I436" t="str">
        <f>INDEX(products!$A$1:$G$49, MATCH(orders!$D436, products!$A$1:$A$49,0), MATCH(orders!I$1,products!$A$1:$G$1,0))</f>
        <v>Ara</v>
      </c>
      <c r="J436" t="str">
        <f>INDEX(products!$A$1:$G$49, MATCH(orders!$D436, products!$A$1:$A$49,0), MATCH(orders!J$1,products!$A$1:$G$1,0))</f>
        <v>M</v>
      </c>
      <c r="K436" s="4">
        <f>INDEX(products!$A$1:$G$49, MATCH(orders!$D436, products!$A$1:$A$49,0), MATCH(orders!K$1,products!$A$1:$G$1,0))</f>
        <v>1</v>
      </c>
      <c r="L436" s="5">
        <f>INDEX(products!$A$1:$G$49, MATCH(orders!$D436, products!$A$1:$A$49,0), 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 customers!$A$1:$A$1001,customers!B436:B1436,0)</f>
        <v>Filip Antcliffe</v>
      </c>
      <c r="G437" s="2" t="str">
        <f>IF(_xlfn.XLOOKUP(C437,customers!$A$1:$A$1001,customers!C436:C1436,0)=0, "", _xlfn.XLOOKUP(C437,customers!$A$1:$A$1001,customers!C436:C1436,0))</f>
        <v>fantcliffeo6@amazon.co.jp</v>
      </c>
      <c r="H437" s="2" t="str">
        <f>_xlfn.XLOOKUP(C437,customers!$A$1:$A$1001,customers!$G$1:$G$1001,0)</f>
        <v>United States</v>
      </c>
      <c r="I437" t="str">
        <f>INDEX(products!$A$1:$G$49, MATCH(orders!$D437, products!$A$1:$A$49,0), MATCH(orders!I$1,products!$A$1:$G$1,0))</f>
        <v>Exc</v>
      </c>
      <c r="J437" t="str">
        <f>INDEX(products!$A$1:$G$49, MATCH(orders!$D437, products!$A$1:$A$49,0), MATCH(orders!J$1,products!$A$1:$G$1,0))</f>
        <v>M</v>
      </c>
      <c r="K437" s="4">
        <f>INDEX(products!$A$1:$G$49, MATCH(orders!$D437, products!$A$1:$A$49,0), MATCH(orders!K$1,products!$A$1:$G$1,0))</f>
        <v>0.5</v>
      </c>
      <c r="L437" s="5">
        <f>INDEX(products!$A$1:$G$49, MATCH(orders!$D437, products!$A$1:$A$49,0), 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 customers!$A$1:$A$1001,customers!B437:B1437,0)</f>
        <v>Claudie Weond</v>
      </c>
      <c r="G438" s="2" t="str">
        <f>IF(_xlfn.XLOOKUP(C438,customers!$A$1:$A$1001,customers!C437:C1437,0)=0, "", _xlfn.XLOOKUP(C438,customers!$A$1:$A$1001,customers!C437:C1437,0))</f>
        <v>cweondo8@theglobeandmail.com</v>
      </c>
      <c r="H438" s="2" t="str">
        <f>_xlfn.XLOOKUP(C438,customers!$A$1:$A$1001,customers!$G$1:$G$1001,0)</f>
        <v>United States</v>
      </c>
      <c r="I438" t="str">
        <f>INDEX(products!$A$1:$G$49, MATCH(orders!$D438, products!$A$1:$A$49,0), MATCH(orders!I$1,products!$A$1:$G$1,0))</f>
        <v>Lib</v>
      </c>
      <c r="J438" t="str">
        <f>INDEX(products!$A$1:$G$49, MATCH(orders!$D438, products!$A$1:$A$49,0), MATCH(orders!J$1,products!$A$1:$G$1,0))</f>
        <v>L</v>
      </c>
      <c r="K438" s="4">
        <f>INDEX(products!$A$1:$G$49, MATCH(orders!$D438, products!$A$1:$A$49,0), MATCH(orders!K$1,products!$A$1:$G$1,0))</f>
        <v>0.2</v>
      </c>
      <c r="L438" s="5">
        <f>INDEX(products!$A$1:$G$49, MATCH(orders!$D438, products!$A$1:$A$49,0), 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 customers!$A$1:$A$1001,customers!B438:B1438,0)</f>
        <v>Jaquenette Skentelbery</v>
      </c>
      <c r="G439" s="2" t="str">
        <f>IF(_xlfn.XLOOKUP(C439,customers!$A$1:$A$1001,customers!C438:C1438,0)=0, "", _xlfn.XLOOKUP(C439,customers!$A$1:$A$1001,customers!C438:C1438,0))</f>
        <v>jskentelberyoa@paypal.com</v>
      </c>
      <c r="H439" s="2" t="str">
        <f>_xlfn.XLOOKUP(C439,customers!$A$1:$A$1001,customers!$G$1:$G$1001,0)</f>
        <v>United States</v>
      </c>
      <c r="I439" t="str">
        <f>INDEX(products!$A$1:$G$49, MATCH(orders!$D439, products!$A$1:$A$49,0), MATCH(orders!I$1,products!$A$1:$G$1,0))</f>
        <v>Lib</v>
      </c>
      <c r="J439" t="str">
        <f>INDEX(products!$A$1:$G$49, MATCH(orders!$D439, products!$A$1:$A$49,0), MATCH(orders!J$1,products!$A$1:$G$1,0))</f>
        <v>D</v>
      </c>
      <c r="K439" s="4">
        <f>INDEX(products!$A$1:$G$49, MATCH(orders!$D439, products!$A$1:$A$49,0), MATCH(orders!K$1,products!$A$1:$G$1,0))</f>
        <v>2.5</v>
      </c>
      <c r="L439" s="5">
        <f>INDEX(products!$A$1:$G$49, MATCH(orders!$D439, products!$A$1:$A$49,0), 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 customers!$A$1:$A$1001,customers!B439:B1439,0)</f>
        <v>Kippie Marrison</v>
      </c>
      <c r="G440" s="2" t="str">
        <f>IF(_xlfn.XLOOKUP(C440,customers!$A$1:$A$1001,customers!C439:C1439,0)=0, "", _xlfn.XLOOKUP(C440,customers!$A$1:$A$1001,customers!C439:C1439,0))</f>
        <v>kmarrisonoq@dropbox.com</v>
      </c>
      <c r="H440" s="2" t="str">
        <f>_xlfn.XLOOKUP(C440,customers!$A$1:$A$1001,customers!$G$1:$G$1001,0)</f>
        <v>United States</v>
      </c>
      <c r="I440" t="str">
        <f>INDEX(products!$A$1:$G$49, MATCH(orders!$D440, products!$A$1:$A$49,0), MATCH(orders!I$1,products!$A$1:$G$1,0))</f>
        <v>Lib</v>
      </c>
      <c r="J440" t="str">
        <f>INDEX(products!$A$1:$G$49, MATCH(orders!$D440, products!$A$1:$A$49,0), MATCH(orders!J$1,products!$A$1:$G$1,0))</f>
        <v>D</v>
      </c>
      <c r="K440" s="4">
        <f>INDEX(products!$A$1:$G$49, MATCH(orders!$D440, products!$A$1:$A$49,0), MATCH(orders!K$1,products!$A$1:$G$1,0))</f>
        <v>0.5</v>
      </c>
      <c r="L440" s="5">
        <f>INDEX(products!$A$1:$G$49, MATCH(orders!$D440, products!$A$1:$A$49,0), 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 customers!$A$1:$A$1001,customers!B440:B1440,0)</f>
        <v>Izaak Primak</v>
      </c>
      <c r="G441" s="2" t="str">
        <f>IF(_xlfn.XLOOKUP(C441,customers!$A$1:$A$1001,customers!C440:C1440,0)=0, "", _xlfn.XLOOKUP(C441,customers!$A$1:$A$1001,customers!C440:C1440,0))</f>
        <v/>
      </c>
      <c r="H441" s="2" t="str">
        <f>_xlfn.XLOOKUP(C441,customers!$A$1:$A$1001,customers!$G$1:$G$1001,0)</f>
        <v>Ireland</v>
      </c>
      <c r="I441" t="str">
        <f>INDEX(products!$A$1:$G$49, MATCH(orders!$D441, products!$A$1:$A$49,0), MATCH(orders!I$1,products!$A$1:$G$1,0))</f>
        <v>Exc</v>
      </c>
      <c r="J441" t="str">
        <f>INDEX(products!$A$1:$G$49, MATCH(orders!$D441, products!$A$1:$A$49,0), MATCH(orders!J$1,products!$A$1:$G$1,0))</f>
        <v>L</v>
      </c>
      <c r="K441" s="4">
        <f>INDEX(products!$A$1:$G$49, MATCH(orders!$D441, products!$A$1:$A$49,0), MATCH(orders!K$1,products!$A$1:$G$1,0))</f>
        <v>0.5</v>
      </c>
      <c r="L441" s="5">
        <f>INDEX(products!$A$1:$G$49, MATCH(orders!$D441, products!$A$1:$A$49,0), 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 customers!$A$1:$A$1001,customers!B441:B1441,0)</f>
        <v>Constanta Hatfull</v>
      </c>
      <c r="G442" s="2" t="str">
        <f>IF(_xlfn.XLOOKUP(C442,customers!$A$1:$A$1001,customers!C441:C1441,0)=0, "", _xlfn.XLOOKUP(C442,customers!$A$1:$A$1001,customers!C441:C1441,0))</f>
        <v>chatfullog@ebay.com</v>
      </c>
      <c r="H442" s="2" t="str">
        <f>_xlfn.XLOOKUP(C442,customers!$A$1:$A$1001,customers!$G$1:$G$1001,0)</f>
        <v>United States</v>
      </c>
      <c r="I442" t="str">
        <f>INDEX(products!$A$1:$G$49, MATCH(orders!$D442, products!$A$1:$A$49,0), MATCH(orders!I$1,products!$A$1:$G$1,0))</f>
        <v>Ara</v>
      </c>
      <c r="J442" t="str">
        <f>INDEX(products!$A$1:$G$49, MATCH(orders!$D442, products!$A$1:$A$49,0), MATCH(orders!J$1,products!$A$1:$G$1,0))</f>
        <v>M</v>
      </c>
      <c r="K442" s="4">
        <f>INDEX(products!$A$1:$G$49, MATCH(orders!$D442, products!$A$1:$A$49,0), MATCH(orders!K$1,products!$A$1:$G$1,0))</f>
        <v>2.5</v>
      </c>
      <c r="L442" s="5">
        <f>INDEX(products!$A$1:$G$49, MATCH(orders!$D442, products!$A$1:$A$49,0), 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 customers!$A$1:$A$1001,customers!B442:B1442,0)</f>
        <v>Chastity Swatman</v>
      </c>
      <c r="G443" s="2" t="str">
        <f>IF(_xlfn.XLOOKUP(C443,customers!$A$1:$A$1001,customers!C442:C1442,0)=0, "", _xlfn.XLOOKUP(C443,customers!$A$1:$A$1001,customers!C442:C1442,0))</f>
        <v>cswatmanoi@cbslocal.com</v>
      </c>
      <c r="H443" s="2" t="str">
        <f>_xlfn.XLOOKUP(C443,customers!$A$1:$A$1001,customers!$G$1:$G$1001,0)</f>
        <v>Ireland</v>
      </c>
      <c r="I443" t="str">
        <f>INDEX(products!$A$1:$G$49, MATCH(orders!$D443, products!$A$1:$A$49,0), MATCH(orders!I$1,products!$A$1:$G$1,0))</f>
        <v>Exc</v>
      </c>
      <c r="J443" t="str">
        <f>INDEX(products!$A$1:$G$49, MATCH(orders!$D443, products!$A$1:$A$49,0), MATCH(orders!J$1,products!$A$1:$G$1,0))</f>
        <v>D</v>
      </c>
      <c r="K443" s="4">
        <f>INDEX(products!$A$1:$G$49, MATCH(orders!$D443, products!$A$1:$A$49,0), MATCH(orders!K$1,products!$A$1:$G$1,0))</f>
        <v>1</v>
      </c>
      <c r="L443" s="5">
        <f>INDEX(products!$A$1:$G$49, MATCH(orders!$D443, products!$A$1:$A$49,0), 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 customers!$A$1:$A$1001,customers!B443:B1443,0)</f>
        <v>Delainey Kiddy</v>
      </c>
      <c r="G444" s="2" t="str">
        <f>IF(_xlfn.XLOOKUP(C444,customers!$A$1:$A$1001,customers!C443:C1443,0)=0, "", _xlfn.XLOOKUP(C444,customers!$A$1:$A$1001,customers!C443:C1443,0))</f>
        <v>dkiddyok@fda.gov</v>
      </c>
      <c r="H444" s="2" t="str">
        <f>_xlfn.XLOOKUP(C444,customers!$A$1:$A$1001,customers!$G$1:$G$1001,0)</f>
        <v>United States</v>
      </c>
      <c r="I444" t="str">
        <f>INDEX(products!$A$1:$G$49, MATCH(orders!$D444, products!$A$1:$A$49,0), MATCH(orders!I$1,products!$A$1:$G$1,0))</f>
        <v>Rob</v>
      </c>
      <c r="J444" t="str">
        <f>INDEX(products!$A$1:$G$49, MATCH(orders!$D444, products!$A$1:$A$49,0), MATCH(orders!J$1,products!$A$1:$G$1,0))</f>
        <v>L</v>
      </c>
      <c r="K444" s="4">
        <f>INDEX(products!$A$1:$G$49, MATCH(orders!$D444, products!$A$1:$A$49,0), MATCH(orders!K$1,products!$A$1:$G$1,0))</f>
        <v>0.5</v>
      </c>
      <c r="L444" s="5">
        <f>INDEX(products!$A$1:$G$49, MATCH(orders!$D444, products!$A$1:$A$49,0), 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 customers!$A$1:$A$1001,customers!B444:B1444,0)</f>
        <v>Marty Scholl</v>
      </c>
      <c r="G445" s="2" t="str">
        <f>IF(_xlfn.XLOOKUP(C445,customers!$A$1:$A$1001,customers!C444:C1444,0)=0, "", _xlfn.XLOOKUP(C445,customers!$A$1:$A$1001,customers!C444:C1444,0))</f>
        <v>mschollom@taobao.com</v>
      </c>
      <c r="H445" s="2" t="str">
        <f>_xlfn.XLOOKUP(C445,customers!$A$1:$A$1001,customers!$G$1:$G$1001,0)</f>
        <v>Ireland</v>
      </c>
      <c r="I445" t="str">
        <f>INDEX(products!$A$1:$G$49, MATCH(orders!$D445, products!$A$1:$A$49,0), MATCH(orders!I$1,products!$A$1:$G$1,0))</f>
        <v>Exc</v>
      </c>
      <c r="J445" t="str">
        <f>INDEX(products!$A$1:$G$49, MATCH(orders!$D445, products!$A$1:$A$49,0), MATCH(orders!J$1,products!$A$1:$G$1,0))</f>
        <v>L</v>
      </c>
      <c r="K445" s="4">
        <f>INDEX(products!$A$1:$G$49, MATCH(orders!$D445, products!$A$1:$A$49,0), MATCH(orders!K$1,products!$A$1:$G$1,0))</f>
        <v>0.2</v>
      </c>
      <c r="L445" s="5">
        <f>INDEX(products!$A$1:$G$49, MATCH(orders!$D445, products!$A$1:$A$49,0), 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 customers!$A$1:$A$1001,customers!B445:B1445,0)</f>
        <v>Blake Kelloway</v>
      </c>
      <c r="G446" s="2" t="str">
        <f>IF(_xlfn.XLOOKUP(C446,customers!$A$1:$A$1001,customers!C445:C1445,0)=0, "", _xlfn.XLOOKUP(C446,customers!$A$1:$A$1001,customers!C445:C1445,0))</f>
        <v>bkellowayoo@omniture.com</v>
      </c>
      <c r="H446" s="2" t="str">
        <f>_xlfn.XLOOKUP(C446,customers!$A$1:$A$1001,customers!$G$1:$G$1001,0)</f>
        <v>Ireland</v>
      </c>
      <c r="I446" t="str">
        <f>INDEX(products!$A$1:$G$49, MATCH(orders!$D446, products!$A$1:$A$49,0), MATCH(orders!I$1,products!$A$1:$G$1,0))</f>
        <v>Exc</v>
      </c>
      <c r="J446" t="str">
        <f>INDEX(products!$A$1:$G$49, MATCH(orders!$D446, products!$A$1:$A$49,0), MATCH(orders!J$1,products!$A$1:$G$1,0))</f>
        <v>M</v>
      </c>
      <c r="K446" s="4">
        <f>INDEX(products!$A$1:$G$49, MATCH(orders!$D446, products!$A$1:$A$49,0), MATCH(orders!K$1,products!$A$1:$G$1,0))</f>
        <v>0.2</v>
      </c>
      <c r="L446" s="5">
        <f>INDEX(products!$A$1:$G$49, MATCH(orders!$D446, products!$A$1:$A$49,0), 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 customers!$A$1:$A$1001,customers!B446:B1446,0)</f>
        <v>Kippie Marrison</v>
      </c>
      <c r="G447" s="2" t="str">
        <f>IF(_xlfn.XLOOKUP(C447,customers!$A$1:$A$1001,customers!C446:C1446,0)=0, "", _xlfn.XLOOKUP(C447,customers!$A$1:$A$1001,customers!C446:C1446,0))</f>
        <v>kmarrisonoq@dropbox.com</v>
      </c>
      <c r="H447" s="2" t="str">
        <f>_xlfn.XLOOKUP(C447,customers!$A$1:$A$1001,customers!$G$1:$G$1001,0)</f>
        <v>Ireland</v>
      </c>
      <c r="I447" t="str">
        <f>INDEX(products!$A$1:$G$49, MATCH(orders!$D447, products!$A$1:$A$49,0), MATCH(orders!I$1,products!$A$1:$G$1,0))</f>
        <v>Lib</v>
      </c>
      <c r="J447" t="str">
        <f>INDEX(products!$A$1:$G$49, MATCH(orders!$D447, products!$A$1:$A$49,0), MATCH(orders!J$1,products!$A$1:$G$1,0))</f>
        <v>M</v>
      </c>
      <c r="K447" s="4">
        <f>INDEX(products!$A$1:$G$49, MATCH(orders!$D447, products!$A$1:$A$49,0), MATCH(orders!K$1,products!$A$1:$G$1,0))</f>
        <v>2.5</v>
      </c>
      <c r="L447" s="5">
        <f>INDEX(products!$A$1:$G$49, MATCH(orders!$D447, products!$A$1:$A$49,0), 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 customers!$A$1:$A$1001,customers!B447:B1447,0)</f>
        <v>Patsy Vasilenko</v>
      </c>
      <c r="G448" s="2" t="str">
        <f>IF(_xlfn.XLOOKUP(C448,customers!$A$1:$A$1001,customers!C447:C1447,0)=0, "", _xlfn.XLOOKUP(C448,customers!$A$1:$A$1001,customers!C447:C1447,0))</f>
        <v>pvasilenkoos@addtoany.com</v>
      </c>
      <c r="H448" s="2" t="str">
        <f>_xlfn.XLOOKUP(C448,customers!$A$1:$A$1001,customers!$G$1:$G$1001,0)</f>
        <v>United Kingdom</v>
      </c>
      <c r="I448" t="str">
        <f>INDEX(products!$A$1:$G$49, MATCH(orders!$D448, products!$A$1:$A$49,0), MATCH(orders!I$1,products!$A$1:$G$1,0))</f>
        <v>Lib</v>
      </c>
      <c r="J448" t="str">
        <f>INDEX(products!$A$1:$G$49, MATCH(orders!$D448, products!$A$1:$A$49,0), MATCH(orders!J$1,products!$A$1:$G$1,0))</f>
        <v>M</v>
      </c>
      <c r="K448" s="4">
        <f>INDEX(products!$A$1:$G$49, MATCH(orders!$D448, products!$A$1:$A$49,0), MATCH(orders!K$1,products!$A$1:$G$1,0))</f>
        <v>0.5</v>
      </c>
      <c r="L448" s="5">
        <f>INDEX(products!$A$1:$G$49, MATCH(orders!$D448, products!$A$1:$A$49,0), 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 customers!$A$1:$A$1001,customers!B448:B1448,0)</f>
        <v>Sharity Wickens</v>
      </c>
      <c r="G449" s="2" t="str">
        <f>IF(_xlfn.XLOOKUP(C449,customers!$A$1:$A$1001,customers!C448:C1448,0)=0, "", _xlfn.XLOOKUP(C449,customers!$A$1:$A$1001,customers!C448:C1448,0))</f>
        <v/>
      </c>
      <c r="H449" s="2" t="str">
        <f>_xlfn.XLOOKUP(C449,customers!$A$1:$A$1001,customers!$G$1:$G$1001,0)</f>
        <v>United States</v>
      </c>
      <c r="I449" t="str">
        <f>INDEX(products!$A$1:$G$49, MATCH(orders!$D449, products!$A$1:$A$49,0), MATCH(orders!I$1,products!$A$1:$G$1,0))</f>
        <v>Rob</v>
      </c>
      <c r="J449" t="str">
        <f>INDEX(products!$A$1:$G$49, MATCH(orders!$D449, products!$A$1:$A$49,0), MATCH(orders!J$1,products!$A$1:$G$1,0))</f>
        <v>M</v>
      </c>
      <c r="K449" s="4">
        <f>INDEX(products!$A$1:$G$49, MATCH(orders!$D449, products!$A$1:$A$49,0), MATCH(orders!K$1,products!$A$1:$G$1,0))</f>
        <v>0.5</v>
      </c>
      <c r="L449" s="5">
        <f>INDEX(products!$A$1:$G$49, MATCH(orders!$D449, products!$A$1:$A$49,0), 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 customers!$A$1:$A$1001,customers!B449:B1449,0)</f>
        <v>Baxy Cargen</v>
      </c>
      <c r="G450" s="2" t="str">
        <f>IF(_xlfn.XLOOKUP(C450,customers!$A$1:$A$1001,customers!C449:C1449,0)=0, "", _xlfn.XLOOKUP(C450,customers!$A$1:$A$1001,customers!C449:C1449,0))</f>
        <v>bcargenow@geocities.jp</v>
      </c>
      <c r="H450" s="2" t="str">
        <f>_xlfn.XLOOKUP(C450,customers!$A$1:$A$1001,customers!$G$1:$G$1001,0)</f>
        <v>Ireland</v>
      </c>
      <c r="I450" t="str">
        <f>INDEX(products!$A$1:$G$49, MATCH(orders!$D450, products!$A$1:$A$49,0), MATCH(orders!I$1,products!$A$1:$G$1,0))</f>
        <v>Rob</v>
      </c>
      <c r="J450" t="str">
        <f>INDEX(products!$A$1:$G$49, MATCH(orders!$D450, products!$A$1:$A$49,0), MATCH(orders!J$1,products!$A$1:$G$1,0))</f>
        <v>L</v>
      </c>
      <c r="K450" s="4">
        <f>INDEX(products!$A$1:$G$49, MATCH(orders!$D450, products!$A$1:$A$49,0), MATCH(orders!K$1,products!$A$1:$G$1,0))</f>
        <v>0.5</v>
      </c>
      <c r="L450" s="5">
        <f>INDEX(products!$A$1:$G$49, MATCH(orders!$D450, products!$A$1:$A$49,0), 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 customers!$A$1:$A$1001,customers!B450:B1450,0)</f>
        <v>Daryn Cassius</v>
      </c>
      <c r="G451" s="2" t="str">
        <f>IF(_xlfn.XLOOKUP(C451,customers!$A$1:$A$1001,customers!C450:C1450,0)=0, "", _xlfn.XLOOKUP(C451,customers!$A$1:$A$1001,customers!C450:C1450,0))</f>
        <v/>
      </c>
      <c r="H451" s="2" t="str">
        <f>_xlfn.XLOOKUP(C451,customers!$A$1:$A$1001,customers!$G$1:$G$1001,0)</f>
        <v>United States</v>
      </c>
      <c r="I451" t="str">
        <f>INDEX(products!$A$1:$G$49, MATCH(orders!$D451, products!$A$1:$A$49,0), MATCH(orders!I$1,products!$A$1:$G$1,0))</f>
        <v>Rob</v>
      </c>
      <c r="J451" t="str">
        <f>INDEX(products!$A$1:$G$49, MATCH(orders!$D451, products!$A$1:$A$49,0), MATCH(orders!J$1,products!$A$1:$G$1,0))</f>
        <v>D</v>
      </c>
      <c r="K451" s="4">
        <f>INDEX(products!$A$1:$G$49, MATCH(orders!$D451, products!$A$1:$A$49,0), MATCH(orders!K$1,products!$A$1:$G$1,0))</f>
        <v>0.2</v>
      </c>
      <c r="L451" s="5">
        <f>INDEX(products!$A$1:$G$49, MATCH(orders!$D451, products!$A$1:$A$49,0), MATCH(orders!L$1,products!$A$1:$G$1,0))</f>
        <v>2.6849999999999996</v>
      </c>
      <c r="M451" s="5">
        <f t="shared" ref="M451:M514" si="21">L451*E451</f>
        <v>5.3699999999999992</v>
      </c>
      <c r="N451" t="str">
        <f t="shared" ref="N451:N514" si="22">IF(I451="Rob", "Robusta", IF(I451= "EXC", "Excelsa", IF(I451= "Ara", "Arabica", IF(I451="Lib", "Liberica", ""))))</f>
        <v>Robusta</v>
      </c>
      <c r="O451" t="str">
        <f t="shared" ref="O451:O514" si="23">IF(J451="M","Medium", IF(J451 = "L", "Light", IF(J451="D", "Dark","")))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 customers!$A$1:$A$1001,customers!B451:B1451,0)</f>
        <v>Skelly Dolohunty</v>
      </c>
      <c r="G452" s="2" t="str">
        <f>IF(_xlfn.XLOOKUP(C452,customers!$A$1:$A$1001,customers!C451:C1451,0)=0, "", _xlfn.XLOOKUP(C452,customers!$A$1:$A$1001,customers!C451:C1451,0))</f>
        <v/>
      </c>
      <c r="H452" s="2" t="str">
        <f>_xlfn.XLOOKUP(C452,customers!$A$1:$A$1001,customers!$G$1:$G$1001,0)</f>
        <v>Ireland</v>
      </c>
      <c r="I452" t="str">
        <f>INDEX(products!$A$1:$G$49, MATCH(orders!$D452, products!$A$1:$A$49,0), MATCH(orders!I$1,products!$A$1:$G$1,0))</f>
        <v>Lib</v>
      </c>
      <c r="J452" t="str">
        <f>INDEX(products!$A$1:$G$49, MATCH(orders!$D452, products!$A$1:$A$49,0), MATCH(orders!J$1,products!$A$1:$G$1,0))</f>
        <v>L</v>
      </c>
      <c r="K452" s="4">
        <f>INDEX(products!$A$1:$G$49, MATCH(orders!$D452, products!$A$1:$A$49,0), MATCH(orders!K$1,products!$A$1:$G$1,0))</f>
        <v>0.2</v>
      </c>
      <c r="L452" s="5">
        <f>INDEX(products!$A$1:$G$49, MATCH(orders!$D452, products!$A$1:$A$49,0), 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 customers!$A$1:$A$1001,customers!B452:B1452,0)</f>
        <v>Hall Ranner</v>
      </c>
      <c r="G453" s="2" t="str">
        <f>IF(_xlfn.XLOOKUP(C453,customers!$A$1:$A$1001,customers!C452:C1452,0)=0, "", _xlfn.XLOOKUP(C453,customers!$A$1:$A$1001,customers!C452:C1452,0))</f>
        <v>hrannerp2@omniture.com</v>
      </c>
      <c r="H453" s="2" t="str">
        <f>_xlfn.XLOOKUP(C453,customers!$A$1:$A$1001,customers!$G$1:$G$1001,0)</f>
        <v>United States</v>
      </c>
      <c r="I453" t="str">
        <f>INDEX(products!$A$1:$G$49, MATCH(orders!$D453, products!$A$1:$A$49,0), MATCH(orders!I$1,products!$A$1:$G$1,0))</f>
        <v>Rob</v>
      </c>
      <c r="J453" t="str">
        <f>INDEX(products!$A$1:$G$49, MATCH(orders!$D453, products!$A$1:$A$49,0), MATCH(orders!J$1,products!$A$1:$G$1,0))</f>
        <v>D</v>
      </c>
      <c r="K453" s="4">
        <f>INDEX(products!$A$1:$G$49, MATCH(orders!$D453, products!$A$1:$A$49,0), MATCH(orders!K$1,products!$A$1:$G$1,0))</f>
        <v>2.5</v>
      </c>
      <c r="L453" s="5">
        <f>INDEX(products!$A$1:$G$49, MATCH(orders!$D453, products!$A$1:$A$49,0), 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 customers!$A$1:$A$1001,customers!B453:B1453,0)</f>
        <v>Dorey Sopper</v>
      </c>
      <c r="G454" s="2" t="str">
        <f>IF(_xlfn.XLOOKUP(C454,customers!$A$1:$A$1001,customers!C453:C1453,0)=0, "", _xlfn.XLOOKUP(C454,customers!$A$1:$A$1001,customers!C453:C1453,0))</f>
        <v>dsopperp4@eventbrite.com</v>
      </c>
      <c r="H454" s="2" t="str">
        <f>_xlfn.XLOOKUP(C454,customers!$A$1:$A$1001,customers!$G$1:$G$1001,0)</f>
        <v>United States</v>
      </c>
      <c r="I454" t="str">
        <f>INDEX(products!$A$1:$G$49, MATCH(orders!$D454, products!$A$1:$A$49,0), MATCH(orders!I$1,products!$A$1:$G$1,0))</f>
        <v>Ara</v>
      </c>
      <c r="J454" t="str">
        <f>INDEX(products!$A$1:$G$49, MATCH(orders!$D454, products!$A$1:$A$49,0), MATCH(orders!J$1,products!$A$1:$G$1,0))</f>
        <v>L</v>
      </c>
      <c r="K454" s="4">
        <f>INDEX(products!$A$1:$G$49, MATCH(orders!$D454, products!$A$1:$A$49,0), MATCH(orders!K$1,products!$A$1:$G$1,0))</f>
        <v>0.2</v>
      </c>
      <c r="L454" s="5">
        <f>INDEX(products!$A$1:$G$49, MATCH(orders!$D454, products!$A$1:$A$49,0), 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 customers!$A$1:$A$1001,customers!B454:B1454,0)</f>
        <v>Lauritz Ledgley</v>
      </c>
      <c r="G455" s="2" t="str">
        <f>IF(_xlfn.XLOOKUP(C455,customers!$A$1:$A$1001,customers!C454:C1454,0)=0, "", _xlfn.XLOOKUP(C455,customers!$A$1:$A$1001,customers!C454:C1454,0))</f>
        <v>lledgleyp6@de.vu</v>
      </c>
      <c r="H455" s="2" t="str">
        <f>_xlfn.XLOOKUP(C455,customers!$A$1:$A$1001,customers!$G$1:$G$1001,0)</f>
        <v>United States</v>
      </c>
      <c r="I455" t="str">
        <f>INDEX(products!$A$1:$G$49, MATCH(orders!$D455, products!$A$1:$A$49,0), MATCH(orders!I$1,products!$A$1:$G$1,0))</f>
        <v>Lib</v>
      </c>
      <c r="J455" t="str">
        <f>INDEX(products!$A$1:$G$49, MATCH(orders!$D455, products!$A$1:$A$49,0), MATCH(orders!J$1,products!$A$1:$G$1,0))</f>
        <v>L</v>
      </c>
      <c r="K455" s="4">
        <f>INDEX(products!$A$1:$G$49, MATCH(orders!$D455, products!$A$1:$A$49,0), MATCH(orders!K$1,products!$A$1:$G$1,0))</f>
        <v>0.5</v>
      </c>
      <c r="L455" s="5">
        <f>INDEX(products!$A$1:$G$49, MATCH(orders!$D455, products!$A$1:$A$49,0), 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 customers!$A$1:$A$1001,customers!B455:B1455,0)</f>
        <v>Gustaf Ciccotti</v>
      </c>
      <c r="G456" s="2" t="str">
        <f>IF(_xlfn.XLOOKUP(C456,customers!$A$1:$A$1001,customers!C455:C1455,0)=0, "", _xlfn.XLOOKUP(C456,customers!$A$1:$A$1001,customers!C455:C1455,0))</f>
        <v>gciccottip8@so-net.ne.jp</v>
      </c>
      <c r="H456" s="2" t="str">
        <f>_xlfn.XLOOKUP(C456,customers!$A$1:$A$1001,customers!$G$1:$G$1001,0)</f>
        <v>Ireland</v>
      </c>
      <c r="I456" t="str">
        <f>INDEX(products!$A$1:$G$49, MATCH(orders!$D456, products!$A$1:$A$49,0), MATCH(orders!I$1,products!$A$1:$G$1,0))</f>
        <v>Rob</v>
      </c>
      <c r="J456" t="str">
        <f>INDEX(products!$A$1:$G$49, MATCH(orders!$D456, products!$A$1:$A$49,0), MATCH(orders!J$1,products!$A$1:$G$1,0))</f>
        <v>D</v>
      </c>
      <c r="K456" s="4">
        <f>INDEX(products!$A$1:$G$49, MATCH(orders!$D456, products!$A$1:$A$49,0), MATCH(orders!K$1,products!$A$1:$G$1,0))</f>
        <v>2.5</v>
      </c>
      <c r="L456" s="5">
        <f>INDEX(products!$A$1:$G$49, MATCH(orders!$D456, products!$A$1:$A$49,0), 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 customers!$A$1:$A$1001,customers!B456:B1456,0)</f>
        <v>Wilton Jallin</v>
      </c>
      <c r="G457" s="2" t="str">
        <f>IF(_xlfn.XLOOKUP(C457,customers!$A$1:$A$1001,customers!C456:C1456,0)=0, "", _xlfn.XLOOKUP(C457,customers!$A$1:$A$1001,customers!C456:C1456,0))</f>
        <v>wjallinpa@pcworld.com</v>
      </c>
      <c r="H457" s="2" t="str">
        <f>_xlfn.XLOOKUP(C457,customers!$A$1:$A$1001,customers!$G$1:$G$1001,0)</f>
        <v>Ireland</v>
      </c>
      <c r="I457" t="str">
        <f>INDEX(products!$A$1:$G$49, MATCH(orders!$D457, products!$A$1:$A$49,0), MATCH(orders!I$1,products!$A$1:$G$1,0))</f>
        <v>Lib</v>
      </c>
      <c r="J457" t="str">
        <f>INDEX(products!$A$1:$G$49, MATCH(orders!$D457, products!$A$1:$A$49,0), MATCH(orders!J$1,products!$A$1:$G$1,0))</f>
        <v>L</v>
      </c>
      <c r="K457" s="4">
        <f>INDEX(products!$A$1:$G$49, MATCH(orders!$D457, products!$A$1:$A$49,0), MATCH(orders!K$1,products!$A$1:$G$1,0))</f>
        <v>0.2</v>
      </c>
      <c r="L457" s="5">
        <f>INDEX(products!$A$1:$G$49, MATCH(orders!$D457, products!$A$1:$A$49,0), 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 customers!$A$1:$A$1001,customers!B457:B1457,0)</f>
        <v>Paulie Fonzone</v>
      </c>
      <c r="G458" s="2" t="str">
        <f>IF(_xlfn.XLOOKUP(C458,customers!$A$1:$A$1001,customers!C457:C1457,0)=0, "", _xlfn.XLOOKUP(C458,customers!$A$1:$A$1001,customers!C457:C1457,0))</f>
        <v/>
      </c>
      <c r="H458" s="2" t="str">
        <f>_xlfn.XLOOKUP(C458,customers!$A$1:$A$1001,customers!$G$1:$G$1001,0)</f>
        <v>United Kingdom</v>
      </c>
      <c r="I458" t="str">
        <f>INDEX(products!$A$1:$G$49, MATCH(orders!$D458, products!$A$1:$A$49,0), MATCH(orders!I$1,products!$A$1:$G$1,0))</f>
        <v>Rob</v>
      </c>
      <c r="J458" t="str">
        <f>INDEX(products!$A$1:$G$49, MATCH(orders!$D458, products!$A$1:$A$49,0), MATCH(orders!J$1,products!$A$1:$G$1,0))</f>
        <v>D</v>
      </c>
      <c r="K458" s="4">
        <f>INDEX(products!$A$1:$G$49, MATCH(orders!$D458, products!$A$1:$A$49,0), MATCH(orders!K$1,products!$A$1:$G$1,0))</f>
        <v>2.5</v>
      </c>
      <c r="L458" s="5">
        <f>INDEX(products!$A$1:$G$49, MATCH(orders!$D458, products!$A$1:$A$49,0), 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 customers!$A$1:$A$1001,customers!B458:B1458,0)</f>
        <v>Antonius Lewry</v>
      </c>
      <c r="G459" s="2" t="str">
        <f>IF(_xlfn.XLOOKUP(C459,customers!$A$1:$A$1001,customers!C458:C1458,0)=0, "", _xlfn.XLOOKUP(C459,customers!$A$1:$A$1001,customers!C458:C1458,0))</f>
        <v>alewrype@whitehouse.gov</v>
      </c>
      <c r="H459" s="2" t="str">
        <f>_xlfn.XLOOKUP(C459,customers!$A$1:$A$1001,customers!$G$1:$G$1001,0)</f>
        <v>United States</v>
      </c>
      <c r="I459" t="str">
        <f>INDEX(products!$A$1:$G$49, MATCH(orders!$D459, products!$A$1:$A$49,0), MATCH(orders!I$1,products!$A$1:$G$1,0))</f>
        <v>Lib</v>
      </c>
      <c r="J459" t="str">
        <f>INDEX(products!$A$1:$G$49, MATCH(orders!$D459, products!$A$1:$A$49,0), MATCH(orders!J$1,products!$A$1:$G$1,0))</f>
        <v>L</v>
      </c>
      <c r="K459" s="4">
        <f>INDEX(products!$A$1:$G$49, MATCH(orders!$D459, products!$A$1:$A$49,0), MATCH(orders!K$1,products!$A$1:$G$1,0))</f>
        <v>0.5</v>
      </c>
      <c r="L459" s="5">
        <f>INDEX(products!$A$1:$G$49, MATCH(orders!$D459, products!$A$1:$A$49,0), 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 customers!$A$1:$A$1001,customers!B459:B1459,0)</f>
        <v>Harland Trematick</v>
      </c>
      <c r="G460" s="2" t="str">
        <f>IF(_xlfn.XLOOKUP(C460,customers!$A$1:$A$1001,customers!C459:C1459,0)=0, "", _xlfn.XLOOKUP(C460,customers!$A$1:$A$1001,customers!C459:C1459,0))</f>
        <v/>
      </c>
      <c r="H460" s="2" t="str">
        <f>_xlfn.XLOOKUP(C460,customers!$A$1:$A$1001,customers!$G$1:$G$1001,0)</f>
        <v>United States</v>
      </c>
      <c r="I460" t="str">
        <f>INDEX(products!$A$1:$G$49, MATCH(orders!$D460, products!$A$1:$A$49,0), MATCH(orders!I$1,products!$A$1:$G$1,0))</f>
        <v>Ara</v>
      </c>
      <c r="J460" t="str">
        <f>INDEX(products!$A$1:$G$49, MATCH(orders!$D460, products!$A$1:$A$49,0), MATCH(orders!J$1,products!$A$1:$G$1,0))</f>
        <v>M</v>
      </c>
      <c r="K460" s="4">
        <f>INDEX(products!$A$1:$G$49, MATCH(orders!$D460, products!$A$1:$A$49,0), MATCH(orders!K$1,products!$A$1:$G$1,0))</f>
        <v>1</v>
      </c>
      <c r="L460" s="5">
        <f>INDEX(products!$A$1:$G$49, MATCH(orders!$D460, products!$A$1:$A$49,0), 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 customers!$A$1:$A$1001,customers!B460:B1460,0)</f>
        <v>Odette Tocque</v>
      </c>
      <c r="G461" s="2" t="str">
        <f>IF(_xlfn.XLOOKUP(C461,customers!$A$1:$A$1001,customers!C460:C1460,0)=0, "", _xlfn.XLOOKUP(C461,customers!$A$1:$A$1001,customers!C460:C1460,0))</f>
        <v>otocquepi@abc.net.au</v>
      </c>
      <c r="H461" s="2" t="str">
        <f>_xlfn.XLOOKUP(C461,customers!$A$1:$A$1001,customers!$G$1:$G$1001,0)</f>
        <v>United States</v>
      </c>
      <c r="I461" t="str">
        <f>INDEX(products!$A$1:$G$49, MATCH(orders!$D461, products!$A$1:$A$49,0), MATCH(orders!I$1,products!$A$1:$G$1,0))</f>
        <v>Lib</v>
      </c>
      <c r="J461" t="str">
        <f>INDEX(products!$A$1:$G$49, MATCH(orders!$D461, products!$A$1:$A$49,0), MATCH(orders!J$1,products!$A$1:$G$1,0))</f>
        <v>L</v>
      </c>
      <c r="K461" s="4">
        <f>INDEX(products!$A$1:$G$49, MATCH(orders!$D461, products!$A$1:$A$49,0), MATCH(orders!K$1,products!$A$1:$G$1,0))</f>
        <v>0.2</v>
      </c>
      <c r="L461" s="5">
        <f>INDEX(products!$A$1:$G$49, MATCH(orders!$D461, products!$A$1:$A$49,0), 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 customers!$A$1:$A$1001,customers!B461:B1461,0)</f>
        <v>Hadley Reuven</v>
      </c>
      <c r="G462" s="2" t="str">
        <f>IF(_xlfn.XLOOKUP(C462,customers!$A$1:$A$1001,customers!C461:C1461,0)=0, "", _xlfn.XLOOKUP(C462,customers!$A$1:$A$1001,customers!C461:C1461,0))</f>
        <v>hreuvenpk@whitehouse.gov</v>
      </c>
      <c r="H462" s="2" t="str">
        <f>_xlfn.XLOOKUP(C462,customers!$A$1:$A$1001,customers!$G$1:$G$1001,0)</f>
        <v>Ireland</v>
      </c>
      <c r="I462" t="str">
        <f>INDEX(products!$A$1:$G$49, MATCH(orders!$D462, products!$A$1:$A$49,0), MATCH(orders!I$1,products!$A$1:$G$1,0))</f>
        <v>Rob</v>
      </c>
      <c r="J462" t="str">
        <f>INDEX(products!$A$1:$G$49, MATCH(orders!$D462, products!$A$1:$A$49,0), MATCH(orders!J$1,products!$A$1:$G$1,0))</f>
        <v>D</v>
      </c>
      <c r="K462" s="4">
        <f>INDEX(products!$A$1:$G$49, MATCH(orders!$D462, products!$A$1:$A$49,0), MATCH(orders!K$1,products!$A$1:$G$1,0))</f>
        <v>0.5</v>
      </c>
      <c r="L462" s="5">
        <f>INDEX(products!$A$1:$G$49, MATCH(orders!$D462, products!$A$1:$A$49,0), 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 customers!$A$1:$A$1001,customers!B462:B1462,0)</f>
        <v>Charin Maplethorp</v>
      </c>
      <c r="G463" s="2" t="str">
        <f>IF(_xlfn.XLOOKUP(C463,customers!$A$1:$A$1001,customers!C462:C1462,0)=0, "", _xlfn.XLOOKUP(C463,customers!$A$1:$A$1001,customers!C462:C1462,0))</f>
        <v/>
      </c>
      <c r="H463" s="2" t="str">
        <f>_xlfn.XLOOKUP(C463,customers!$A$1:$A$1001,customers!$G$1:$G$1001,0)</f>
        <v>United Kingdom</v>
      </c>
      <c r="I463" t="str">
        <f>INDEX(products!$A$1:$G$49, MATCH(orders!$D463, products!$A$1:$A$49,0), MATCH(orders!I$1,products!$A$1:$G$1,0))</f>
        <v>Rob</v>
      </c>
      <c r="J463" t="str">
        <f>INDEX(products!$A$1:$G$49, MATCH(orders!$D463, products!$A$1:$A$49,0), MATCH(orders!J$1,products!$A$1:$G$1,0))</f>
        <v>D</v>
      </c>
      <c r="K463" s="4">
        <f>INDEX(products!$A$1:$G$49, MATCH(orders!$D463, products!$A$1:$A$49,0), MATCH(orders!K$1,products!$A$1:$G$1,0))</f>
        <v>0.2</v>
      </c>
      <c r="L463" s="5">
        <f>INDEX(products!$A$1:$G$49, MATCH(orders!$D463, products!$A$1:$A$49,0), 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 customers!$A$1:$A$1001,customers!B463:B1463,0)</f>
        <v>Celie MacCourt</v>
      </c>
      <c r="G464" s="2" t="str">
        <f>IF(_xlfn.XLOOKUP(C464,customers!$A$1:$A$1001,customers!C463:C1463,0)=0, "", _xlfn.XLOOKUP(C464,customers!$A$1:$A$1001,customers!C463:C1463,0))</f>
        <v>cmaccourtpo@amazon.com</v>
      </c>
      <c r="H464" s="2" t="str">
        <f>_xlfn.XLOOKUP(C464,customers!$A$1:$A$1001,customers!$G$1:$G$1001,0)</f>
        <v>United States</v>
      </c>
      <c r="I464" t="str">
        <f>INDEX(products!$A$1:$G$49, MATCH(orders!$D464, products!$A$1:$A$49,0), MATCH(orders!I$1,products!$A$1:$G$1,0))</f>
        <v>Ara</v>
      </c>
      <c r="J464" t="str">
        <f>INDEX(products!$A$1:$G$49, MATCH(orders!$D464, products!$A$1:$A$49,0), MATCH(orders!J$1,products!$A$1:$G$1,0))</f>
        <v>D</v>
      </c>
      <c r="K464" s="4">
        <f>INDEX(products!$A$1:$G$49, MATCH(orders!$D464, products!$A$1:$A$49,0), MATCH(orders!K$1,products!$A$1:$G$1,0))</f>
        <v>1</v>
      </c>
      <c r="L464" s="5">
        <f>INDEX(products!$A$1:$G$49, MATCH(orders!$D464, products!$A$1:$A$49,0), 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 customers!$A$1:$A$1001,customers!B464:B1464,0)</f>
        <v>Evy Wilsone</v>
      </c>
      <c r="G465" s="2" t="str">
        <f>IF(_xlfn.XLOOKUP(C465,customers!$A$1:$A$1001,customers!C464:C1464,0)=0, "", _xlfn.XLOOKUP(C465,customers!$A$1:$A$1001,customers!C464:C1464,0))</f>
        <v>ewilsonepq@eepurl.com</v>
      </c>
      <c r="H465" s="2" t="str">
        <f>_xlfn.XLOOKUP(C465,customers!$A$1:$A$1001,customers!$G$1:$G$1001,0)</f>
        <v>Ireland</v>
      </c>
      <c r="I465" t="str">
        <f>INDEX(products!$A$1:$G$49, MATCH(orders!$D465, products!$A$1:$A$49,0), MATCH(orders!I$1,products!$A$1:$G$1,0))</f>
        <v>Exc</v>
      </c>
      <c r="J465" t="str">
        <f>INDEX(products!$A$1:$G$49, MATCH(orders!$D465, products!$A$1:$A$49,0), MATCH(orders!J$1,products!$A$1:$G$1,0))</f>
        <v>M</v>
      </c>
      <c r="K465" s="4">
        <f>INDEX(products!$A$1:$G$49, MATCH(orders!$D465, products!$A$1:$A$49,0), MATCH(orders!K$1,products!$A$1:$G$1,0))</f>
        <v>1</v>
      </c>
      <c r="L465" s="5">
        <f>INDEX(products!$A$1:$G$49, MATCH(orders!$D465, products!$A$1:$A$49,0), 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 customers!$A$1:$A$1001,customers!B465:B1465,0)</f>
        <v>Mathilda Matiasek</v>
      </c>
      <c r="G466" s="2" t="str">
        <f>IF(_xlfn.XLOOKUP(C466,customers!$A$1:$A$1001,customers!C465:C1465,0)=0, "", _xlfn.XLOOKUP(C466,customers!$A$1:$A$1001,customers!C465:C1465,0))</f>
        <v>mmatiasekps@ucoz.ru</v>
      </c>
      <c r="H466" s="2" t="str">
        <f>_xlfn.XLOOKUP(C466,customers!$A$1:$A$1001,customers!$G$1:$G$1001,0)</f>
        <v>United Kingdom</v>
      </c>
      <c r="I466" t="str">
        <f>INDEX(products!$A$1:$G$49, MATCH(orders!$D466, products!$A$1:$A$49,0), MATCH(orders!I$1,products!$A$1:$G$1,0))</f>
        <v>Lib</v>
      </c>
      <c r="J466" t="str">
        <f>INDEX(products!$A$1:$G$49, MATCH(orders!$D466, products!$A$1:$A$49,0), MATCH(orders!J$1,products!$A$1:$G$1,0))</f>
        <v>D</v>
      </c>
      <c r="K466" s="4">
        <f>INDEX(products!$A$1:$G$49, MATCH(orders!$D466, products!$A$1:$A$49,0), MATCH(orders!K$1,products!$A$1:$G$1,0))</f>
        <v>2.5</v>
      </c>
      <c r="L466" s="5">
        <f>INDEX(products!$A$1:$G$49, MATCH(orders!$D466, products!$A$1:$A$49,0), 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 customers!$A$1:$A$1001,customers!B466:B1466,0)</f>
        <v>Kameko Philbrick</v>
      </c>
      <c r="G467" s="2" t="str">
        <f>IF(_xlfn.XLOOKUP(C467,customers!$A$1:$A$1001,customers!C466:C1466,0)=0, "", _xlfn.XLOOKUP(C467,customers!$A$1:$A$1001,customers!C466:C1466,0))</f>
        <v>kphilbrickpu@cdc.gov</v>
      </c>
      <c r="H467" s="2" t="str">
        <f>_xlfn.XLOOKUP(C467,customers!$A$1:$A$1001,customers!$G$1:$G$1001,0)</f>
        <v>United States</v>
      </c>
      <c r="I467" t="str">
        <f>INDEX(products!$A$1:$G$49, MATCH(orders!$D467, products!$A$1:$A$49,0), MATCH(orders!I$1,products!$A$1:$G$1,0))</f>
        <v>Rob</v>
      </c>
      <c r="J467" t="str">
        <f>INDEX(products!$A$1:$G$49, MATCH(orders!$D467, products!$A$1:$A$49,0), MATCH(orders!J$1,products!$A$1:$G$1,0))</f>
        <v>D</v>
      </c>
      <c r="K467" s="4">
        <f>INDEX(products!$A$1:$G$49, MATCH(orders!$D467, products!$A$1:$A$49,0), MATCH(orders!K$1,products!$A$1:$G$1,0))</f>
        <v>2.5</v>
      </c>
      <c r="L467" s="5">
        <f>INDEX(products!$A$1:$G$49, MATCH(orders!$D467, products!$A$1:$A$49,0), 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 customers!$A$1:$A$1001,customers!B467:B1467,0)</f>
        <v>Barnett Sillis</v>
      </c>
      <c r="G468" s="2" t="str">
        <f>IF(_xlfn.XLOOKUP(C468,customers!$A$1:$A$1001,customers!C467:C1467,0)=0, "", _xlfn.XLOOKUP(C468,customers!$A$1:$A$1001,customers!C467:C1467,0))</f>
        <v>bsillispw@istockphoto.com</v>
      </c>
      <c r="H468" s="2" t="str">
        <f>_xlfn.XLOOKUP(C468,customers!$A$1:$A$1001,customers!$G$1:$G$1001,0)</f>
        <v>United States</v>
      </c>
      <c r="I468" t="str">
        <f>INDEX(products!$A$1:$G$49, MATCH(orders!$D468, products!$A$1:$A$49,0), MATCH(orders!I$1,products!$A$1:$G$1,0))</f>
        <v>Ara</v>
      </c>
      <c r="J468" t="str">
        <f>INDEX(products!$A$1:$G$49, MATCH(orders!$D468, products!$A$1:$A$49,0), MATCH(orders!J$1,products!$A$1:$G$1,0))</f>
        <v>D</v>
      </c>
      <c r="K468" s="4">
        <f>INDEX(products!$A$1:$G$49, MATCH(orders!$D468, products!$A$1:$A$49,0), MATCH(orders!K$1,products!$A$1:$G$1,0))</f>
        <v>0.2</v>
      </c>
      <c r="L468" s="5">
        <f>INDEX(products!$A$1:$G$49, MATCH(orders!$D468, products!$A$1:$A$49,0), 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 customers!$A$1:$A$1001,customers!B468:B1468,0)</f>
        <v>Read Cutts</v>
      </c>
      <c r="G469" s="2" t="str">
        <f>IF(_xlfn.XLOOKUP(C469,customers!$A$1:$A$1001,customers!C468:C1468,0)=0, "", _xlfn.XLOOKUP(C469,customers!$A$1:$A$1001,customers!C468:C1468,0))</f>
        <v>rcuttspy@techcrunch.com</v>
      </c>
      <c r="H469" s="2" t="str">
        <f>_xlfn.XLOOKUP(C469,customers!$A$1:$A$1001,customers!$G$1:$G$1001,0)</f>
        <v>United States</v>
      </c>
      <c r="I469" t="str">
        <f>INDEX(products!$A$1:$G$49, MATCH(orders!$D469, products!$A$1:$A$49,0), MATCH(orders!I$1,products!$A$1:$G$1,0))</f>
        <v>Ara</v>
      </c>
      <c r="J469" t="str">
        <f>INDEX(products!$A$1:$G$49, MATCH(orders!$D469, products!$A$1:$A$49,0), MATCH(orders!J$1,products!$A$1:$G$1,0))</f>
        <v>D</v>
      </c>
      <c r="K469" s="4">
        <f>INDEX(products!$A$1:$G$49, MATCH(orders!$D469, products!$A$1:$A$49,0), MATCH(orders!K$1,products!$A$1:$G$1,0))</f>
        <v>0.5</v>
      </c>
      <c r="L469" s="5">
        <f>INDEX(products!$A$1:$G$49, MATCH(orders!$D469, products!$A$1:$A$49,0), 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 customers!$A$1:$A$1001,customers!B469:B1469,0)</f>
        <v>Devland Gritton</v>
      </c>
      <c r="G470" s="2" t="str">
        <f>IF(_xlfn.XLOOKUP(C470,customers!$A$1:$A$1001,customers!C469:C1469,0)=0, "", _xlfn.XLOOKUP(C470,customers!$A$1:$A$1001,customers!C469:C1469,0))</f>
        <v>dgrittonq0@nydailynews.com</v>
      </c>
      <c r="H470" s="2" t="str">
        <f>_xlfn.XLOOKUP(C470,customers!$A$1:$A$1001,customers!$G$1:$G$1001,0)</f>
        <v>United States</v>
      </c>
      <c r="I470" t="str">
        <f>INDEX(products!$A$1:$G$49, MATCH(orders!$D470, products!$A$1:$A$49,0), MATCH(orders!I$1,products!$A$1:$G$1,0))</f>
        <v>Exc</v>
      </c>
      <c r="J470" t="str">
        <f>INDEX(products!$A$1:$G$49, MATCH(orders!$D470, products!$A$1:$A$49,0), MATCH(orders!J$1,products!$A$1:$G$1,0))</f>
        <v>M</v>
      </c>
      <c r="K470" s="4">
        <f>INDEX(products!$A$1:$G$49, MATCH(orders!$D470, products!$A$1:$A$49,0), MATCH(orders!K$1,products!$A$1:$G$1,0))</f>
        <v>1</v>
      </c>
      <c r="L470" s="5">
        <f>INDEX(products!$A$1:$G$49, MATCH(orders!$D470, products!$A$1:$A$49,0), 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 customers!$A$1:$A$1001,customers!B470:B1470,0)</f>
        <v>Rickie Faltin</v>
      </c>
      <c r="G471" s="2" t="str">
        <f>IF(_xlfn.XLOOKUP(C471,customers!$A$1:$A$1001,customers!C470:C1470,0)=0, "", _xlfn.XLOOKUP(C471,customers!$A$1:$A$1001,customers!C470:C1470,0))</f>
        <v>rfaltinqb@topsy.com</v>
      </c>
      <c r="H471" s="2" t="str">
        <f>_xlfn.XLOOKUP(C471,customers!$A$1:$A$1001,customers!$G$1:$G$1001,0)</f>
        <v>United States</v>
      </c>
      <c r="I471" t="str">
        <f>INDEX(products!$A$1:$G$49, MATCH(orders!$D471, products!$A$1:$A$49,0), MATCH(orders!I$1,products!$A$1:$G$1,0))</f>
        <v>Exc</v>
      </c>
      <c r="J471" t="str">
        <f>INDEX(products!$A$1:$G$49, MATCH(orders!$D471, products!$A$1:$A$49,0), MATCH(orders!J$1,products!$A$1:$G$1,0))</f>
        <v>L</v>
      </c>
      <c r="K471" s="4">
        <f>INDEX(products!$A$1:$G$49, MATCH(orders!$D471, products!$A$1:$A$49,0), MATCH(orders!K$1,products!$A$1:$G$1,0))</f>
        <v>0.2</v>
      </c>
      <c r="L471" s="5">
        <f>INDEX(products!$A$1:$G$49, MATCH(orders!$D471, products!$A$1:$A$49,0), 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 customers!$A$1:$A$1001,customers!B471:B1471,0)</f>
        <v>Geoffrey Siuda</v>
      </c>
      <c r="G472" s="2" t="str">
        <f>IF(_xlfn.XLOOKUP(C472,customers!$A$1:$A$1001,customers!C471:C1471,0)=0, "", _xlfn.XLOOKUP(C472,customers!$A$1:$A$1001,customers!C471:C1471,0))</f>
        <v>gsiudaq4@nytimes.com</v>
      </c>
      <c r="H472" s="2" t="str">
        <f>_xlfn.XLOOKUP(C472,customers!$A$1:$A$1001,customers!$G$1:$G$1001,0)</f>
        <v>United States</v>
      </c>
      <c r="I472" t="str">
        <f>INDEX(products!$A$1:$G$49, MATCH(orders!$D472, products!$A$1:$A$49,0), MATCH(orders!I$1,products!$A$1:$G$1,0))</f>
        <v>Ara</v>
      </c>
      <c r="J472" t="str">
        <f>INDEX(products!$A$1:$G$49, MATCH(orders!$D472, products!$A$1:$A$49,0), MATCH(orders!J$1,products!$A$1:$G$1,0))</f>
        <v>M</v>
      </c>
      <c r="K472" s="4">
        <f>INDEX(products!$A$1:$G$49, MATCH(orders!$D472, products!$A$1:$A$49,0), MATCH(orders!K$1,products!$A$1:$G$1,0))</f>
        <v>0.5</v>
      </c>
      <c r="L472" s="5">
        <f>INDEX(products!$A$1:$G$49, MATCH(orders!$D472, products!$A$1:$A$49,0), 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 customers!$A$1:$A$1001,customers!B472:B1472,0)</f>
        <v>Vernor Pawsey</v>
      </c>
      <c r="G473" s="2" t="str">
        <f>IF(_xlfn.XLOOKUP(C473,customers!$A$1:$A$1001,customers!C472:C1472,0)=0, "", _xlfn.XLOOKUP(C473,customers!$A$1:$A$1001,customers!C472:C1472,0))</f>
        <v>vpawseyq6@tiny.cc</v>
      </c>
      <c r="H473" s="2" t="str">
        <f>_xlfn.XLOOKUP(C473,customers!$A$1:$A$1001,customers!$G$1:$G$1001,0)</f>
        <v>United States</v>
      </c>
      <c r="I473" t="str">
        <f>INDEX(products!$A$1:$G$49, MATCH(orders!$D473, products!$A$1:$A$49,0), MATCH(orders!I$1,products!$A$1:$G$1,0))</f>
        <v>Lib</v>
      </c>
      <c r="J473" t="str">
        <f>INDEX(products!$A$1:$G$49, MATCH(orders!$D473, products!$A$1:$A$49,0), MATCH(orders!J$1,products!$A$1:$G$1,0))</f>
        <v>M</v>
      </c>
      <c r="K473" s="4">
        <f>INDEX(products!$A$1:$G$49, MATCH(orders!$D473, products!$A$1:$A$49,0), MATCH(orders!K$1,products!$A$1:$G$1,0))</f>
        <v>2.5</v>
      </c>
      <c r="L473" s="5">
        <f>INDEX(products!$A$1:$G$49, MATCH(orders!$D473, products!$A$1:$A$49,0), 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 customers!$A$1:$A$1001,customers!B473:B1473,0)</f>
        <v>Fanchon Haughian</v>
      </c>
      <c r="G474" s="2" t="str">
        <f>IF(_xlfn.XLOOKUP(C474,customers!$A$1:$A$1001,customers!C473:C1473,0)=0, "", _xlfn.XLOOKUP(C474,customers!$A$1:$A$1001,customers!C473:C1473,0))</f>
        <v>fhaughianq8@1688.com</v>
      </c>
      <c r="H474" s="2" t="str">
        <f>_xlfn.XLOOKUP(C474,customers!$A$1:$A$1001,customers!$G$1:$G$1001,0)</f>
        <v>United States</v>
      </c>
      <c r="I474" t="str">
        <f>INDEX(products!$A$1:$G$49, MATCH(orders!$D474, products!$A$1:$A$49,0), MATCH(orders!I$1,products!$A$1:$G$1,0))</f>
        <v>Ara</v>
      </c>
      <c r="J474" t="str">
        <f>INDEX(products!$A$1:$G$49, MATCH(orders!$D474, products!$A$1:$A$49,0), MATCH(orders!J$1,products!$A$1:$G$1,0))</f>
        <v>D</v>
      </c>
      <c r="K474" s="4">
        <f>INDEX(products!$A$1:$G$49, MATCH(orders!$D474, products!$A$1:$A$49,0), MATCH(orders!K$1,products!$A$1:$G$1,0))</f>
        <v>0.2</v>
      </c>
      <c r="L474" s="5">
        <f>INDEX(products!$A$1:$G$49, MATCH(orders!$D474, products!$A$1:$A$49,0), 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 customers!$A$1:$A$1001,customers!B474:B1474,0)</f>
        <v>Edeline Edney</v>
      </c>
      <c r="G475" s="2" t="str">
        <f>IF(_xlfn.XLOOKUP(C475,customers!$A$1:$A$1001,customers!C474:C1474,0)=0, "", _xlfn.XLOOKUP(C475,customers!$A$1:$A$1001,customers!C474:C1474,0))</f>
        <v/>
      </c>
      <c r="H475" s="2" t="str">
        <f>_xlfn.XLOOKUP(C475,customers!$A$1:$A$1001,customers!$G$1:$G$1001,0)</f>
        <v>United States</v>
      </c>
      <c r="I475" t="str">
        <f>INDEX(products!$A$1:$G$49, MATCH(orders!$D475, products!$A$1:$A$49,0), MATCH(orders!I$1,products!$A$1:$G$1,0))</f>
        <v>Ara</v>
      </c>
      <c r="J475" t="str">
        <f>INDEX(products!$A$1:$G$49, MATCH(orders!$D475, products!$A$1:$A$49,0), MATCH(orders!J$1,products!$A$1:$G$1,0))</f>
        <v>L</v>
      </c>
      <c r="K475" s="4">
        <f>INDEX(products!$A$1:$G$49, MATCH(orders!$D475, products!$A$1:$A$49,0), MATCH(orders!K$1,products!$A$1:$G$1,0))</f>
        <v>1</v>
      </c>
      <c r="L475" s="5">
        <f>INDEX(products!$A$1:$G$49, MATCH(orders!$D475, products!$A$1:$A$49,0), 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 customers!$A$1:$A$1001,customers!B475:B1475,0)</f>
        <v>Gnni Cheeke</v>
      </c>
      <c r="G476" s="2" t="str">
        <f>IF(_xlfn.XLOOKUP(C476,customers!$A$1:$A$1001,customers!C475:C1475,0)=0, "", _xlfn.XLOOKUP(C476,customers!$A$1:$A$1001,customers!C475:C1475,0))</f>
        <v>gcheekeqc@sitemeter.com</v>
      </c>
      <c r="H476" s="2" t="str">
        <f>_xlfn.XLOOKUP(C476,customers!$A$1:$A$1001,customers!$G$1:$G$1001,0)</f>
        <v>Ireland</v>
      </c>
      <c r="I476" t="str">
        <f>INDEX(products!$A$1:$G$49, MATCH(orders!$D476, products!$A$1:$A$49,0), MATCH(orders!I$1,products!$A$1:$G$1,0))</f>
        <v>Exc</v>
      </c>
      <c r="J476" t="str">
        <f>INDEX(products!$A$1:$G$49, MATCH(orders!$D476, products!$A$1:$A$49,0), MATCH(orders!J$1,products!$A$1:$G$1,0))</f>
        <v>M</v>
      </c>
      <c r="K476" s="4">
        <f>INDEX(products!$A$1:$G$49, MATCH(orders!$D476, products!$A$1:$A$49,0), MATCH(orders!K$1,products!$A$1:$G$1,0))</f>
        <v>2.5</v>
      </c>
      <c r="L476" s="5">
        <f>INDEX(products!$A$1:$G$49, MATCH(orders!$D476, products!$A$1:$A$49,0), 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 customers!$A$1:$A$1001,customers!B476:B1476,0)</f>
        <v>Johnath Fairebrother</v>
      </c>
      <c r="G477" s="2" t="str">
        <f>IF(_xlfn.XLOOKUP(C477,customers!$A$1:$A$1001,customers!C476:C1476,0)=0, "", _xlfn.XLOOKUP(C477,customers!$A$1:$A$1001,customers!C476:C1476,0))</f>
        <v/>
      </c>
      <c r="H477" s="2" t="str">
        <f>_xlfn.XLOOKUP(C477,customers!$A$1:$A$1001,customers!$G$1:$G$1001,0)</f>
        <v>United States</v>
      </c>
      <c r="I477" t="str">
        <f>INDEX(products!$A$1:$G$49, MATCH(orders!$D477, products!$A$1:$A$49,0), MATCH(orders!I$1,products!$A$1:$G$1,0))</f>
        <v>Lib</v>
      </c>
      <c r="J477" t="str">
        <f>INDEX(products!$A$1:$G$49, MATCH(orders!$D477, products!$A$1:$A$49,0), MATCH(orders!J$1,products!$A$1:$G$1,0))</f>
        <v>M</v>
      </c>
      <c r="K477" s="4">
        <f>INDEX(products!$A$1:$G$49, MATCH(orders!$D477, products!$A$1:$A$49,0), MATCH(orders!K$1,products!$A$1:$G$1,0))</f>
        <v>0.2</v>
      </c>
      <c r="L477" s="5">
        <f>INDEX(products!$A$1:$G$49, MATCH(orders!$D477, products!$A$1:$A$49,0), 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 customers!$A$1:$A$1001,customers!B477:B1477,0)</f>
        <v>Jilly Dreng</v>
      </c>
      <c r="G478" s="2" t="str">
        <f>IF(_xlfn.XLOOKUP(C478,customers!$A$1:$A$1001,customers!C477:C1477,0)=0, "", _xlfn.XLOOKUP(C478,customers!$A$1:$A$1001,customers!C477:C1477,0))</f>
        <v>jdrengqg@uiuc.edu</v>
      </c>
      <c r="H478" s="2" t="str">
        <f>_xlfn.XLOOKUP(C478,customers!$A$1:$A$1001,customers!$G$1:$G$1001,0)</f>
        <v>United States</v>
      </c>
      <c r="I478" t="str">
        <f>INDEX(products!$A$1:$G$49, MATCH(orders!$D478, products!$A$1:$A$49,0), MATCH(orders!I$1,products!$A$1:$G$1,0))</f>
        <v>Exc</v>
      </c>
      <c r="J478" t="str">
        <f>INDEX(products!$A$1:$G$49, MATCH(orders!$D478, products!$A$1:$A$49,0), MATCH(orders!J$1,products!$A$1:$G$1,0))</f>
        <v>L</v>
      </c>
      <c r="K478" s="4">
        <f>INDEX(products!$A$1:$G$49, MATCH(orders!$D478, products!$A$1:$A$49,0), MATCH(orders!K$1,products!$A$1:$G$1,0))</f>
        <v>0.2</v>
      </c>
      <c r="L478" s="5">
        <f>INDEX(products!$A$1:$G$49, MATCH(orders!$D478, products!$A$1:$A$49,0), 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 customers!$A$1:$A$1001,customers!B478:B1478,0)</f>
        <v>Correy Lampel</v>
      </c>
      <c r="G479" s="2" t="str">
        <f>IF(_xlfn.XLOOKUP(C479,customers!$A$1:$A$1001,customers!C478:C1478,0)=0, "", _xlfn.XLOOKUP(C479,customers!$A$1:$A$1001,customers!C478:C1478,0))</f>
        <v>clampelqi@jimdo.com</v>
      </c>
      <c r="H479" s="2" t="str">
        <f>_xlfn.XLOOKUP(C479,customers!$A$1:$A$1001,customers!$G$1:$G$1001,0)</f>
        <v>United States</v>
      </c>
      <c r="I479" t="str">
        <f>INDEX(products!$A$1:$G$49, MATCH(orders!$D479, products!$A$1:$A$49,0), MATCH(orders!I$1,products!$A$1:$G$1,0))</f>
        <v>Lib</v>
      </c>
      <c r="J479" t="str">
        <f>INDEX(products!$A$1:$G$49, MATCH(orders!$D479, products!$A$1:$A$49,0), MATCH(orders!J$1,products!$A$1:$G$1,0))</f>
        <v>M</v>
      </c>
      <c r="K479" s="4">
        <f>INDEX(products!$A$1:$G$49, MATCH(orders!$D479, products!$A$1:$A$49,0), MATCH(orders!K$1,products!$A$1:$G$1,0))</f>
        <v>0.2</v>
      </c>
      <c r="L479" s="5">
        <f>INDEX(products!$A$1:$G$49, MATCH(orders!$D479, products!$A$1:$A$49,0), 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 customers!$A$1:$A$1001,customers!B479:B1479,0)</f>
        <v>Eward Dearman</v>
      </c>
      <c r="G480" s="2" t="str">
        <f>IF(_xlfn.XLOOKUP(C480,customers!$A$1:$A$1001,customers!C479:C1479,0)=0, "", _xlfn.XLOOKUP(C480,customers!$A$1:$A$1001,customers!C479:C1479,0))</f>
        <v>edearmanqk@redcross.org</v>
      </c>
      <c r="H480" s="2" t="str">
        <f>_xlfn.XLOOKUP(C480,customers!$A$1:$A$1001,customers!$G$1:$G$1001,0)</f>
        <v>United States</v>
      </c>
      <c r="I480" t="str">
        <f>INDEX(products!$A$1:$G$49, MATCH(orders!$D480, products!$A$1:$A$49,0), MATCH(orders!I$1,products!$A$1:$G$1,0))</f>
        <v>Rob</v>
      </c>
      <c r="J480" t="str">
        <f>INDEX(products!$A$1:$G$49, MATCH(orders!$D480, products!$A$1:$A$49,0), MATCH(orders!J$1,products!$A$1:$G$1,0))</f>
        <v>D</v>
      </c>
      <c r="K480" s="4">
        <f>INDEX(products!$A$1:$G$49, MATCH(orders!$D480, products!$A$1:$A$49,0), MATCH(orders!K$1,products!$A$1:$G$1,0))</f>
        <v>1</v>
      </c>
      <c r="L480" s="5">
        <f>INDEX(products!$A$1:$G$49, MATCH(orders!$D480, products!$A$1:$A$49,0), 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 customers!$A$1:$A$1001,customers!B480:B1480,0)</f>
        <v>Dominique Lenard</v>
      </c>
      <c r="G481" s="2" t="str">
        <f>IF(_xlfn.XLOOKUP(C481,customers!$A$1:$A$1001,customers!C480:C1480,0)=0, "", _xlfn.XLOOKUP(C481,customers!$A$1:$A$1001,customers!C480:C1480,0))</f>
        <v>dlenardql@bizjournals.com</v>
      </c>
      <c r="H481" s="2" t="str">
        <f>_xlfn.XLOOKUP(C481,customers!$A$1:$A$1001,customers!$G$1:$G$1001,0)</f>
        <v>United States</v>
      </c>
      <c r="I481" t="str">
        <f>INDEX(products!$A$1:$G$49, MATCH(orders!$D481, products!$A$1:$A$49,0), MATCH(orders!I$1,products!$A$1:$G$1,0))</f>
        <v>Exc</v>
      </c>
      <c r="J481" t="str">
        <f>INDEX(products!$A$1:$G$49, MATCH(orders!$D481, products!$A$1:$A$49,0), MATCH(orders!J$1,products!$A$1:$G$1,0))</f>
        <v>M</v>
      </c>
      <c r="K481" s="4">
        <f>INDEX(products!$A$1:$G$49, MATCH(orders!$D481, products!$A$1:$A$49,0), MATCH(orders!K$1,products!$A$1:$G$1,0))</f>
        <v>2.5</v>
      </c>
      <c r="L481" s="5">
        <f>INDEX(products!$A$1:$G$49, MATCH(orders!$D481, products!$A$1:$A$49,0), 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 customers!$A$1:$A$1001,customers!B481:B1481,0)</f>
        <v>Lloyd Toffano</v>
      </c>
      <c r="G482" s="2" t="str">
        <f>IF(_xlfn.XLOOKUP(C482,customers!$A$1:$A$1001,customers!C481:C1481,0)=0, "", _xlfn.XLOOKUP(C482,customers!$A$1:$A$1001,customers!C481:C1481,0))</f>
        <v>ltoffanoqm@tripadvisor.com</v>
      </c>
      <c r="H482" s="2" t="str">
        <f>_xlfn.XLOOKUP(C482,customers!$A$1:$A$1001,customers!$G$1:$G$1001,0)</f>
        <v>United States</v>
      </c>
      <c r="I482" t="str">
        <f>INDEX(products!$A$1:$G$49, MATCH(orders!$D482, products!$A$1:$A$49,0), MATCH(orders!I$1,products!$A$1:$G$1,0))</f>
        <v>Exc</v>
      </c>
      <c r="J482" t="str">
        <f>INDEX(products!$A$1:$G$49, MATCH(orders!$D482, products!$A$1:$A$49,0), MATCH(orders!J$1,products!$A$1:$G$1,0))</f>
        <v>M</v>
      </c>
      <c r="K482" s="4">
        <f>INDEX(products!$A$1:$G$49, MATCH(orders!$D482, products!$A$1:$A$49,0), MATCH(orders!K$1,products!$A$1:$G$1,0))</f>
        <v>0.2</v>
      </c>
      <c r="L482" s="5">
        <f>INDEX(products!$A$1:$G$49, MATCH(orders!$D482, products!$A$1:$A$49,0), 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 customers!$A$1:$A$1001,customers!B482:B1482,0)</f>
        <v>Morly Rocks</v>
      </c>
      <c r="G483" s="2" t="str">
        <f>IF(_xlfn.XLOOKUP(C483,customers!$A$1:$A$1001,customers!C482:C1482,0)=0, "", _xlfn.XLOOKUP(C483,customers!$A$1:$A$1001,customers!C482:C1482,0))</f>
        <v>mrocksqq@exblog.jp</v>
      </c>
      <c r="H483" s="2" t="str">
        <f>_xlfn.XLOOKUP(C483,customers!$A$1:$A$1001,customers!$G$1:$G$1001,0)</f>
        <v>United Kingdom</v>
      </c>
      <c r="I483" t="str">
        <f>INDEX(products!$A$1:$G$49, MATCH(orders!$D483, products!$A$1:$A$49,0), MATCH(orders!I$1,products!$A$1:$G$1,0))</f>
        <v>Rob</v>
      </c>
      <c r="J483" t="str">
        <f>INDEX(products!$A$1:$G$49, MATCH(orders!$D483, products!$A$1:$A$49,0), MATCH(orders!J$1,products!$A$1:$G$1,0))</f>
        <v>L</v>
      </c>
      <c r="K483" s="4">
        <f>INDEX(products!$A$1:$G$49, MATCH(orders!$D483, products!$A$1:$A$49,0), MATCH(orders!K$1,products!$A$1:$G$1,0))</f>
        <v>1</v>
      </c>
      <c r="L483" s="5">
        <f>INDEX(products!$A$1:$G$49, MATCH(orders!$D483, products!$A$1:$A$49,0), 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 customers!$A$1:$A$1001,customers!B483:B1483,0)</f>
        <v>Cleopatra Goodrum</v>
      </c>
      <c r="G484" s="2" t="str">
        <f>IF(_xlfn.XLOOKUP(C484,customers!$A$1:$A$1001,customers!C483:C1483,0)=0, "", _xlfn.XLOOKUP(C484,customers!$A$1:$A$1001,customers!C483:C1483,0))</f>
        <v>cgoodrumqs@goodreads.com</v>
      </c>
      <c r="H484" s="2" t="str">
        <f>_xlfn.XLOOKUP(C484,customers!$A$1:$A$1001,customers!$G$1:$G$1001,0)</f>
        <v>United States</v>
      </c>
      <c r="I484" t="str">
        <f>INDEX(products!$A$1:$G$49, MATCH(orders!$D484, products!$A$1:$A$49,0), MATCH(orders!I$1,products!$A$1:$G$1,0))</f>
        <v>Exc</v>
      </c>
      <c r="J484" t="str">
        <f>INDEX(products!$A$1:$G$49, MATCH(orders!$D484, products!$A$1:$A$49,0), MATCH(orders!J$1,products!$A$1:$G$1,0))</f>
        <v>D</v>
      </c>
      <c r="K484" s="4">
        <f>INDEX(products!$A$1:$G$49, MATCH(orders!$D484, products!$A$1:$A$49,0), MATCH(orders!K$1,products!$A$1:$G$1,0))</f>
        <v>2.5</v>
      </c>
      <c r="L484" s="5">
        <f>INDEX(products!$A$1:$G$49, MATCH(orders!$D484, products!$A$1:$A$49,0), 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 customers!$A$1:$A$1001,customers!B484:B1484,0)</f>
        <v>Bearnard Wardell</v>
      </c>
      <c r="G485" s="2" t="str">
        <f>IF(_xlfn.XLOOKUP(C485,customers!$A$1:$A$1001,customers!C484:C1484,0)=0, "", _xlfn.XLOOKUP(C485,customers!$A$1:$A$1001,customers!C484:C1484,0))</f>
        <v>bwardellqu@adobe.com</v>
      </c>
      <c r="H485" s="2" t="str">
        <f>_xlfn.XLOOKUP(C485,customers!$A$1:$A$1001,customers!$G$1:$G$1001,0)</f>
        <v>United States</v>
      </c>
      <c r="I485" t="str">
        <f>INDEX(products!$A$1:$G$49, MATCH(orders!$D485, products!$A$1:$A$49,0), MATCH(orders!I$1,products!$A$1:$G$1,0))</f>
        <v>Lib</v>
      </c>
      <c r="J485" t="str">
        <f>INDEX(products!$A$1:$G$49, MATCH(orders!$D485, products!$A$1:$A$49,0), MATCH(orders!J$1,products!$A$1:$G$1,0))</f>
        <v>D</v>
      </c>
      <c r="K485" s="4">
        <f>INDEX(products!$A$1:$G$49, MATCH(orders!$D485, products!$A$1:$A$49,0), MATCH(orders!K$1,products!$A$1:$G$1,0))</f>
        <v>2.5</v>
      </c>
      <c r="L485" s="5">
        <f>INDEX(products!$A$1:$G$49, MATCH(orders!$D485, products!$A$1:$A$49,0), 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 customers!$A$1:$A$1001,customers!B485:B1485,0)</f>
        <v>Wiley Leopold</v>
      </c>
      <c r="G486" s="2" t="str">
        <f>IF(_xlfn.XLOOKUP(C486,customers!$A$1:$A$1001,customers!C485:C1485,0)=0, "", _xlfn.XLOOKUP(C486,customers!$A$1:$A$1001,customers!C485:C1485,0))</f>
        <v>wleopoldqw@blogspot.com</v>
      </c>
      <c r="H486" s="2" t="str">
        <f>_xlfn.XLOOKUP(C486,customers!$A$1:$A$1001,customers!$G$1:$G$1001,0)</f>
        <v>United States</v>
      </c>
      <c r="I486" t="str">
        <f>INDEX(products!$A$1:$G$49, MATCH(orders!$D486, products!$A$1:$A$49,0), MATCH(orders!I$1,products!$A$1:$G$1,0))</f>
        <v>Lib</v>
      </c>
      <c r="J486" t="str">
        <f>INDEX(products!$A$1:$G$49, MATCH(orders!$D486, products!$A$1:$A$49,0), MATCH(orders!J$1,products!$A$1:$G$1,0))</f>
        <v>L</v>
      </c>
      <c r="K486" s="4">
        <f>INDEX(products!$A$1:$G$49, MATCH(orders!$D486, products!$A$1:$A$49,0), MATCH(orders!K$1,products!$A$1:$G$1,0))</f>
        <v>0.5</v>
      </c>
      <c r="L486" s="5">
        <f>INDEX(products!$A$1:$G$49, MATCH(orders!$D486, products!$A$1:$A$49,0), 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 customers!$A$1:$A$1001,customers!B486:B1486,0)</f>
        <v>Sharl Southerill</v>
      </c>
      <c r="G487" s="2" t="str">
        <f>IF(_xlfn.XLOOKUP(C487,customers!$A$1:$A$1001,customers!C486:C1486,0)=0, "", _xlfn.XLOOKUP(C487,customers!$A$1:$A$1001,customers!C486:C1486,0))</f>
        <v/>
      </c>
      <c r="H487" s="2" t="str">
        <f>_xlfn.XLOOKUP(C487,customers!$A$1:$A$1001,customers!$G$1:$G$1001,0)</f>
        <v>Ireland</v>
      </c>
      <c r="I487" t="str">
        <f>INDEX(products!$A$1:$G$49, MATCH(orders!$D487, products!$A$1:$A$49,0), MATCH(orders!I$1,products!$A$1:$G$1,0))</f>
        <v>Rob</v>
      </c>
      <c r="J487" t="str">
        <f>INDEX(products!$A$1:$G$49, MATCH(orders!$D487, products!$A$1:$A$49,0), MATCH(orders!J$1,products!$A$1:$G$1,0))</f>
        <v>L</v>
      </c>
      <c r="K487" s="4">
        <f>INDEX(products!$A$1:$G$49, MATCH(orders!$D487, products!$A$1:$A$49,0), MATCH(orders!K$1,products!$A$1:$G$1,0))</f>
        <v>0.2</v>
      </c>
      <c r="L487" s="5">
        <f>INDEX(products!$A$1:$G$49, MATCH(orders!$D487, products!$A$1:$A$49,0), 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 customers!$A$1:$A$1001,customers!B487:B1487,0)</f>
        <v>Dinah Crutcher</v>
      </c>
      <c r="G488" s="2" t="str">
        <f>IF(_xlfn.XLOOKUP(C488,customers!$A$1:$A$1001,customers!C487:C1487,0)=0, "", _xlfn.XLOOKUP(C488,customers!$A$1:$A$1001,customers!C487:C1487,0))</f>
        <v/>
      </c>
      <c r="H488" s="2" t="str">
        <f>_xlfn.XLOOKUP(C488,customers!$A$1:$A$1001,customers!$G$1:$G$1001,0)</f>
        <v>Ireland</v>
      </c>
      <c r="I488" t="str">
        <f>INDEX(products!$A$1:$G$49, MATCH(orders!$D488, products!$A$1:$A$49,0), MATCH(orders!I$1,products!$A$1:$G$1,0))</f>
        <v>Lib</v>
      </c>
      <c r="J488" t="str">
        <f>INDEX(products!$A$1:$G$49, MATCH(orders!$D488, products!$A$1:$A$49,0), MATCH(orders!J$1,products!$A$1:$G$1,0))</f>
        <v>M</v>
      </c>
      <c r="K488" s="4">
        <f>INDEX(products!$A$1:$G$49, MATCH(orders!$D488, products!$A$1:$A$49,0), MATCH(orders!K$1,products!$A$1:$G$1,0))</f>
        <v>0.5</v>
      </c>
      <c r="L488" s="5">
        <f>INDEX(products!$A$1:$G$49, MATCH(orders!$D488, products!$A$1:$A$49,0), 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 customers!$A$1:$A$1001,customers!B488:B1488,0)</f>
        <v>Sada Roseborough</v>
      </c>
      <c r="G489" s="2" t="str">
        <f>IF(_xlfn.XLOOKUP(C489,customers!$A$1:$A$1001,customers!C488:C1488,0)=0, "", _xlfn.XLOOKUP(C489,customers!$A$1:$A$1001,customers!C488:C1488,0))</f>
        <v>sroseboroughr2@virginia.edu</v>
      </c>
      <c r="H489" s="2" t="str">
        <f>_xlfn.XLOOKUP(C489,customers!$A$1:$A$1001,customers!$G$1:$G$1001,0)</f>
        <v>Ireland</v>
      </c>
      <c r="I489" t="str">
        <f>INDEX(products!$A$1:$G$49, MATCH(orders!$D489, products!$A$1:$A$49,0), MATCH(orders!I$1,products!$A$1:$G$1,0))</f>
        <v>Exc</v>
      </c>
      <c r="J489" t="str">
        <f>INDEX(products!$A$1:$G$49, MATCH(orders!$D489, products!$A$1:$A$49,0), MATCH(orders!J$1,products!$A$1:$G$1,0))</f>
        <v>D</v>
      </c>
      <c r="K489" s="4">
        <f>INDEX(products!$A$1:$G$49, MATCH(orders!$D489, products!$A$1:$A$49,0), MATCH(orders!K$1,products!$A$1:$G$1,0))</f>
        <v>1</v>
      </c>
      <c r="L489" s="5">
        <f>INDEX(products!$A$1:$G$49, MATCH(orders!$D489, products!$A$1:$A$49,0), 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 customers!$A$1:$A$1001,customers!B489:B1489,0)</f>
        <v>Kacy Canto</v>
      </c>
      <c r="G490" s="2" t="str">
        <f>IF(_xlfn.XLOOKUP(C490,customers!$A$1:$A$1001,customers!C489:C1489,0)=0, "", _xlfn.XLOOKUP(C490,customers!$A$1:$A$1001,customers!C489:C1489,0))</f>
        <v>kcantor4@gmpg.org</v>
      </c>
      <c r="H490" s="2" t="str">
        <f>_xlfn.XLOOKUP(C490,customers!$A$1:$A$1001,customers!$G$1:$G$1001,0)</f>
        <v>Ireland</v>
      </c>
      <c r="I490" t="str">
        <f>INDEX(products!$A$1:$G$49, MATCH(orders!$D490, products!$A$1:$A$49,0), MATCH(orders!I$1,products!$A$1:$G$1,0))</f>
        <v>Rob</v>
      </c>
      <c r="J490" t="str">
        <f>INDEX(products!$A$1:$G$49, MATCH(orders!$D490, products!$A$1:$A$49,0), MATCH(orders!J$1,products!$A$1:$G$1,0))</f>
        <v>M</v>
      </c>
      <c r="K490" s="4">
        <f>INDEX(products!$A$1:$G$49, MATCH(orders!$D490, products!$A$1:$A$49,0), MATCH(orders!K$1,products!$A$1:$G$1,0))</f>
        <v>0.2</v>
      </c>
      <c r="L490" s="5">
        <f>INDEX(products!$A$1:$G$49, MATCH(orders!$D490, products!$A$1:$A$49,0), 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 customers!$A$1:$A$1001,customers!B490:B1490,0)</f>
        <v>Dedie Gooderridge</v>
      </c>
      <c r="G491" s="2" t="str">
        <f>IF(_xlfn.XLOOKUP(C491,customers!$A$1:$A$1001,customers!C490:C1490,0)=0, "", _xlfn.XLOOKUP(C491,customers!$A$1:$A$1001,customers!C490:C1490,0))</f>
        <v>dgooderridger6@lycos.com</v>
      </c>
      <c r="H491" s="2" t="str">
        <f>_xlfn.XLOOKUP(C491,customers!$A$1:$A$1001,customers!$G$1:$G$1001,0)</f>
        <v>United States</v>
      </c>
      <c r="I491" t="str">
        <f>INDEX(products!$A$1:$G$49, MATCH(orders!$D491, products!$A$1:$A$49,0), MATCH(orders!I$1,products!$A$1:$G$1,0))</f>
        <v>Lib</v>
      </c>
      <c r="J491" t="str">
        <f>INDEX(products!$A$1:$G$49, MATCH(orders!$D491, products!$A$1:$A$49,0), MATCH(orders!J$1,products!$A$1:$G$1,0))</f>
        <v>L</v>
      </c>
      <c r="K491" s="4">
        <f>INDEX(products!$A$1:$G$49, MATCH(orders!$D491, products!$A$1:$A$49,0), MATCH(orders!K$1,products!$A$1:$G$1,0))</f>
        <v>1</v>
      </c>
      <c r="L491" s="5">
        <f>INDEX(products!$A$1:$G$49, MATCH(orders!$D491, products!$A$1:$A$49,0), 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 customers!$A$1:$A$1001,customers!B491:B1491,0)</f>
        <v>Demetris Micheli</v>
      </c>
      <c r="G492" s="2" t="str">
        <f>IF(_xlfn.XLOOKUP(C492,customers!$A$1:$A$1001,customers!C491:C1491,0)=0, "", _xlfn.XLOOKUP(C492,customers!$A$1:$A$1001,customers!C491:C1491,0))</f>
        <v/>
      </c>
      <c r="H492" s="2" t="str">
        <f>_xlfn.XLOOKUP(C492,customers!$A$1:$A$1001,customers!$G$1:$G$1001,0)</f>
        <v>United States</v>
      </c>
      <c r="I492" t="str">
        <f>INDEX(products!$A$1:$G$49, MATCH(orders!$D492, products!$A$1:$A$49,0), MATCH(orders!I$1,products!$A$1:$G$1,0))</f>
        <v>Lib</v>
      </c>
      <c r="J492" t="str">
        <f>INDEX(products!$A$1:$G$49, MATCH(orders!$D492, products!$A$1:$A$49,0), MATCH(orders!J$1,products!$A$1:$G$1,0))</f>
        <v>D</v>
      </c>
      <c r="K492" s="4">
        <f>INDEX(products!$A$1:$G$49, MATCH(orders!$D492, products!$A$1:$A$49,0), MATCH(orders!K$1,products!$A$1:$G$1,0))</f>
        <v>0.5</v>
      </c>
      <c r="L492" s="5">
        <f>INDEX(products!$A$1:$G$49, MATCH(orders!$D492, products!$A$1:$A$49,0), 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 customers!$A$1:$A$1001,customers!B492:B1492,0)</f>
        <v>Kim Kemery</v>
      </c>
      <c r="G493" s="2" t="str">
        <f>IF(_xlfn.XLOOKUP(C493,customers!$A$1:$A$1001,customers!C492:C1492,0)=0, "", _xlfn.XLOOKUP(C493,customers!$A$1:$A$1001,customers!C492:C1492,0))</f>
        <v>kkemeryra@t.co</v>
      </c>
      <c r="H493" s="2" t="str">
        <f>_xlfn.XLOOKUP(C493,customers!$A$1:$A$1001,customers!$G$1:$G$1001,0)</f>
        <v>United States</v>
      </c>
      <c r="I493" t="str">
        <f>INDEX(products!$A$1:$G$49, MATCH(orders!$D493, products!$A$1:$A$49,0), MATCH(orders!I$1,products!$A$1:$G$1,0))</f>
        <v>Lib</v>
      </c>
      <c r="J493" t="str">
        <f>INDEX(products!$A$1:$G$49, MATCH(orders!$D493, products!$A$1:$A$49,0), MATCH(orders!J$1,products!$A$1:$G$1,0))</f>
        <v>D</v>
      </c>
      <c r="K493" s="4">
        <f>INDEX(products!$A$1:$G$49, MATCH(orders!$D493, products!$A$1:$A$49,0), MATCH(orders!K$1,products!$A$1:$G$1,0))</f>
        <v>0.2</v>
      </c>
      <c r="L493" s="5">
        <f>INDEX(products!$A$1:$G$49, MATCH(orders!$D493, products!$A$1:$A$49,0), 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 customers!$A$1:$A$1001,customers!B493:B1493,0)</f>
        <v>Ramon Cheak</v>
      </c>
      <c r="G494" s="2" t="str">
        <f>IF(_xlfn.XLOOKUP(C494,customers!$A$1:$A$1001,customers!C493:C1493,0)=0, "", _xlfn.XLOOKUP(C494,customers!$A$1:$A$1001,customers!C493:C1493,0))</f>
        <v>rcheakrc@tripadvisor.com</v>
      </c>
      <c r="H494" s="2" t="str">
        <f>_xlfn.XLOOKUP(C494,customers!$A$1:$A$1001,customers!$G$1:$G$1001,0)</f>
        <v>United States</v>
      </c>
      <c r="I494" t="str">
        <f>INDEX(products!$A$1:$G$49, MATCH(orders!$D494, products!$A$1:$A$49,0), MATCH(orders!I$1,products!$A$1:$G$1,0))</f>
        <v>Exc</v>
      </c>
      <c r="J494" t="str">
        <f>INDEX(products!$A$1:$G$49, MATCH(orders!$D494, products!$A$1:$A$49,0), MATCH(orders!J$1,products!$A$1:$G$1,0))</f>
        <v>M</v>
      </c>
      <c r="K494" s="4">
        <f>INDEX(products!$A$1:$G$49, MATCH(orders!$D494, products!$A$1:$A$49,0), MATCH(orders!K$1,products!$A$1:$G$1,0))</f>
        <v>0.2</v>
      </c>
      <c r="L494" s="5">
        <f>INDEX(products!$A$1:$G$49, MATCH(orders!$D494, products!$A$1:$A$49,0), 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 customers!$A$1:$A$1001,customers!B494:B1494,0)</f>
        <v>Claudell Ayre</v>
      </c>
      <c r="G495" s="2" t="str">
        <f>IF(_xlfn.XLOOKUP(C495,customers!$A$1:$A$1001,customers!C494:C1494,0)=0, "", _xlfn.XLOOKUP(C495,customers!$A$1:$A$1001,customers!C494:C1494,0))</f>
        <v>cayrere@symantec.com</v>
      </c>
      <c r="H495" s="2" t="str">
        <f>_xlfn.XLOOKUP(C495,customers!$A$1:$A$1001,customers!$G$1:$G$1001,0)</f>
        <v>United Kingdom</v>
      </c>
      <c r="I495" t="str">
        <f>INDEX(products!$A$1:$G$49, MATCH(orders!$D495, products!$A$1:$A$49,0), MATCH(orders!I$1,products!$A$1:$G$1,0))</f>
        <v>Rob</v>
      </c>
      <c r="J495" t="str">
        <f>INDEX(products!$A$1:$G$49, MATCH(orders!$D495, products!$A$1:$A$49,0), MATCH(orders!J$1,products!$A$1:$G$1,0))</f>
        <v>M</v>
      </c>
      <c r="K495" s="4">
        <f>INDEX(products!$A$1:$G$49, MATCH(orders!$D495, products!$A$1:$A$49,0), MATCH(orders!K$1,products!$A$1:$G$1,0))</f>
        <v>0.5</v>
      </c>
      <c r="L495" s="5">
        <f>INDEX(products!$A$1:$G$49, MATCH(orders!$D495, products!$A$1:$A$49,0), 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 customers!$A$1:$A$1001,customers!B495:B1495,0)</f>
        <v>Adele McFayden</v>
      </c>
      <c r="G496" s="2" t="str">
        <f>IF(_xlfn.XLOOKUP(C496,customers!$A$1:$A$1001,customers!C495:C1495,0)=0, "", _xlfn.XLOOKUP(C496,customers!$A$1:$A$1001,customers!C495:C1495,0))</f>
        <v/>
      </c>
      <c r="H496" s="2" t="str">
        <f>_xlfn.XLOOKUP(C496,customers!$A$1:$A$1001,customers!$G$1:$G$1001,0)</f>
        <v>United States</v>
      </c>
      <c r="I496" t="str">
        <f>INDEX(products!$A$1:$G$49, MATCH(orders!$D496, products!$A$1:$A$49,0), MATCH(orders!I$1,products!$A$1:$G$1,0))</f>
        <v>Lib</v>
      </c>
      <c r="J496" t="str">
        <f>INDEX(products!$A$1:$G$49, MATCH(orders!$D496, products!$A$1:$A$49,0), MATCH(orders!J$1,products!$A$1:$G$1,0))</f>
        <v>L</v>
      </c>
      <c r="K496" s="4">
        <f>INDEX(products!$A$1:$G$49, MATCH(orders!$D496, products!$A$1:$A$49,0), MATCH(orders!K$1,products!$A$1:$G$1,0))</f>
        <v>1</v>
      </c>
      <c r="L496" s="5">
        <f>INDEX(products!$A$1:$G$49, MATCH(orders!$D496, products!$A$1:$A$49,0), 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 customers!$A$1:$A$1001,customers!B496:B1496,0)</f>
        <v>Dierdre Scrigmour</v>
      </c>
      <c r="G497" s="2" t="str">
        <f>IF(_xlfn.XLOOKUP(C497,customers!$A$1:$A$1001,customers!C496:C1496,0)=0, "", _xlfn.XLOOKUP(C497,customers!$A$1:$A$1001,customers!C496:C1496,0))</f>
        <v>dscrigmourri@cnbc.com</v>
      </c>
      <c r="H497" s="2" t="str">
        <f>_xlfn.XLOOKUP(C497,customers!$A$1:$A$1001,customers!$G$1:$G$1001,0)</f>
        <v>United States</v>
      </c>
      <c r="I497" t="str">
        <f>INDEX(products!$A$1:$G$49, MATCH(orders!$D497, products!$A$1:$A$49,0), MATCH(orders!I$1,products!$A$1:$G$1,0))</f>
        <v>Lib</v>
      </c>
      <c r="J497" t="str">
        <f>INDEX(products!$A$1:$G$49, MATCH(orders!$D497, products!$A$1:$A$49,0), MATCH(orders!J$1,products!$A$1:$G$1,0))</f>
        <v>L</v>
      </c>
      <c r="K497" s="4">
        <f>INDEX(products!$A$1:$G$49, MATCH(orders!$D497, products!$A$1:$A$49,0), MATCH(orders!K$1,products!$A$1:$G$1,0))</f>
        <v>1</v>
      </c>
      <c r="L497" s="5">
        <f>INDEX(products!$A$1:$G$49, MATCH(orders!$D497, products!$A$1:$A$49,0), 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 customers!$A$1:$A$1001,customers!B497:B1497,0)</f>
        <v>Desdemona Eye</v>
      </c>
      <c r="G498" s="2" t="str">
        <f>IF(_xlfn.XLOOKUP(C498,customers!$A$1:$A$1001,customers!C497:C1497,0)=0, "", _xlfn.XLOOKUP(C498,customers!$A$1:$A$1001,customers!C497:C1497,0))</f>
        <v/>
      </c>
      <c r="H498" s="2" t="str">
        <f>_xlfn.XLOOKUP(C498,customers!$A$1:$A$1001,customers!$G$1:$G$1001,0)</f>
        <v>United States</v>
      </c>
      <c r="I498" t="str">
        <f>INDEX(products!$A$1:$G$49, MATCH(orders!$D498, products!$A$1:$A$49,0), MATCH(orders!I$1,products!$A$1:$G$1,0))</f>
        <v>Exc</v>
      </c>
      <c r="J498" t="str">
        <f>INDEX(products!$A$1:$G$49, MATCH(orders!$D498, products!$A$1:$A$49,0), MATCH(orders!J$1,products!$A$1:$G$1,0))</f>
        <v>D</v>
      </c>
      <c r="K498" s="4">
        <f>INDEX(products!$A$1:$G$49, MATCH(orders!$D498, products!$A$1:$A$49,0), MATCH(orders!K$1,products!$A$1:$G$1,0))</f>
        <v>0.2</v>
      </c>
      <c r="L498" s="5">
        <f>INDEX(products!$A$1:$G$49, MATCH(orders!$D498, products!$A$1:$A$49,0), 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 customers!$A$1:$A$1001,customers!B498:B1498,0)</f>
        <v>Catharine Scoines</v>
      </c>
      <c r="G499" s="2" t="str">
        <f>IF(_xlfn.XLOOKUP(C499,customers!$A$1:$A$1001,customers!C498:C1498,0)=0, "", _xlfn.XLOOKUP(C499,customers!$A$1:$A$1001,customers!C498:C1498,0))</f>
        <v/>
      </c>
      <c r="H499" s="2" t="str">
        <f>_xlfn.XLOOKUP(C499,customers!$A$1:$A$1001,customers!$G$1:$G$1001,0)</f>
        <v>Ireland</v>
      </c>
      <c r="I499" t="str">
        <f>INDEX(products!$A$1:$G$49, MATCH(orders!$D499, products!$A$1:$A$49,0), MATCH(orders!I$1,products!$A$1:$G$1,0))</f>
        <v>Ara</v>
      </c>
      <c r="J499" t="str">
        <f>INDEX(products!$A$1:$G$49, MATCH(orders!$D499, products!$A$1:$A$49,0), MATCH(orders!J$1,products!$A$1:$G$1,0))</f>
        <v>D</v>
      </c>
      <c r="K499" s="4">
        <f>INDEX(products!$A$1:$G$49, MATCH(orders!$D499, products!$A$1:$A$49,0), MATCH(orders!K$1,products!$A$1:$G$1,0))</f>
        <v>1</v>
      </c>
      <c r="L499" s="5">
        <f>INDEX(products!$A$1:$G$49, MATCH(orders!$D499, products!$A$1:$A$49,0), 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f>_xlfn.XLOOKUP(C500, customers!$A$1:$A$1001,customers!B499:B1499,0)</f>
        <v>0</v>
      </c>
      <c r="G500" s="2" t="str">
        <f>IF(_xlfn.XLOOKUP(C500,customers!$A$1:$A$1001,customers!C499:C1499,0)=0, "", _xlfn.XLOOKUP(C500,customers!$A$1:$A$1001,customers!C499:C1499,0))</f>
        <v/>
      </c>
      <c r="H500" s="2" t="str">
        <f>_xlfn.XLOOKUP(C500,customers!$A$1:$A$1001,customers!$G$1:$G$1001,0)</f>
        <v>Ireland</v>
      </c>
      <c r="I500" t="str">
        <f>INDEX(products!$A$1:$G$49, MATCH(orders!$D500, products!$A$1:$A$49,0), MATCH(orders!I$1,products!$A$1:$G$1,0))</f>
        <v>Rob</v>
      </c>
      <c r="J500" t="str">
        <f>INDEX(products!$A$1:$G$49, MATCH(orders!$D500, products!$A$1:$A$49,0), MATCH(orders!J$1,products!$A$1:$G$1,0))</f>
        <v>M</v>
      </c>
      <c r="K500" s="4">
        <f>INDEX(products!$A$1:$G$49, MATCH(orders!$D500, products!$A$1:$A$49,0), MATCH(orders!K$1,products!$A$1:$G$1,0))</f>
        <v>1</v>
      </c>
      <c r="L500" s="5">
        <f>INDEX(products!$A$1:$G$49, MATCH(orders!$D500, products!$A$1:$A$49,0), 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 customers!$A$1:$A$1001,customers!B500:B1500,0)</f>
        <v>Nicolina Jenny</v>
      </c>
      <c r="G501" s="2" t="str">
        <f>IF(_xlfn.XLOOKUP(C501,customers!$A$1:$A$1001,customers!C500:C1500,0)=0, "", _xlfn.XLOOKUP(C501,customers!$A$1:$A$1001,customers!C500:C1500,0))</f>
        <v>njennyrq@bigcartel.com</v>
      </c>
      <c r="H501" s="2" t="str">
        <f>_xlfn.XLOOKUP(C501,customers!$A$1:$A$1001,customers!$G$1:$G$1001,0)</f>
        <v>Ireland</v>
      </c>
      <c r="I501" t="str">
        <f>INDEX(products!$A$1:$G$49, MATCH(orders!$D501, products!$A$1:$A$49,0), MATCH(orders!I$1,products!$A$1:$G$1,0))</f>
        <v>Rob</v>
      </c>
      <c r="J501" t="str">
        <f>INDEX(products!$A$1:$G$49, MATCH(orders!$D501, products!$A$1:$A$49,0), MATCH(orders!J$1,products!$A$1:$G$1,0))</f>
        <v>D</v>
      </c>
      <c r="K501" s="4">
        <f>INDEX(products!$A$1:$G$49, MATCH(orders!$D501, products!$A$1:$A$49,0), MATCH(orders!K$1,products!$A$1:$G$1,0))</f>
        <v>0.2</v>
      </c>
      <c r="L501" s="5">
        <f>INDEX(products!$A$1:$G$49, MATCH(orders!$D501, products!$A$1:$A$49,0), 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f>_xlfn.XLOOKUP(C502, customers!$A$1:$A$1001,customers!B501:B1501,0)</f>
        <v>0</v>
      </c>
      <c r="G502" s="2" t="str">
        <f>IF(_xlfn.XLOOKUP(C502,customers!$A$1:$A$1001,customers!C501:C1501,0)=0, "", _xlfn.XLOOKUP(C502,customers!$A$1:$A$1001,customers!C501:C1501,0))</f>
        <v/>
      </c>
      <c r="H502" s="2" t="str">
        <f>_xlfn.XLOOKUP(C502,customers!$A$1:$A$1001,customers!$G$1:$G$1001,0)</f>
        <v>United States</v>
      </c>
      <c r="I502" t="str">
        <f>INDEX(products!$A$1:$G$49, MATCH(orders!$D502, products!$A$1:$A$49,0), MATCH(orders!I$1,products!$A$1:$G$1,0))</f>
        <v>Rob</v>
      </c>
      <c r="J502" t="str">
        <f>INDEX(products!$A$1:$G$49, MATCH(orders!$D502, products!$A$1:$A$49,0), MATCH(orders!J$1,products!$A$1:$G$1,0))</f>
        <v>L</v>
      </c>
      <c r="K502" s="4">
        <f>INDEX(products!$A$1:$G$49, MATCH(orders!$D502, products!$A$1:$A$49,0), MATCH(orders!K$1,products!$A$1:$G$1,0))</f>
        <v>1</v>
      </c>
      <c r="L502" s="5">
        <f>INDEX(products!$A$1:$G$49, MATCH(orders!$D502, products!$A$1:$A$49,0), 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f>_xlfn.XLOOKUP(C503, customers!$A$1:$A$1001,customers!B502:B1502,0)</f>
        <v>0</v>
      </c>
      <c r="G503" s="2" t="str">
        <f>IF(_xlfn.XLOOKUP(C503,customers!$A$1:$A$1001,customers!C502:C1502,0)=0, "", _xlfn.XLOOKUP(C503,customers!$A$1:$A$1001,customers!C502:C1502,0))</f>
        <v/>
      </c>
      <c r="H503" s="2" t="str">
        <f>_xlfn.XLOOKUP(C503,customers!$A$1:$A$1001,customers!$G$1:$G$1001,0)</f>
        <v>United Kingdom</v>
      </c>
      <c r="I503" t="str">
        <f>INDEX(products!$A$1:$G$49, MATCH(orders!$D503, products!$A$1:$A$49,0), MATCH(orders!I$1,products!$A$1:$G$1,0))</f>
        <v>Rob</v>
      </c>
      <c r="J503" t="str">
        <f>INDEX(products!$A$1:$G$49, MATCH(orders!$D503, products!$A$1:$A$49,0), MATCH(orders!J$1,products!$A$1:$G$1,0))</f>
        <v>M</v>
      </c>
      <c r="K503" s="4">
        <f>INDEX(products!$A$1:$G$49, MATCH(orders!$D503, products!$A$1:$A$49,0), MATCH(orders!K$1,products!$A$1:$G$1,0))</f>
        <v>0.2</v>
      </c>
      <c r="L503" s="5">
        <f>INDEX(products!$A$1:$G$49, MATCH(orders!$D503, products!$A$1:$A$49,0), 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f>_xlfn.XLOOKUP(C504, customers!$A$1:$A$1001,customers!B503:B1503,0)</f>
        <v>0</v>
      </c>
      <c r="G504" s="2" t="str">
        <f>IF(_xlfn.XLOOKUP(C504,customers!$A$1:$A$1001,customers!C503:C1503,0)=0, "", _xlfn.XLOOKUP(C504,customers!$A$1:$A$1001,customers!C503:C1503,0))</f>
        <v/>
      </c>
      <c r="H504" s="2" t="str">
        <f>_xlfn.XLOOKUP(C504,customers!$A$1:$A$1001,customers!$G$1:$G$1001,0)</f>
        <v>United Kingdom</v>
      </c>
      <c r="I504" t="str">
        <f>INDEX(products!$A$1:$G$49, MATCH(orders!$D504, products!$A$1:$A$49,0), MATCH(orders!I$1,products!$A$1:$G$1,0))</f>
        <v>Exc</v>
      </c>
      <c r="J504" t="str">
        <f>INDEX(products!$A$1:$G$49, MATCH(orders!$D504, products!$A$1:$A$49,0), MATCH(orders!J$1,products!$A$1:$G$1,0))</f>
        <v>M</v>
      </c>
      <c r="K504" s="4">
        <f>INDEX(products!$A$1:$G$49, MATCH(orders!$D504, products!$A$1:$A$49,0), MATCH(orders!K$1,products!$A$1:$G$1,0))</f>
        <v>0.2</v>
      </c>
      <c r="L504" s="5">
        <f>INDEX(products!$A$1:$G$49, MATCH(orders!$D504, products!$A$1:$A$49,0), 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f>_xlfn.XLOOKUP(C505, customers!$A$1:$A$1001,customers!B504:B1504,0)</f>
        <v>0</v>
      </c>
      <c r="G505" s="2" t="str">
        <f>IF(_xlfn.XLOOKUP(C505,customers!$A$1:$A$1001,customers!C504:C1504,0)=0, "", _xlfn.XLOOKUP(C505,customers!$A$1:$A$1001,customers!C504:C1504,0))</f>
        <v/>
      </c>
      <c r="H505" s="2" t="str">
        <f>_xlfn.XLOOKUP(C505,customers!$A$1:$A$1001,customers!$G$1:$G$1001,0)</f>
        <v>United Kingdom</v>
      </c>
      <c r="I505" t="str">
        <f>INDEX(products!$A$1:$G$49, MATCH(orders!$D505, products!$A$1:$A$49,0), MATCH(orders!I$1,products!$A$1:$G$1,0))</f>
        <v>Lib</v>
      </c>
      <c r="J505" t="str">
        <f>INDEX(products!$A$1:$G$49, MATCH(orders!$D505, products!$A$1:$A$49,0), MATCH(orders!J$1,products!$A$1:$G$1,0))</f>
        <v>D</v>
      </c>
      <c r="K505" s="4">
        <f>INDEX(products!$A$1:$G$49, MATCH(orders!$D505, products!$A$1:$A$49,0), MATCH(orders!K$1,products!$A$1:$G$1,0))</f>
        <v>1</v>
      </c>
      <c r="L505" s="5">
        <f>INDEX(products!$A$1:$G$49, MATCH(orders!$D505, products!$A$1:$A$49,0), 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f>_xlfn.XLOOKUP(C506, customers!$A$1:$A$1001,customers!B505:B1505,0)</f>
        <v>0</v>
      </c>
      <c r="G506" s="2" t="str">
        <f>IF(_xlfn.XLOOKUP(C506,customers!$A$1:$A$1001,customers!C505:C1505,0)=0, "", _xlfn.XLOOKUP(C506,customers!$A$1:$A$1001,customers!C505:C1505,0))</f>
        <v/>
      </c>
      <c r="H506" s="2" t="str">
        <f>_xlfn.XLOOKUP(C506,customers!$A$1:$A$1001,customers!$G$1:$G$1001,0)</f>
        <v>United Kingdom</v>
      </c>
      <c r="I506" t="str">
        <f>INDEX(products!$A$1:$G$49, MATCH(orders!$D506, products!$A$1:$A$49,0), MATCH(orders!I$1,products!$A$1:$G$1,0))</f>
        <v>Lib</v>
      </c>
      <c r="J506" t="str">
        <f>INDEX(products!$A$1:$G$49, MATCH(orders!$D506, products!$A$1:$A$49,0), MATCH(orders!J$1,products!$A$1:$G$1,0))</f>
        <v>L</v>
      </c>
      <c r="K506" s="4">
        <f>INDEX(products!$A$1:$G$49, MATCH(orders!$D506, products!$A$1:$A$49,0), MATCH(orders!K$1,products!$A$1:$G$1,0))</f>
        <v>0.2</v>
      </c>
      <c r="L506" s="5">
        <f>INDEX(products!$A$1:$G$49, MATCH(orders!$D506, products!$A$1:$A$49,0), 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f>_xlfn.XLOOKUP(C507, customers!$A$1:$A$1001,customers!B506:B1506,0)</f>
        <v>0</v>
      </c>
      <c r="G507" s="2" t="str">
        <f>IF(_xlfn.XLOOKUP(C507,customers!$A$1:$A$1001,customers!C506:C1506,0)=0, "", _xlfn.XLOOKUP(C507,customers!$A$1:$A$1001,customers!C506:C1506,0))</f>
        <v/>
      </c>
      <c r="H507" s="2" t="str">
        <f>_xlfn.XLOOKUP(C507,customers!$A$1:$A$1001,customers!$G$1:$G$1001,0)</f>
        <v>United States</v>
      </c>
      <c r="I507" t="str">
        <f>INDEX(products!$A$1:$G$49, MATCH(orders!$D507, products!$A$1:$A$49,0), MATCH(orders!I$1,products!$A$1:$G$1,0))</f>
        <v>Lib</v>
      </c>
      <c r="J507" t="str">
        <f>INDEX(products!$A$1:$G$49, MATCH(orders!$D507, products!$A$1:$A$49,0), MATCH(orders!J$1,products!$A$1:$G$1,0))</f>
        <v>M</v>
      </c>
      <c r="K507" s="4">
        <f>INDEX(products!$A$1:$G$49, MATCH(orders!$D507, products!$A$1:$A$49,0), MATCH(orders!K$1,products!$A$1:$G$1,0))</f>
        <v>0.2</v>
      </c>
      <c r="L507" s="5">
        <f>INDEX(products!$A$1:$G$49, MATCH(orders!$D507, products!$A$1:$A$49,0), 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f>_xlfn.XLOOKUP(C508, customers!$A$1:$A$1001,customers!B507:B1507,0)</f>
        <v>0</v>
      </c>
      <c r="G508" s="2" t="str">
        <f>IF(_xlfn.XLOOKUP(C508,customers!$A$1:$A$1001,customers!C507:C1507,0)=0, "", _xlfn.XLOOKUP(C508,customers!$A$1:$A$1001,customers!C507:C1507,0))</f>
        <v/>
      </c>
      <c r="H508" s="2" t="str">
        <f>_xlfn.XLOOKUP(C508,customers!$A$1:$A$1001,customers!$G$1:$G$1001,0)</f>
        <v>United States</v>
      </c>
      <c r="I508" t="str">
        <f>INDEX(products!$A$1:$G$49, MATCH(orders!$D508, products!$A$1:$A$49,0), MATCH(orders!I$1,products!$A$1:$G$1,0))</f>
        <v>Ara</v>
      </c>
      <c r="J508" t="str">
        <f>INDEX(products!$A$1:$G$49, MATCH(orders!$D508, products!$A$1:$A$49,0), MATCH(orders!J$1,products!$A$1:$G$1,0))</f>
        <v>L</v>
      </c>
      <c r="K508" s="4">
        <f>INDEX(products!$A$1:$G$49, MATCH(orders!$D508, products!$A$1:$A$49,0), MATCH(orders!K$1,products!$A$1:$G$1,0))</f>
        <v>1</v>
      </c>
      <c r="L508" s="5">
        <f>INDEX(products!$A$1:$G$49, MATCH(orders!$D508, products!$A$1:$A$49,0), 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f>_xlfn.XLOOKUP(C509, customers!$A$1:$A$1001,customers!B508:B1508,0)</f>
        <v>0</v>
      </c>
      <c r="G509" s="2" t="str">
        <f>IF(_xlfn.XLOOKUP(C509,customers!$A$1:$A$1001,customers!C508:C1508,0)=0, "", _xlfn.XLOOKUP(C509,customers!$A$1:$A$1001,customers!C508:C1508,0))</f>
        <v/>
      </c>
      <c r="H509" s="2" t="str">
        <f>_xlfn.XLOOKUP(C509,customers!$A$1:$A$1001,customers!$G$1:$G$1001,0)</f>
        <v>United States</v>
      </c>
      <c r="I509" t="str">
        <f>INDEX(products!$A$1:$G$49, MATCH(orders!$D509, products!$A$1:$A$49,0), MATCH(orders!I$1,products!$A$1:$G$1,0))</f>
        <v>Ara</v>
      </c>
      <c r="J509" t="str">
        <f>INDEX(products!$A$1:$G$49, MATCH(orders!$D509, products!$A$1:$A$49,0), MATCH(orders!J$1,products!$A$1:$G$1,0))</f>
        <v>L</v>
      </c>
      <c r="K509" s="4">
        <f>INDEX(products!$A$1:$G$49, MATCH(orders!$D509, products!$A$1:$A$49,0), MATCH(orders!K$1,products!$A$1:$G$1,0))</f>
        <v>2.5</v>
      </c>
      <c r="L509" s="5">
        <f>INDEX(products!$A$1:$G$49, MATCH(orders!$D509, products!$A$1:$A$49,0), 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f>_xlfn.XLOOKUP(C510, customers!$A$1:$A$1001,customers!B509:B1509,0)</f>
        <v>0</v>
      </c>
      <c r="G510" s="2" t="str">
        <f>IF(_xlfn.XLOOKUP(C510,customers!$A$1:$A$1001,customers!C509:C1509,0)=0, "", _xlfn.XLOOKUP(C510,customers!$A$1:$A$1001,customers!C509:C1509,0))</f>
        <v/>
      </c>
      <c r="H510" s="2" t="str">
        <f>_xlfn.XLOOKUP(C510,customers!$A$1:$A$1001,customers!$G$1:$G$1001,0)</f>
        <v>Ireland</v>
      </c>
      <c r="I510" t="str">
        <f>INDEX(products!$A$1:$G$49, MATCH(orders!$D510, products!$A$1:$A$49,0), MATCH(orders!I$1,products!$A$1:$G$1,0))</f>
        <v>Lib</v>
      </c>
      <c r="J510" t="str">
        <f>INDEX(products!$A$1:$G$49, MATCH(orders!$D510, products!$A$1:$A$49,0), MATCH(orders!J$1,products!$A$1:$G$1,0))</f>
        <v>D</v>
      </c>
      <c r="K510" s="4">
        <f>INDEX(products!$A$1:$G$49, MATCH(orders!$D510, products!$A$1:$A$49,0), MATCH(orders!K$1,products!$A$1:$G$1,0))</f>
        <v>0.5</v>
      </c>
      <c r="L510" s="5">
        <f>INDEX(products!$A$1:$G$49, MATCH(orders!$D510, products!$A$1:$A$49,0), 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f>_xlfn.XLOOKUP(C511, customers!$A$1:$A$1001,customers!B510:B1510,0)</f>
        <v>0</v>
      </c>
      <c r="G511" s="2" t="str">
        <f>IF(_xlfn.XLOOKUP(C511,customers!$A$1:$A$1001,customers!C510:C1510,0)=0, "", _xlfn.XLOOKUP(C511,customers!$A$1:$A$1001,customers!C510:C1510,0))</f>
        <v/>
      </c>
      <c r="H511" s="2" t="str">
        <f>_xlfn.XLOOKUP(C511,customers!$A$1:$A$1001,customers!$G$1:$G$1001,0)</f>
        <v>Ireland</v>
      </c>
      <c r="I511" t="str">
        <f>INDEX(products!$A$1:$G$49, MATCH(orders!$D511, products!$A$1:$A$49,0), MATCH(orders!I$1,products!$A$1:$G$1,0))</f>
        <v>Ara</v>
      </c>
      <c r="J511" t="str">
        <f>INDEX(products!$A$1:$G$49, MATCH(orders!$D511, products!$A$1:$A$49,0), MATCH(orders!J$1,products!$A$1:$G$1,0))</f>
        <v>D</v>
      </c>
      <c r="K511" s="4">
        <f>INDEX(products!$A$1:$G$49, MATCH(orders!$D511, products!$A$1:$A$49,0), MATCH(orders!K$1,products!$A$1:$G$1,0))</f>
        <v>1</v>
      </c>
      <c r="L511" s="5">
        <f>INDEX(products!$A$1:$G$49, MATCH(orders!$D511, products!$A$1:$A$49,0), 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f>_xlfn.XLOOKUP(C512, customers!$A$1:$A$1001,customers!B511:B1511,0)</f>
        <v>0</v>
      </c>
      <c r="G512" s="2" t="str">
        <f>IF(_xlfn.XLOOKUP(C512,customers!$A$1:$A$1001,customers!C511:C1511,0)=0, "", _xlfn.XLOOKUP(C512,customers!$A$1:$A$1001,customers!C511:C1511,0))</f>
        <v/>
      </c>
      <c r="H512" s="2" t="str">
        <f>_xlfn.XLOOKUP(C512,customers!$A$1:$A$1001,customers!$G$1:$G$1001,0)</f>
        <v>Ireland</v>
      </c>
      <c r="I512" t="str">
        <f>INDEX(products!$A$1:$G$49, MATCH(orders!$D512, products!$A$1:$A$49,0), MATCH(orders!I$1,products!$A$1:$G$1,0))</f>
        <v>Rob</v>
      </c>
      <c r="J512" t="str">
        <f>INDEX(products!$A$1:$G$49, MATCH(orders!$D512, products!$A$1:$A$49,0), MATCH(orders!J$1,products!$A$1:$G$1,0))</f>
        <v>L</v>
      </c>
      <c r="K512" s="4">
        <f>INDEX(products!$A$1:$G$49, MATCH(orders!$D512, products!$A$1:$A$49,0), MATCH(orders!K$1,products!$A$1:$G$1,0))</f>
        <v>0.2</v>
      </c>
      <c r="L512" s="5">
        <f>INDEX(products!$A$1:$G$49, MATCH(orders!$D512, products!$A$1:$A$49,0), 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f>_xlfn.XLOOKUP(C513, customers!$A$1:$A$1001,customers!B512:B1512,0)</f>
        <v>0</v>
      </c>
      <c r="G513" s="2" t="str">
        <f>IF(_xlfn.XLOOKUP(C513,customers!$A$1:$A$1001,customers!C512:C1512,0)=0, "", _xlfn.XLOOKUP(C513,customers!$A$1:$A$1001,customers!C512:C1512,0))</f>
        <v/>
      </c>
      <c r="H513" s="2" t="str">
        <f>_xlfn.XLOOKUP(C513,customers!$A$1:$A$1001,customers!$G$1:$G$1001,0)</f>
        <v>United States</v>
      </c>
      <c r="I513" t="str">
        <f>INDEX(products!$A$1:$G$49, MATCH(orders!$D513, products!$A$1:$A$49,0), MATCH(orders!I$1,products!$A$1:$G$1,0))</f>
        <v>Ara</v>
      </c>
      <c r="J513" t="str">
        <f>INDEX(products!$A$1:$G$49, MATCH(orders!$D513, products!$A$1:$A$49,0), MATCH(orders!J$1,products!$A$1:$G$1,0))</f>
        <v>M</v>
      </c>
      <c r="K513" s="4">
        <f>INDEX(products!$A$1:$G$49, MATCH(orders!$D513, products!$A$1:$A$49,0), MATCH(orders!K$1,products!$A$1:$G$1,0))</f>
        <v>0.2</v>
      </c>
      <c r="L513" s="5">
        <f>INDEX(products!$A$1:$G$49, MATCH(orders!$D513, products!$A$1:$A$49,0), 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f>_xlfn.XLOOKUP(C514, customers!$A$1:$A$1001,customers!B513:B1513,0)</f>
        <v>0</v>
      </c>
      <c r="G514" s="2" t="str">
        <f>IF(_xlfn.XLOOKUP(C514,customers!$A$1:$A$1001,customers!C513:C1513,0)=0, "", _xlfn.XLOOKUP(C514,customers!$A$1:$A$1001,customers!C513:C1513,0))</f>
        <v/>
      </c>
      <c r="H514" s="2" t="str">
        <f>_xlfn.XLOOKUP(C514,customers!$A$1:$A$1001,customers!$G$1:$G$1001,0)</f>
        <v>United States</v>
      </c>
      <c r="I514" t="str">
        <f>INDEX(products!$A$1:$G$49, MATCH(orders!$D514, products!$A$1:$A$49,0), MATCH(orders!I$1,products!$A$1:$G$1,0))</f>
        <v>Lib</v>
      </c>
      <c r="J514" t="str">
        <f>INDEX(products!$A$1:$G$49, MATCH(orders!$D514, products!$A$1:$A$49,0), MATCH(orders!J$1,products!$A$1:$G$1,0))</f>
        <v>L</v>
      </c>
      <c r="K514" s="4">
        <f>INDEX(products!$A$1:$G$49, MATCH(orders!$D514, products!$A$1:$A$49,0), MATCH(orders!K$1,products!$A$1:$G$1,0))</f>
        <v>1</v>
      </c>
      <c r="L514" s="5">
        <f>INDEX(products!$A$1:$G$49, MATCH(orders!$D514, products!$A$1:$A$49,0), 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f>_xlfn.XLOOKUP(C515, customers!$A$1:$A$1001,customers!B514:B1514,0)</f>
        <v>0</v>
      </c>
      <c r="G515" s="2" t="str">
        <f>IF(_xlfn.XLOOKUP(C515,customers!$A$1:$A$1001,customers!C514:C1514,0)=0, "", _xlfn.XLOOKUP(C515,customers!$A$1:$A$1001,customers!C514:C1514,0))</f>
        <v/>
      </c>
      <c r="H515" s="2" t="str">
        <f>_xlfn.XLOOKUP(C515,customers!$A$1:$A$1001,customers!$G$1:$G$1001,0)</f>
        <v>United States</v>
      </c>
      <c r="I515" t="str">
        <f>INDEX(products!$A$1:$G$49, MATCH(orders!$D515, products!$A$1:$A$49,0), MATCH(orders!I$1,products!$A$1:$G$1,0))</f>
        <v>Lib</v>
      </c>
      <c r="J515" t="str">
        <f>INDEX(products!$A$1:$G$49, MATCH(orders!$D515, products!$A$1:$A$49,0), MATCH(orders!J$1,products!$A$1:$G$1,0))</f>
        <v>L</v>
      </c>
      <c r="K515" s="4">
        <f>INDEX(products!$A$1:$G$49, MATCH(orders!$D515, products!$A$1:$A$49,0), MATCH(orders!K$1,products!$A$1:$G$1,0))</f>
        <v>1</v>
      </c>
      <c r="L515" s="5">
        <f>INDEX(products!$A$1:$G$49, MATCH(orders!$D515, products!$A$1:$A$49,0), MATCH(orders!L$1,products!$A$1:$G$1,0))</f>
        <v>15.85</v>
      </c>
      <c r="M515" s="5">
        <f t="shared" ref="M515:M578" si="24">L515*E515</f>
        <v>79.25</v>
      </c>
      <c r="N515" t="str">
        <f t="shared" ref="N515:N578" si="25">IF(I515="Rob", "Robusta", IF(I515= "EXC", "Excelsa", IF(I515= "Ara", "Arabica", IF(I515="Lib", "Liberica", ""))))</f>
        <v>Liberica</v>
      </c>
      <c r="O515" t="str">
        <f t="shared" ref="O515:O578" si="26">IF(J515="M","Medium", IF(J515 = "L", "Light", IF(J515="D", "Dark","")))</f>
        <v>Light</v>
      </c>
      <c r="P515" t="str">
        <f>_xlfn.XLOOKUP(Orders[[#This Row],[Customer ID]],customers!$A$1:$A$1001,customers!$I$1:$I$1001,0)</f>
        <v>No</v>
      </c>
    </row>
    <row r="516" spans="1:16" x14ac:dyDescent="0.3">
      <c r="A516" s="2" t="s">
        <v>3396</v>
      </c>
      <c r="B516" s="3">
        <v>44555</v>
      </c>
      <c r="C516" s="2" t="s">
        <v>3397</v>
      </c>
      <c r="D516" t="s">
        <v>6159</v>
      </c>
      <c r="E516" s="2">
        <v>6</v>
      </c>
      <c r="F516" s="2">
        <f>_xlfn.XLOOKUP(C516, customers!$A$1:$A$1001,customers!B515:B1515,0)</f>
        <v>0</v>
      </c>
      <c r="G516" s="2" t="str">
        <f>IF(_xlfn.XLOOKUP(C516,customers!$A$1:$A$1001,customers!C515:C1515,0)=0, "", _xlfn.XLOOKUP(C516,customers!$A$1:$A$1001,customers!C515:C1515,0))</f>
        <v/>
      </c>
      <c r="H516" s="2" t="str">
        <f>_xlfn.XLOOKUP(C516,customers!$A$1:$A$1001,customers!$G$1:$G$1001,0)</f>
        <v>United States</v>
      </c>
      <c r="I516" t="str">
        <f>INDEX(products!$A$1:$G$49, MATCH(orders!$D516, products!$A$1:$A$49,0), MATCH(orders!I$1,products!$A$1:$G$1,0))</f>
        <v>Lib</v>
      </c>
      <c r="J516" t="str">
        <f>INDEX(products!$A$1:$G$49, MATCH(orders!$D516, products!$A$1:$A$49,0), MATCH(orders!J$1,products!$A$1:$G$1,0))</f>
        <v>M</v>
      </c>
      <c r="K516" s="4">
        <f>INDEX(products!$A$1:$G$49, MATCH(orders!$D516, products!$A$1:$A$49,0), MATCH(orders!K$1,products!$A$1:$G$1,0))</f>
        <v>0.2</v>
      </c>
      <c r="L516" s="5">
        <f>INDEX(products!$A$1:$G$49, MATCH(orders!$D516, products!$A$1:$A$49,0), 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f>_xlfn.XLOOKUP(C517, customers!$A$1:$A$1001,customers!B516:B1516,0)</f>
        <v>0</v>
      </c>
      <c r="G517" s="2" t="str">
        <f>IF(_xlfn.XLOOKUP(C517,customers!$A$1:$A$1001,customers!C516:C1516,0)=0, "", _xlfn.XLOOKUP(C517,customers!$A$1:$A$1001,customers!C516:C1516,0))</f>
        <v/>
      </c>
      <c r="H517" s="2" t="str">
        <f>_xlfn.XLOOKUP(C517,customers!$A$1:$A$1001,customers!$G$1:$G$1001,0)</f>
        <v>United States</v>
      </c>
      <c r="I517" t="str">
        <f>INDEX(products!$A$1:$G$49, MATCH(orders!$D517, products!$A$1:$A$49,0), MATCH(orders!I$1,products!$A$1:$G$1,0))</f>
        <v>Rob</v>
      </c>
      <c r="J517" t="str">
        <f>INDEX(products!$A$1:$G$49, MATCH(orders!$D517, products!$A$1:$A$49,0), MATCH(orders!J$1,products!$A$1:$G$1,0))</f>
        <v>L</v>
      </c>
      <c r="K517" s="4">
        <f>INDEX(products!$A$1:$G$49, MATCH(orders!$D517, products!$A$1:$A$49,0), MATCH(orders!K$1,products!$A$1:$G$1,0))</f>
        <v>0.5</v>
      </c>
      <c r="L517" s="5">
        <f>INDEX(products!$A$1:$G$49, MATCH(orders!$D517, products!$A$1:$A$49,0), 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f>_xlfn.XLOOKUP(C518, customers!$A$1:$A$1001,customers!B517:B1517,0)</f>
        <v>0</v>
      </c>
      <c r="G518" s="2" t="str">
        <f>IF(_xlfn.XLOOKUP(C518,customers!$A$1:$A$1001,customers!C517:C1517,0)=0, "", _xlfn.XLOOKUP(C518,customers!$A$1:$A$1001,customers!C517:C1517,0))</f>
        <v/>
      </c>
      <c r="H518" s="2" t="str">
        <f>_xlfn.XLOOKUP(C518,customers!$A$1:$A$1001,customers!$G$1:$G$1001,0)</f>
        <v>United States</v>
      </c>
      <c r="I518" t="str">
        <f>INDEX(products!$A$1:$G$49, MATCH(orders!$D518, products!$A$1:$A$49,0), MATCH(orders!I$1,products!$A$1:$G$1,0))</f>
        <v>Rob</v>
      </c>
      <c r="J518" t="str">
        <f>INDEX(products!$A$1:$G$49, MATCH(orders!$D518, products!$A$1:$A$49,0), MATCH(orders!J$1,products!$A$1:$G$1,0))</f>
        <v>D</v>
      </c>
      <c r="K518" s="4">
        <f>INDEX(products!$A$1:$G$49, MATCH(orders!$D518, products!$A$1:$A$49,0), MATCH(orders!K$1,products!$A$1:$G$1,0))</f>
        <v>2.5</v>
      </c>
      <c r="L518" s="5">
        <f>INDEX(products!$A$1:$G$49, MATCH(orders!$D518, products!$A$1:$A$49,0), 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f>_xlfn.XLOOKUP(C519, customers!$A$1:$A$1001,customers!B518:B1518,0)</f>
        <v>0</v>
      </c>
      <c r="G519" s="2" t="str">
        <f>IF(_xlfn.XLOOKUP(C519,customers!$A$1:$A$1001,customers!C518:C1518,0)=0, "", _xlfn.XLOOKUP(C519,customers!$A$1:$A$1001,customers!C518:C1518,0))</f>
        <v/>
      </c>
      <c r="H519" s="2" t="str">
        <f>_xlfn.XLOOKUP(C519,customers!$A$1:$A$1001,customers!$G$1:$G$1001,0)</f>
        <v>United States</v>
      </c>
      <c r="I519" t="str">
        <f>INDEX(products!$A$1:$G$49, MATCH(orders!$D519, products!$A$1:$A$49,0), MATCH(orders!I$1,products!$A$1:$G$1,0))</f>
        <v>Lib</v>
      </c>
      <c r="J519" t="str">
        <f>INDEX(products!$A$1:$G$49, MATCH(orders!$D519, products!$A$1:$A$49,0), MATCH(orders!J$1,products!$A$1:$G$1,0))</f>
        <v>D</v>
      </c>
      <c r="K519" s="4">
        <f>INDEX(products!$A$1:$G$49, MATCH(orders!$D519, products!$A$1:$A$49,0), MATCH(orders!K$1,products!$A$1:$G$1,0))</f>
        <v>0.2</v>
      </c>
      <c r="L519" s="5">
        <f>INDEX(products!$A$1:$G$49, MATCH(orders!$D519, products!$A$1:$A$49,0), 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f>_xlfn.XLOOKUP(C520, customers!$A$1:$A$1001,customers!B519:B1519,0)</f>
        <v>0</v>
      </c>
      <c r="G520" s="2" t="str">
        <f>IF(_xlfn.XLOOKUP(C520,customers!$A$1:$A$1001,customers!C519:C1519,0)=0, "", _xlfn.XLOOKUP(C520,customers!$A$1:$A$1001,customers!C519:C1519,0))</f>
        <v/>
      </c>
      <c r="H520" s="2" t="str">
        <f>_xlfn.XLOOKUP(C520,customers!$A$1:$A$1001,customers!$G$1:$G$1001,0)</f>
        <v>United States</v>
      </c>
      <c r="I520" t="str">
        <f>INDEX(products!$A$1:$G$49, MATCH(orders!$D520, products!$A$1:$A$49,0), MATCH(orders!I$1,products!$A$1:$G$1,0))</f>
        <v>Exc</v>
      </c>
      <c r="J520" t="str">
        <f>INDEX(products!$A$1:$G$49, MATCH(orders!$D520, products!$A$1:$A$49,0), MATCH(orders!J$1,products!$A$1:$G$1,0))</f>
        <v>D</v>
      </c>
      <c r="K520" s="4">
        <f>INDEX(products!$A$1:$G$49, MATCH(orders!$D520, products!$A$1:$A$49,0), MATCH(orders!K$1,products!$A$1:$G$1,0))</f>
        <v>2.5</v>
      </c>
      <c r="L520" s="5">
        <f>INDEX(products!$A$1:$G$49, MATCH(orders!$D520, products!$A$1:$A$49,0), 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f>_xlfn.XLOOKUP(C521, customers!$A$1:$A$1001,customers!B520:B1520,0)</f>
        <v>0</v>
      </c>
      <c r="G521" s="2" t="str">
        <f>IF(_xlfn.XLOOKUP(C521,customers!$A$1:$A$1001,customers!C520:C1520,0)=0, "", _xlfn.XLOOKUP(C521,customers!$A$1:$A$1001,customers!C520:C1520,0))</f>
        <v/>
      </c>
      <c r="H521" s="2" t="str">
        <f>_xlfn.XLOOKUP(C521,customers!$A$1:$A$1001,customers!$G$1:$G$1001,0)</f>
        <v>Ireland</v>
      </c>
      <c r="I521" t="str">
        <f>INDEX(products!$A$1:$G$49, MATCH(orders!$D521, products!$A$1:$A$49,0), MATCH(orders!I$1,products!$A$1:$G$1,0))</f>
        <v>Ara</v>
      </c>
      <c r="J521" t="str">
        <f>INDEX(products!$A$1:$G$49, MATCH(orders!$D521, products!$A$1:$A$49,0), MATCH(orders!J$1,products!$A$1:$G$1,0))</f>
        <v>D</v>
      </c>
      <c r="K521" s="4">
        <f>INDEX(products!$A$1:$G$49, MATCH(orders!$D521, products!$A$1:$A$49,0), MATCH(orders!K$1,products!$A$1:$G$1,0))</f>
        <v>0.5</v>
      </c>
      <c r="L521" s="5">
        <f>INDEX(products!$A$1:$G$49, MATCH(orders!$D521, products!$A$1:$A$49,0), 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f>_xlfn.XLOOKUP(C522, customers!$A$1:$A$1001,customers!B521:B1521,0)</f>
        <v>0</v>
      </c>
      <c r="G522" s="2" t="str">
        <f>IF(_xlfn.XLOOKUP(C522,customers!$A$1:$A$1001,customers!C521:C1521,0)=0, "", _xlfn.XLOOKUP(C522,customers!$A$1:$A$1001,customers!C521:C1521,0))</f>
        <v/>
      </c>
      <c r="H522" s="2" t="str">
        <f>_xlfn.XLOOKUP(C522,customers!$A$1:$A$1001,customers!$G$1:$G$1001,0)</f>
        <v>United States</v>
      </c>
      <c r="I522" t="str">
        <f>INDEX(products!$A$1:$G$49, MATCH(orders!$D522, products!$A$1:$A$49,0), MATCH(orders!I$1,products!$A$1:$G$1,0))</f>
        <v>Lib</v>
      </c>
      <c r="J522" t="str">
        <f>INDEX(products!$A$1:$G$49, MATCH(orders!$D522, products!$A$1:$A$49,0), MATCH(orders!J$1,products!$A$1:$G$1,0))</f>
        <v>D</v>
      </c>
      <c r="K522" s="4">
        <f>INDEX(products!$A$1:$G$49, MATCH(orders!$D522, products!$A$1:$A$49,0), MATCH(orders!K$1,products!$A$1:$G$1,0))</f>
        <v>0.2</v>
      </c>
      <c r="L522" s="5">
        <f>INDEX(products!$A$1:$G$49, MATCH(orders!$D522, products!$A$1:$A$49,0), 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f>_xlfn.XLOOKUP(C523, customers!$A$1:$A$1001,customers!B522:B1522,0)</f>
        <v>0</v>
      </c>
      <c r="G523" s="2" t="str">
        <f>IF(_xlfn.XLOOKUP(C523,customers!$A$1:$A$1001,customers!C522:C1522,0)=0, "", _xlfn.XLOOKUP(C523,customers!$A$1:$A$1001,customers!C522:C1522,0))</f>
        <v/>
      </c>
      <c r="H523" s="2" t="str">
        <f>_xlfn.XLOOKUP(C523,customers!$A$1:$A$1001,customers!$G$1:$G$1001,0)</f>
        <v>United States</v>
      </c>
      <c r="I523" t="str">
        <f>INDEX(products!$A$1:$G$49, MATCH(orders!$D523, products!$A$1:$A$49,0), MATCH(orders!I$1,products!$A$1:$G$1,0))</f>
        <v>Rob</v>
      </c>
      <c r="J523" t="str">
        <f>INDEX(products!$A$1:$G$49, MATCH(orders!$D523, products!$A$1:$A$49,0), MATCH(orders!J$1,products!$A$1:$G$1,0))</f>
        <v>M</v>
      </c>
      <c r="K523" s="4">
        <f>INDEX(products!$A$1:$G$49, MATCH(orders!$D523, products!$A$1:$A$49,0), MATCH(orders!K$1,products!$A$1:$G$1,0))</f>
        <v>1</v>
      </c>
      <c r="L523" s="5">
        <f>INDEX(products!$A$1:$G$49, MATCH(orders!$D523, products!$A$1:$A$49,0), 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f>_xlfn.XLOOKUP(C524, customers!$A$1:$A$1001,customers!B523:B1523,0)</f>
        <v>0</v>
      </c>
      <c r="G524" s="2" t="str">
        <f>IF(_xlfn.XLOOKUP(C524,customers!$A$1:$A$1001,customers!C523:C1523,0)=0, "", _xlfn.XLOOKUP(C524,customers!$A$1:$A$1001,customers!C523:C1523,0))</f>
        <v/>
      </c>
      <c r="H524" s="2" t="str">
        <f>_xlfn.XLOOKUP(C524,customers!$A$1:$A$1001,customers!$G$1:$G$1001,0)</f>
        <v>United States</v>
      </c>
      <c r="I524" t="str">
        <f>INDEX(products!$A$1:$G$49, MATCH(orders!$D524, products!$A$1:$A$49,0), MATCH(orders!I$1,products!$A$1:$G$1,0))</f>
        <v>Rob</v>
      </c>
      <c r="J524" t="str">
        <f>INDEX(products!$A$1:$G$49, MATCH(orders!$D524, products!$A$1:$A$49,0), MATCH(orders!J$1,products!$A$1:$G$1,0))</f>
        <v>M</v>
      </c>
      <c r="K524" s="4">
        <f>INDEX(products!$A$1:$G$49, MATCH(orders!$D524, products!$A$1:$A$49,0), MATCH(orders!K$1,products!$A$1:$G$1,0))</f>
        <v>0.5</v>
      </c>
      <c r="L524" s="5">
        <f>INDEX(products!$A$1:$G$49, MATCH(orders!$D524, products!$A$1:$A$49,0), 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f>_xlfn.XLOOKUP(C525, customers!$A$1:$A$1001,customers!B524:B1524,0)</f>
        <v>0</v>
      </c>
      <c r="G525" s="2" t="str">
        <f>IF(_xlfn.XLOOKUP(C525,customers!$A$1:$A$1001,customers!C524:C1524,0)=0, "", _xlfn.XLOOKUP(C525,customers!$A$1:$A$1001,customers!C524:C1524,0))</f>
        <v/>
      </c>
      <c r="H525" s="2" t="str">
        <f>_xlfn.XLOOKUP(C525,customers!$A$1:$A$1001,customers!$G$1:$G$1001,0)</f>
        <v>Ireland</v>
      </c>
      <c r="I525" t="str">
        <f>INDEX(products!$A$1:$G$49, MATCH(orders!$D525, products!$A$1:$A$49,0), MATCH(orders!I$1,products!$A$1:$G$1,0))</f>
        <v>Lib</v>
      </c>
      <c r="J525" t="str">
        <f>INDEX(products!$A$1:$G$49, MATCH(orders!$D525, products!$A$1:$A$49,0), MATCH(orders!J$1,products!$A$1:$G$1,0))</f>
        <v>D</v>
      </c>
      <c r="K525" s="4">
        <f>INDEX(products!$A$1:$G$49, MATCH(orders!$D525, products!$A$1:$A$49,0), MATCH(orders!K$1,products!$A$1:$G$1,0))</f>
        <v>2.5</v>
      </c>
      <c r="L525" s="5">
        <f>INDEX(products!$A$1:$G$49, MATCH(orders!$D525, products!$A$1:$A$49,0), 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f>_xlfn.XLOOKUP(C526, customers!$A$1:$A$1001,customers!B525:B1525,0)</f>
        <v>0</v>
      </c>
      <c r="G526" s="2" t="str">
        <f>IF(_xlfn.XLOOKUP(C526,customers!$A$1:$A$1001,customers!C525:C1525,0)=0, "", _xlfn.XLOOKUP(C526,customers!$A$1:$A$1001,customers!C525:C1525,0))</f>
        <v/>
      </c>
      <c r="H526" s="2" t="str">
        <f>_xlfn.XLOOKUP(C526,customers!$A$1:$A$1001,customers!$G$1:$G$1001,0)</f>
        <v>United States</v>
      </c>
      <c r="I526" t="str">
        <f>INDEX(products!$A$1:$G$49, MATCH(orders!$D526, products!$A$1:$A$49,0), MATCH(orders!I$1,products!$A$1:$G$1,0))</f>
        <v>Lib</v>
      </c>
      <c r="J526" t="str">
        <f>INDEX(products!$A$1:$G$49, MATCH(orders!$D526, products!$A$1:$A$49,0), MATCH(orders!J$1,products!$A$1:$G$1,0))</f>
        <v>L</v>
      </c>
      <c r="K526" s="4">
        <f>INDEX(products!$A$1:$G$49, MATCH(orders!$D526, products!$A$1:$A$49,0), MATCH(orders!K$1,products!$A$1:$G$1,0))</f>
        <v>2.5</v>
      </c>
      <c r="L526" s="5">
        <f>INDEX(products!$A$1:$G$49, MATCH(orders!$D526, products!$A$1:$A$49,0), 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f>_xlfn.XLOOKUP(C527, customers!$A$1:$A$1001,customers!B526:B1526,0)</f>
        <v>0</v>
      </c>
      <c r="G527" s="2" t="str">
        <f>IF(_xlfn.XLOOKUP(C527,customers!$A$1:$A$1001,customers!C526:C1526,0)=0, "", _xlfn.XLOOKUP(C527,customers!$A$1:$A$1001,customers!C526:C1526,0))</f>
        <v/>
      </c>
      <c r="H527" s="2" t="str">
        <f>_xlfn.XLOOKUP(C527,customers!$A$1:$A$1001,customers!$G$1:$G$1001,0)</f>
        <v>United States</v>
      </c>
      <c r="I527" t="str">
        <f>INDEX(products!$A$1:$G$49, MATCH(orders!$D527, products!$A$1:$A$49,0), MATCH(orders!I$1,products!$A$1:$G$1,0))</f>
        <v>Rob</v>
      </c>
      <c r="J527" t="str">
        <f>INDEX(products!$A$1:$G$49, MATCH(orders!$D527, products!$A$1:$A$49,0), MATCH(orders!J$1,products!$A$1:$G$1,0))</f>
        <v>D</v>
      </c>
      <c r="K527" s="4">
        <f>INDEX(products!$A$1:$G$49, MATCH(orders!$D527, products!$A$1:$A$49,0), MATCH(orders!K$1,products!$A$1:$G$1,0))</f>
        <v>0.2</v>
      </c>
      <c r="L527" s="5">
        <f>INDEX(products!$A$1:$G$49, MATCH(orders!$D527, products!$A$1:$A$49,0), 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f>_xlfn.XLOOKUP(C528, customers!$A$1:$A$1001,customers!B527:B1527,0)</f>
        <v>0</v>
      </c>
      <c r="G528" s="2" t="str">
        <f>IF(_xlfn.XLOOKUP(C528,customers!$A$1:$A$1001,customers!C527:C1527,0)=0, "", _xlfn.XLOOKUP(C528,customers!$A$1:$A$1001,customers!C527:C1527,0))</f>
        <v/>
      </c>
      <c r="H528" s="2" t="str">
        <f>_xlfn.XLOOKUP(C528,customers!$A$1:$A$1001,customers!$G$1:$G$1001,0)</f>
        <v>United States</v>
      </c>
      <c r="I528" t="str">
        <f>INDEX(products!$A$1:$G$49, MATCH(orders!$D528, products!$A$1:$A$49,0), MATCH(orders!I$1,products!$A$1:$G$1,0))</f>
        <v>Exc</v>
      </c>
      <c r="J528" t="str">
        <f>INDEX(products!$A$1:$G$49, MATCH(orders!$D528, products!$A$1:$A$49,0), MATCH(orders!J$1,products!$A$1:$G$1,0))</f>
        <v>M</v>
      </c>
      <c r="K528" s="4">
        <f>INDEX(products!$A$1:$G$49, MATCH(orders!$D528, products!$A$1:$A$49,0), MATCH(orders!K$1,products!$A$1:$G$1,0))</f>
        <v>2.5</v>
      </c>
      <c r="L528" s="5">
        <f>INDEX(products!$A$1:$G$49, MATCH(orders!$D528, products!$A$1:$A$49,0), 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f>_xlfn.XLOOKUP(C529, customers!$A$1:$A$1001,customers!B528:B1528,0)</f>
        <v>0</v>
      </c>
      <c r="G529" s="2" t="str">
        <f>IF(_xlfn.XLOOKUP(C529,customers!$A$1:$A$1001,customers!C528:C1528,0)=0, "", _xlfn.XLOOKUP(C529,customers!$A$1:$A$1001,customers!C528:C1528,0))</f>
        <v/>
      </c>
      <c r="H529" s="2" t="str">
        <f>_xlfn.XLOOKUP(C529,customers!$A$1:$A$1001,customers!$G$1:$G$1001,0)</f>
        <v>United Kingdom</v>
      </c>
      <c r="I529" t="str">
        <f>INDEX(products!$A$1:$G$49, MATCH(orders!$D529, products!$A$1:$A$49,0), MATCH(orders!I$1,products!$A$1:$G$1,0))</f>
        <v>Exc</v>
      </c>
      <c r="J529" t="str">
        <f>INDEX(products!$A$1:$G$49, MATCH(orders!$D529, products!$A$1:$A$49,0), MATCH(orders!J$1,products!$A$1:$G$1,0))</f>
        <v>M</v>
      </c>
      <c r="K529" s="4">
        <f>INDEX(products!$A$1:$G$49, MATCH(orders!$D529, products!$A$1:$A$49,0), MATCH(orders!K$1,products!$A$1:$G$1,0))</f>
        <v>0.5</v>
      </c>
      <c r="L529" s="5">
        <f>INDEX(products!$A$1:$G$49, MATCH(orders!$D529, products!$A$1:$A$49,0), 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f>_xlfn.XLOOKUP(C530, customers!$A$1:$A$1001,customers!B529:B1529,0)</f>
        <v>0</v>
      </c>
      <c r="G530" s="2" t="str">
        <f>IF(_xlfn.XLOOKUP(C530,customers!$A$1:$A$1001,customers!C529:C1529,0)=0, "", _xlfn.XLOOKUP(C530,customers!$A$1:$A$1001,customers!C529:C1529,0))</f>
        <v/>
      </c>
      <c r="H530" s="2" t="str">
        <f>_xlfn.XLOOKUP(C530,customers!$A$1:$A$1001,customers!$G$1:$G$1001,0)</f>
        <v>United States</v>
      </c>
      <c r="I530" t="str">
        <f>INDEX(products!$A$1:$G$49, MATCH(orders!$D530, products!$A$1:$A$49,0), MATCH(orders!I$1,products!$A$1:$G$1,0))</f>
        <v>Exc</v>
      </c>
      <c r="J530" t="str">
        <f>INDEX(products!$A$1:$G$49, MATCH(orders!$D530, products!$A$1:$A$49,0), MATCH(orders!J$1,products!$A$1:$G$1,0))</f>
        <v>L</v>
      </c>
      <c r="K530" s="4">
        <f>INDEX(products!$A$1:$G$49, MATCH(orders!$D530, products!$A$1:$A$49,0), MATCH(orders!K$1,products!$A$1:$G$1,0))</f>
        <v>0.5</v>
      </c>
      <c r="L530" s="5">
        <f>INDEX(products!$A$1:$G$49, MATCH(orders!$D530, products!$A$1:$A$49,0), 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f>_xlfn.XLOOKUP(C531, customers!$A$1:$A$1001,customers!B530:B1530,0)</f>
        <v>0</v>
      </c>
      <c r="G531" s="2" t="str">
        <f>IF(_xlfn.XLOOKUP(C531,customers!$A$1:$A$1001,customers!C530:C1530,0)=0, "", _xlfn.XLOOKUP(C531,customers!$A$1:$A$1001,customers!C530:C1530,0))</f>
        <v/>
      </c>
      <c r="H531" s="2" t="str">
        <f>_xlfn.XLOOKUP(C531,customers!$A$1:$A$1001,customers!$G$1:$G$1001,0)</f>
        <v>United States</v>
      </c>
      <c r="I531" t="str">
        <f>INDEX(products!$A$1:$G$49, MATCH(orders!$D531, products!$A$1:$A$49,0), MATCH(orders!I$1,products!$A$1:$G$1,0))</f>
        <v>Rob</v>
      </c>
      <c r="J531" t="str">
        <f>INDEX(products!$A$1:$G$49, MATCH(orders!$D531, products!$A$1:$A$49,0), MATCH(orders!J$1,products!$A$1:$G$1,0))</f>
        <v>M</v>
      </c>
      <c r="K531" s="4">
        <f>INDEX(products!$A$1:$G$49, MATCH(orders!$D531, products!$A$1:$A$49,0), MATCH(orders!K$1,products!$A$1:$G$1,0))</f>
        <v>1</v>
      </c>
      <c r="L531" s="5">
        <f>INDEX(products!$A$1:$G$49, MATCH(orders!$D531, products!$A$1:$A$49,0), 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f>_xlfn.XLOOKUP(C532, customers!$A$1:$A$1001,customers!B531:B1531,0)</f>
        <v>0</v>
      </c>
      <c r="G532" s="2" t="str">
        <f>IF(_xlfn.XLOOKUP(C532,customers!$A$1:$A$1001,customers!C531:C1531,0)=0, "", _xlfn.XLOOKUP(C532,customers!$A$1:$A$1001,customers!C531:C1531,0))</f>
        <v/>
      </c>
      <c r="H532" s="2" t="str">
        <f>_xlfn.XLOOKUP(C532,customers!$A$1:$A$1001,customers!$G$1:$G$1001,0)</f>
        <v>United States</v>
      </c>
      <c r="I532" t="str">
        <f>INDEX(products!$A$1:$G$49, MATCH(orders!$D532, products!$A$1:$A$49,0), MATCH(orders!I$1,products!$A$1:$G$1,0))</f>
        <v>Rob</v>
      </c>
      <c r="J532" t="str">
        <f>INDEX(products!$A$1:$G$49, MATCH(orders!$D532, products!$A$1:$A$49,0), MATCH(orders!J$1,products!$A$1:$G$1,0))</f>
        <v>M</v>
      </c>
      <c r="K532" s="4">
        <f>INDEX(products!$A$1:$G$49, MATCH(orders!$D532, products!$A$1:$A$49,0), MATCH(orders!K$1,products!$A$1:$G$1,0))</f>
        <v>1</v>
      </c>
      <c r="L532" s="5">
        <f>INDEX(products!$A$1:$G$49, MATCH(orders!$D532, products!$A$1:$A$49,0), 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f>_xlfn.XLOOKUP(C533, customers!$A$1:$A$1001,customers!B532:B1532,0)</f>
        <v>0</v>
      </c>
      <c r="G533" s="2" t="str">
        <f>IF(_xlfn.XLOOKUP(C533,customers!$A$1:$A$1001,customers!C532:C1532,0)=0, "", _xlfn.XLOOKUP(C533,customers!$A$1:$A$1001,customers!C532:C1532,0))</f>
        <v/>
      </c>
      <c r="H533" s="2" t="str">
        <f>_xlfn.XLOOKUP(C533,customers!$A$1:$A$1001,customers!$G$1:$G$1001,0)</f>
        <v>United States</v>
      </c>
      <c r="I533" t="str">
        <f>INDEX(products!$A$1:$G$49, MATCH(orders!$D533, products!$A$1:$A$49,0), MATCH(orders!I$1,products!$A$1:$G$1,0))</f>
        <v>Rob</v>
      </c>
      <c r="J533" t="str">
        <f>INDEX(products!$A$1:$G$49, MATCH(orders!$D533, products!$A$1:$A$49,0), MATCH(orders!J$1,products!$A$1:$G$1,0))</f>
        <v>D</v>
      </c>
      <c r="K533" s="4">
        <f>INDEX(products!$A$1:$G$49, MATCH(orders!$D533, products!$A$1:$A$49,0), MATCH(orders!K$1,products!$A$1:$G$1,0))</f>
        <v>1</v>
      </c>
      <c r="L533" s="5">
        <f>INDEX(products!$A$1:$G$49, MATCH(orders!$D533, products!$A$1:$A$49,0), 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f>_xlfn.XLOOKUP(C534, customers!$A$1:$A$1001,customers!B533:B1533,0)</f>
        <v>0</v>
      </c>
      <c r="G534" s="2" t="str">
        <f>IF(_xlfn.XLOOKUP(C534,customers!$A$1:$A$1001,customers!C533:C1533,0)=0, "", _xlfn.XLOOKUP(C534,customers!$A$1:$A$1001,customers!C533:C1533,0))</f>
        <v/>
      </c>
      <c r="H534" s="2" t="str">
        <f>_xlfn.XLOOKUP(C534,customers!$A$1:$A$1001,customers!$G$1:$G$1001,0)</f>
        <v>United States</v>
      </c>
      <c r="I534" t="str">
        <f>INDEX(products!$A$1:$G$49, MATCH(orders!$D534, products!$A$1:$A$49,0), MATCH(orders!I$1,products!$A$1:$G$1,0))</f>
        <v>Exc</v>
      </c>
      <c r="J534" t="str">
        <f>INDEX(products!$A$1:$G$49, MATCH(orders!$D534, products!$A$1:$A$49,0), MATCH(orders!J$1,products!$A$1:$G$1,0))</f>
        <v>M</v>
      </c>
      <c r="K534" s="4">
        <f>INDEX(products!$A$1:$G$49, MATCH(orders!$D534, products!$A$1:$A$49,0), MATCH(orders!K$1,products!$A$1:$G$1,0))</f>
        <v>0.5</v>
      </c>
      <c r="L534" s="5">
        <f>INDEX(products!$A$1:$G$49, MATCH(orders!$D534, products!$A$1:$A$49,0), 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f>_xlfn.XLOOKUP(C535, customers!$A$1:$A$1001,customers!B534:B1534,0)</f>
        <v>0</v>
      </c>
      <c r="G535" s="2" t="str">
        <f>IF(_xlfn.XLOOKUP(C535,customers!$A$1:$A$1001,customers!C534:C1534,0)=0, "", _xlfn.XLOOKUP(C535,customers!$A$1:$A$1001,customers!C534:C1534,0))</f>
        <v/>
      </c>
      <c r="H535" s="2" t="str">
        <f>_xlfn.XLOOKUP(C535,customers!$A$1:$A$1001,customers!$G$1:$G$1001,0)</f>
        <v>United States</v>
      </c>
      <c r="I535" t="str">
        <f>INDEX(products!$A$1:$G$49, MATCH(orders!$D535, products!$A$1:$A$49,0), MATCH(orders!I$1,products!$A$1:$G$1,0))</f>
        <v>Rob</v>
      </c>
      <c r="J535" t="str">
        <f>INDEX(products!$A$1:$G$49, MATCH(orders!$D535, products!$A$1:$A$49,0), MATCH(orders!J$1,products!$A$1:$G$1,0))</f>
        <v>D</v>
      </c>
      <c r="K535" s="4">
        <f>INDEX(products!$A$1:$G$49, MATCH(orders!$D535, products!$A$1:$A$49,0), MATCH(orders!K$1,products!$A$1:$G$1,0))</f>
        <v>0.5</v>
      </c>
      <c r="L535" s="5">
        <f>INDEX(products!$A$1:$G$49, MATCH(orders!$D535, products!$A$1:$A$49,0), 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f>_xlfn.XLOOKUP(C536, customers!$A$1:$A$1001,customers!B535:B1535,0)</f>
        <v>0</v>
      </c>
      <c r="G536" s="2" t="str">
        <f>IF(_xlfn.XLOOKUP(C536,customers!$A$1:$A$1001,customers!C535:C1535,0)=0, "", _xlfn.XLOOKUP(C536,customers!$A$1:$A$1001,customers!C535:C1535,0))</f>
        <v/>
      </c>
      <c r="H536" s="2" t="str">
        <f>_xlfn.XLOOKUP(C536,customers!$A$1:$A$1001,customers!$G$1:$G$1001,0)</f>
        <v>Ireland</v>
      </c>
      <c r="I536" t="str">
        <f>INDEX(products!$A$1:$G$49, MATCH(orders!$D536, products!$A$1:$A$49,0), MATCH(orders!I$1,products!$A$1:$G$1,0))</f>
        <v>Rob</v>
      </c>
      <c r="J536" t="str">
        <f>INDEX(products!$A$1:$G$49, MATCH(orders!$D536, products!$A$1:$A$49,0), MATCH(orders!J$1,products!$A$1:$G$1,0))</f>
        <v>M</v>
      </c>
      <c r="K536" s="4">
        <f>INDEX(products!$A$1:$G$49, MATCH(orders!$D536, products!$A$1:$A$49,0), MATCH(orders!K$1,products!$A$1:$G$1,0))</f>
        <v>2.5</v>
      </c>
      <c r="L536" s="5">
        <f>INDEX(products!$A$1:$G$49, MATCH(orders!$D536, products!$A$1:$A$49,0), 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f>_xlfn.XLOOKUP(C537, customers!$A$1:$A$1001,customers!B536:B1536,0)</f>
        <v>0</v>
      </c>
      <c r="G537" s="2" t="str">
        <f>IF(_xlfn.XLOOKUP(C537,customers!$A$1:$A$1001,customers!C536:C1536,0)=0, "", _xlfn.XLOOKUP(C537,customers!$A$1:$A$1001,customers!C536:C1536,0))</f>
        <v/>
      </c>
      <c r="H537" s="2" t="str">
        <f>_xlfn.XLOOKUP(C537,customers!$A$1:$A$1001,customers!$G$1:$G$1001,0)</f>
        <v>Ireland</v>
      </c>
      <c r="I537" t="str">
        <f>INDEX(products!$A$1:$G$49, MATCH(orders!$D537, products!$A$1:$A$49,0), MATCH(orders!I$1,products!$A$1:$G$1,0))</f>
        <v>Lib</v>
      </c>
      <c r="J537" t="str">
        <f>INDEX(products!$A$1:$G$49, MATCH(orders!$D537, products!$A$1:$A$49,0), MATCH(orders!J$1,products!$A$1:$G$1,0))</f>
        <v>L</v>
      </c>
      <c r="K537" s="4">
        <f>INDEX(products!$A$1:$G$49, MATCH(orders!$D537, products!$A$1:$A$49,0), MATCH(orders!K$1,products!$A$1:$G$1,0))</f>
        <v>0.2</v>
      </c>
      <c r="L537" s="5">
        <f>INDEX(products!$A$1:$G$49, MATCH(orders!$D537, products!$A$1:$A$49,0), 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f>_xlfn.XLOOKUP(C538, customers!$A$1:$A$1001,customers!B537:B1537,0)</f>
        <v>0</v>
      </c>
      <c r="G538" s="2" t="str">
        <f>IF(_xlfn.XLOOKUP(C538,customers!$A$1:$A$1001,customers!C537:C1537,0)=0, "", _xlfn.XLOOKUP(C538,customers!$A$1:$A$1001,customers!C537:C1537,0))</f>
        <v/>
      </c>
      <c r="H538" s="2" t="str">
        <f>_xlfn.XLOOKUP(C538,customers!$A$1:$A$1001,customers!$G$1:$G$1001,0)</f>
        <v>Ireland</v>
      </c>
      <c r="I538" t="str">
        <f>INDEX(products!$A$1:$G$49, MATCH(orders!$D538, products!$A$1:$A$49,0), MATCH(orders!I$1,products!$A$1:$G$1,0))</f>
        <v>Rob</v>
      </c>
      <c r="J538" t="str">
        <f>INDEX(products!$A$1:$G$49, MATCH(orders!$D538, products!$A$1:$A$49,0), MATCH(orders!J$1,products!$A$1:$G$1,0))</f>
        <v>D</v>
      </c>
      <c r="K538" s="4">
        <f>INDEX(products!$A$1:$G$49, MATCH(orders!$D538, products!$A$1:$A$49,0), MATCH(orders!K$1,products!$A$1:$G$1,0))</f>
        <v>0.2</v>
      </c>
      <c r="L538" s="5">
        <f>INDEX(products!$A$1:$G$49, MATCH(orders!$D538, products!$A$1:$A$49,0), 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f>_xlfn.XLOOKUP(C539, customers!$A$1:$A$1001,customers!B538:B1538,0)</f>
        <v>0</v>
      </c>
      <c r="G539" s="2" t="str">
        <f>IF(_xlfn.XLOOKUP(C539,customers!$A$1:$A$1001,customers!C538:C1538,0)=0, "", _xlfn.XLOOKUP(C539,customers!$A$1:$A$1001,customers!C538:C1538,0))</f>
        <v/>
      </c>
      <c r="H539" s="2" t="str">
        <f>_xlfn.XLOOKUP(C539,customers!$A$1:$A$1001,customers!$G$1:$G$1001,0)</f>
        <v>United States</v>
      </c>
      <c r="I539" t="str">
        <f>INDEX(products!$A$1:$G$49, MATCH(orders!$D539, products!$A$1:$A$49,0), MATCH(orders!I$1,products!$A$1:$G$1,0))</f>
        <v>Exc</v>
      </c>
      <c r="J539" t="str">
        <f>INDEX(products!$A$1:$G$49, MATCH(orders!$D539, products!$A$1:$A$49,0), MATCH(orders!J$1,products!$A$1:$G$1,0))</f>
        <v>D</v>
      </c>
      <c r="K539" s="4">
        <f>INDEX(products!$A$1:$G$49, MATCH(orders!$D539, products!$A$1:$A$49,0), MATCH(orders!K$1,products!$A$1:$G$1,0))</f>
        <v>2.5</v>
      </c>
      <c r="L539" s="5">
        <f>INDEX(products!$A$1:$G$49, MATCH(orders!$D539, products!$A$1:$A$49,0), 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f>_xlfn.XLOOKUP(C540, customers!$A$1:$A$1001,customers!B539:B1539,0)</f>
        <v>0</v>
      </c>
      <c r="G540" s="2" t="str">
        <f>IF(_xlfn.XLOOKUP(C540,customers!$A$1:$A$1001,customers!C539:C1539,0)=0, "", _xlfn.XLOOKUP(C540,customers!$A$1:$A$1001,customers!C539:C1539,0))</f>
        <v/>
      </c>
      <c r="H540" s="2" t="str">
        <f>_xlfn.XLOOKUP(C540,customers!$A$1:$A$1001,customers!$G$1:$G$1001,0)</f>
        <v>United States</v>
      </c>
      <c r="I540" t="str">
        <f>INDEX(products!$A$1:$G$49, MATCH(orders!$D540, products!$A$1:$A$49,0), MATCH(orders!I$1,products!$A$1:$G$1,0))</f>
        <v>Rob</v>
      </c>
      <c r="J540" t="str">
        <f>INDEX(products!$A$1:$G$49, MATCH(orders!$D540, products!$A$1:$A$49,0), MATCH(orders!J$1,products!$A$1:$G$1,0))</f>
        <v>D</v>
      </c>
      <c r="K540" s="4">
        <f>INDEX(products!$A$1:$G$49, MATCH(orders!$D540, products!$A$1:$A$49,0), MATCH(orders!K$1,products!$A$1:$G$1,0))</f>
        <v>0.2</v>
      </c>
      <c r="L540" s="5">
        <f>INDEX(products!$A$1:$G$49, MATCH(orders!$D540, products!$A$1:$A$49,0), 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f>_xlfn.XLOOKUP(C541, customers!$A$1:$A$1001,customers!B540:B1540,0)</f>
        <v>0</v>
      </c>
      <c r="G541" s="2" t="str">
        <f>IF(_xlfn.XLOOKUP(C541,customers!$A$1:$A$1001,customers!C540:C1540,0)=0, "", _xlfn.XLOOKUP(C541,customers!$A$1:$A$1001,customers!C540:C1540,0))</f>
        <v/>
      </c>
      <c r="H541" s="2" t="str">
        <f>_xlfn.XLOOKUP(C541,customers!$A$1:$A$1001,customers!$G$1:$G$1001,0)</f>
        <v>United States</v>
      </c>
      <c r="I541" t="str">
        <f>INDEX(products!$A$1:$G$49, MATCH(orders!$D541, products!$A$1:$A$49,0), MATCH(orders!I$1,products!$A$1:$G$1,0))</f>
        <v>Rob</v>
      </c>
      <c r="J541" t="str">
        <f>INDEX(products!$A$1:$G$49, MATCH(orders!$D541, products!$A$1:$A$49,0), MATCH(orders!J$1,products!$A$1:$G$1,0))</f>
        <v>D</v>
      </c>
      <c r="K541" s="4">
        <f>INDEX(products!$A$1:$G$49, MATCH(orders!$D541, products!$A$1:$A$49,0), MATCH(orders!K$1,products!$A$1:$G$1,0))</f>
        <v>0.5</v>
      </c>
      <c r="L541" s="5">
        <f>INDEX(products!$A$1:$G$49, MATCH(orders!$D541, products!$A$1:$A$49,0), 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f>_xlfn.XLOOKUP(C542, customers!$A$1:$A$1001,customers!B541:B1541,0)</f>
        <v>0</v>
      </c>
      <c r="G542" s="2" t="str">
        <f>IF(_xlfn.XLOOKUP(C542,customers!$A$1:$A$1001,customers!C541:C1541,0)=0, "", _xlfn.XLOOKUP(C542,customers!$A$1:$A$1001,customers!C541:C1541,0))</f>
        <v/>
      </c>
      <c r="H542" s="2" t="str">
        <f>_xlfn.XLOOKUP(C542,customers!$A$1:$A$1001,customers!$G$1:$G$1001,0)</f>
        <v>United States</v>
      </c>
      <c r="I542" t="str">
        <f>INDEX(products!$A$1:$G$49, MATCH(orders!$D542, products!$A$1:$A$49,0), MATCH(orders!I$1,products!$A$1:$G$1,0))</f>
        <v>Lib</v>
      </c>
      <c r="J542" t="str">
        <f>INDEX(products!$A$1:$G$49, MATCH(orders!$D542, products!$A$1:$A$49,0), MATCH(orders!J$1,products!$A$1:$G$1,0))</f>
        <v>L</v>
      </c>
      <c r="K542" s="4">
        <f>INDEX(products!$A$1:$G$49, MATCH(orders!$D542, products!$A$1:$A$49,0), MATCH(orders!K$1,products!$A$1:$G$1,0))</f>
        <v>1</v>
      </c>
      <c r="L542" s="5">
        <f>INDEX(products!$A$1:$G$49, MATCH(orders!$D542, products!$A$1:$A$49,0), 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f>_xlfn.XLOOKUP(C543, customers!$A$1:$A$1001,customers!B542:B1542,0)</f>
        <v>0</v>
      </c>
      <c r="G543" s="2" t="str">
        <f>IF(_xlfn.XLOOKUP(C543,customers!$A$1:$A$1001,customers!C542:C1542,0)=0, "", _xlfn.XLOOKUP(C543,customers!$A$1:$A$1001,customers!C542:C1542,0))</f>
        <v/>
      </c>
      <c r="H543" s="2" t="str">
        <f>_xlfn.XLOOKUP(C543,customers!$A$1:$A$1001,customers!$G$1:$G$1001,0)</f>
        <v>Ireland</v>
      </c>
      <c r="I543" t="str">
        <f>INDEX(products!$A$1:$G$49, MATCH(orders!$D543, products!$A$1:$A$49,0), MATCH(orders!I$1,products!$A$1:$G$1,0))</f>
        <v>Ara</v>
      </c>
      <c r="J543" t="str">
        <f>INDEX(products!$A$1:$G$49, MATCH(orders!$D543, products!$A$1:$A$49,0), MATCH(orders!J$1,products!$A$1:$G$1,0))</f>
        <v>D</v>
      </c>
      <c r="K543" s="4">
        <f>INDEX(products!$A$1:$G$49, MATCH(orders!$D543, products!$A$1:$A$49,0), MATCH(orders!K$1,products!$A$1:$G$1,0))</f>
        <v>2.5</v>
      </c>
      <c r="L543" s="5">
        <f>INDEX(products!$A$1:$G$49, MATCH(orders!$D543, products!$A$1:$A$49,0), 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f>_xlfn.XLOOKUP(C544, customers!$A$1:$A$1001,customers!B543:B1543,0)</f>
        <v>0</v>
      </c>
      <c r="G544" s="2" t="str">
        <f>IF(_xlfn.XLOOKUP(C544,customers!$A$1:$A$1001,customers!C543:C1543,0)=0, "", _xlfn.XLOOKUP(C544,customers!$A$1:$A$1001,customers!C543:C1543,0))</f>
        <v/>
      </c>
      <c r="H544" s="2" t="str">
        <f>_xlfn.XLOOKUP(C544,customers!$A$1:$A$1001,customers!$G$1:$G$1001,0)</f>
        <v>United States</v>
      </c>
      <c r="I544" t="str">
        <f>INDEX(products!$A$1:$G$49, MATCH(orders!$D544, products!$A$1:$A$49,0), MATCH(orders!I$1,products!$A$1:$G$1,0))</f>
        <v>Ara</v>
      </c>
      <c r="J544" t="str">
        <f>INDEX(products!$A$1:$G$49, MATCH(orders!$D544, products!$A$1:$A$49,0), MATCH(orders!J$1,products!$A$1:$G$1,0))</f>
        <v>M</v>
      </c>
      <c r="K544" s="4">
        <f>INDEX(products!$A$1:$G$49, MATCH(orders!$D544, products!$A$1:$A$49,0), MATCH(orders!K$1,products!$A$1:$G$1,0))</f>
        <v>2.5</v>
      </c>
      <c r="L544" s="5">
        <f>INDEX(products!$A$1:$G$49, MATCH(orders!$D544, products!$A$1:$A$49,0), 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f>_xlfn.XLOOKUP(C545, customers!$A$1:$A$1001,customers!B544:B1544,0)</f>
        <v>0</v>
      </c>
      <c r="G545" s="2" t="str">
        <f>IF(_xlfn.XLOOKUP(C545,customers!$A$1:$A$1001,customers!C544:C1544,0)=0, "", _xlfn.XLOOKUP(C545,customers!$A$1:$A$1001,customers!C544:C1544,0))</f>
        <v/>
      </c>
      <c r="H545" s="2" t="str">
        <f>_xlfn.XLOOKUP(C545,customers!$A$1:$A$1001,customers!$G$1:$G$1001,0)</f>
        <v>United States</v>
      </c>
      <c r="I545" t="str">
        <f>INDEX(products!$A$1:$G$49, MATCH(orders!$D545, products!$A$1:$A$49,0), MATCH(orders!I$1,products!$A$1:$G$1,0))</f>
        <v>Rob</v>
      </c>
      <c r="J545" t="str">
        <f>INDEX(products!$A$1:$G$49, MATCH(orders!$D545, products!$A$1:$A$49,0), MATCH(orders!J$1,products!$A$1:$G$1,0))</f>
        <v>L</v>
      </c>
      <c r="K545" s="4">
        <f>INDEX(products!$A$1:$G$49, MATCH(orders!$D545, products!$A$1:$A$49,0), MATCH(orders!K$1,products!$A$1:$G$1,0))</f>
        <v>2.5</v>
      </c>
      <c r="L545" s="5">
        <f>INDEX(products!$A$1:$G$49, MATCH(orders!$D545, products!$A$1:$A$49,0), 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f>_xlfn.XLOOKUP(C546, customers!$A$1:$A$1001,customers!B545:B1545,0)</f>
        <v>0</v>
      </c>
      <c r="G546" s="2" t="str">
        <f>IF(_xlfn.XLOOKUP(C546,customers!$A$1:$A$1001,customers!C545:C1545,0)=0, "", _xlfn.XLOOKUP(C546,customers!$A$1:$A$1001,customers!C545:C1545,0))</f>
        <v/>
      </c>
      <c r="H546" s="2" t="str">
        <f>_xlfn.XLOOKUP(C546,customers!$A$1:$A$1001,customers!$G$1:$G$1001,0)</f>
        <v>United States</v>
      </c>
      <c r="I546" t="str">
        <f>INDEX(products!$A$1:$G$49, MATCH(orders!$D546, products!$A$1:$A$49,0), MATCH(orders!I$1,products!$A$1:$G$1,0))</f>
        <v>Ara</v>
      </c>
      <c r="J546" t="str">
        <f>INDEX(products!$A$1:$G$49, MATCH(orders!$D546, products!$A$1:$A$49,0), MATCH(orders!J$1,products!$A$1:$G$1,0))</f>
        <v>L</v>
      </c>
      <c r="K546" s="4">
        <f>INDEX(products!$A$1:$G$49, MATCH(orders!$D546, products!$A$1:$A$49,0), MATCH(orders!K$1,products!$A$1:$G$1,0))</f>
        <v>0.5</v>
      </c>
      <c r="L546" s="5">
        <f>INDEX(products!$A$1:$G$49, MATCH(orders!$D546, products!$A$1:$A$49,0), 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f>_xlfn.XLOOKUP(C547, customers!$A$1:$A$1001,customers!B546:B1546,0)</f>
        <v>0</v>
      </c>
      <c r="G547" s="2" t="str">
        <f>IF(_xlfn.XLOOKUP(C547,customers!$A$1:$A$1001,customers!C546:C1546,0)=0, "", _xlfn.XLOOKUP(C547,customers!$A$1:$A$1001,customers!C546:C1546,0))</f>
        <v/>
      </c>
      <c r="H547" s="2" t="str">
        <f>_xlfn.XLOOKUP(C547,customers!$A$1:$A$1001,customers!$G$1:$G$1001,0)</f>
        <v>United Kingdom</v>
      </c>
      <c r="I547" t="str">
        <f>INDEX(products!$A$1:$G$49, MATCH(orders!$D547, products!$A$1:$A$49,0), MATCH(orders!I$1,products!$A$1:$G$1,0))</f>
        <v>Lib</v>
      </c>
      <c r="J547" t="str">
        <f>INDEX(products!$A$1:$G$49, MATCH(orders!$D547, products!$A$1:$A$49,0), MATCH(orders!J$1,products!$A$1:$G$1,0))</f>
        <v>D</v>
      </c>
      <c r="K547" s="4">
        <f>INDEX(products!$A$1:$G$49, MATCH(orders!$D547, products!$A$1:$A$49,0), MATCH(orders!K$1,products!$A$1:$G$1,0))</f>
        <v>0.2</v>
      </c>
      <c r="L547" s="5">
        <f>INDEX(products!$A$1:$G$49, MATCH(orders!$D547, products!$A$1:$A$49,0), 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f>_xlfn.XLOOKUP(C548, customers!$A$1:$A$1001,customers!B547:B1547,0)</f>
        <v>0</v>
      </c>
      <c r="G548" s="2" t="str">
        <f>IF(_xlfn.XLOOKUP(C548,customers!$A$1:$A$1001,customers!C547:C1547,0)=0, "", _xlfn.XLOOKUP(C548,customers!$A$1:$A$1001,customers!C547:C1547,0))</f>
        <v/>
      </c>
      <c r="H548" s="2" t="str">
        <f>_xlfn.XLOOKUP(C548,customers!$A$1:$A$1001,customers!$G$1:$G$1001,0)</f>
        <v>Ireland</v>
      </c>
      <c r="I548" t="str">
        <f>INDEX(products!$A$1:$G$49, MATCH(orders!$D548, products!$A$1:$A$49,0), MATCH(orders!I$1,products!$A$1:$G$1,0))</f>
        <v>Exc</v>
      </c>
      <c r="J548" t="str">
        <f>INDEX(products!$A$1:$G$49, MATCH(orders!$D548, products!$A$1:$A$49,0), MATCH(orders!J$1,products!$A$1:$G$1,0))</f>
        <v>D</v>
      </c>
      <c r="K548" s="4">
        <f>INDEX(products!$A$1:$G$49, MATCH(orders!$D548, products!$A$1:$A$49,0), MATCH(orders!K$1,products!$A$1:$G$1,0))</f>
        <v>2.5</v>
      </c>
      <c r="L548" s="5">
        <f>INDEX(products!$A$1:$G$49, MATCH(orders!$D548, products!$A$1:$A$49,0), 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f>_xlfn.XLOOKUP(C549, customers!$A$1:$A$1001,customers!B548:B1548,0)</f>
        <v>0</v>
      </c>
      <c r="G549" s="2" t="str">
        <f>IF(_xlfn.XLOOKUP(C549,customers!$A$1:$A$1001,customers!C548:C1548,0)=0, "", _xlfn.XLOOKUP(C549,customers!$A$1:$A$1001,customers!C548:C1548,0))</f>
        <v/>
      </c>
      <c r="H549" s="2" t="str">
        <f>_xlfn.XLOOKUP(C549,customers!$A$1:$A$1001,customers!$G$1:$G$1001,0)</f>
        <v>United States</v>
      </c>
      <c r="I549" t="str">
        <f>INDEX(products!$A$1:$G$49, MATCH(orders!$D549, products!$A$1:$A$49,0), MATCH(orders!I$1,products!$A$1:$G$1,0))</f>
        <v>Rob</v>
      </c>
      <c r="J549" t="str">
        <f>INDEX(products!$A$1:$G$49, MATCH(orders!$D549, products!$A$1:$A$49,0), MATCH(orders!J$1,products!$A$1:$G$1,0))</f>
        <v>L</v>
      </c>
      <c r="K549" s="4">
        <f>INDEX(products!$A$1:$G$49, MATCH(orders!$D549, products!$A$1:$A$49,0), MATCH(orders!K$1,products!$A$1:$G$1,0))</f>
        <v>0.2</v>
      </c>
      <c r="L549" s="5">
        <f>INDEX(products!$A$1:$G$49, MATCH(orders!$D549, products!$A$1:$A$49,0), 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f>_xlfn.XLOOKUP(C550, customers!$A$1:$A$1001,customers!B549:B1549,0)</f>
        <v>0</v>
      </c>
      <c r="G550" s="2" t="str">
        <f>IF(_xlfn.XLOOKUP(C550,customers!$A$1:$A$1001,customers!C549:C1549,0)=0, "", _xlfn.XLOOKUP(C550,customers!$A$1:$A$1001,customers!C549:C1549,0))</f>
        <v/>
      </c>
      <c r="H550" s="2" t="str">
        <f>_xlfn.XLOOKUP(C550,customers!$A$1:$A$1001,customers!$G$1:$G$1001,0)</f>
        <v>United States</v>
      </c>
      <c r="I550" t="str">
        <f>INDEX(products!$A$1:$G$49, MATCH(orders!$D550, products!$A$1:$A$49,0), MATCH(orders!I$1,products!$A$1:$G$1,0))</f>
        <v>Exc</v>
      </c>
      <c r="J550" t="str">
        <f>INDEX(products!$A$1:$G$49, MATCH(orders!$D550, products!$A$1:$A$49,0), MATCH(orders!J$1,products!$A$1:$G$1,0))</f>
        <v>L</v>
      </c>
      <c r="K550" s="4">
        <f>INDEX(products!$A$1:$G$49, MATCH(orders!$D550, products!$A$1:$A$49,0), MATCH(orders!K$1,products!$A$1:$G$1,0))</f>
        <v>0.2</v>
      </c>
      <c r="L550" s="5">
        <f>INDEX(products!$A$1:$G$49, MATCH(orders!$D550, products!$A$1:$A$49,0), 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f>_xlfn.XLOOKUP(C551, customers!$A$1:$A$1001,customers!B550:B1550,0)</f>
        <v>0</v>
      </c>
      <c r="G551" s="2" t="str">
        <f>IF(_xlfn.XLOOKUP(C551,customers!$A$1:$A$1001,customers!C550:C1550,0)=0, "", _xlfn.XLOOKUP(C551,customers!$A$1:$A$1001,customers!C550:C1550,0))</f>
        <v/>
      </c>
      <c r="H551" s="2" t="str">
        <f>_xlfn.XLOOKUP(C551,customers!$A$1:$A$1001,customers!$G$1:$G$1001,0)</f>
        <v>United States</v>
      </c>
      <c r="I551" t="str">
        <f>INDEX(products!$A$1:$G$49, MATCH(orders!$D551, products!$A$1:$A$49,0), MATCH(orders!I$1,products!$A$1:$G$1,0))</f>
        <v>Exc</v>
      </c>
      <c r="J551" t="str">
        <f>INDEX(products!$A$1:$G$49, MATCH(orders!$D551, products!$A$1:$A$49,0), MATCH(orders!J$1,products!$A$1:$G$1,0))</f>
        <v>L</v>
      </c>
      <c r="K551" s="4">
        <f>INDEX(products!$A$1:$G$49, MATCH(orders!$D551, products!$A$1:$A$49,0), MATCH(orders!K$1,products!$A$1:$G$1,0))</f>
        <v>0.2</v>
      </c>
      <c r="L551" s="5">
        <f>INDEX(products!$A$1:$G$49, MATCH(orders!$D551, products!$A$1:$A$49,0), 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f>_xlfn.XLOOKUP(C552, customers!$A$1:$A$1001,customers!B551:B1551,0)</f>
        <v>0</v>
      </c>
      <c r="G552" s="2" t="str">
        <f>IF(_xlfn.XLOOKUP(C552,customers!$A$1:$A$1001,customers!C551:C1551,0)=0, "", _xlfn.XLOOKUP(C552,customers!$A$1:$A$1001,customers!C551:C1551,0))</f>
        <v/>
      </c>
      <c r="H552" s="2" t="str">
        <f>_xlfn.XLOOKUP(C552,customers!$A$1:$A$1001,customers!$G$1:$G$1001,0)</f>
        <v>United States</v>
      </c>
      <c r="I552" t="str">
        <f>INDEX(products!$A$1:$G$49, MATCH(orders!$D552, products!$A$1:$A$49,0), MATCH(orders!I$1,products!$A$1:$G$1,0))</f>
        <v>Lib</v>
      </c>
      <c r="J552" t="str">
        <f>INDEX(products!$A$1:$G$49, MATCH(orders!$D552, products!$A$1:$A$49,0), MATCH(orders!J$1,products!$A$1:$G$1,0))</f>
        <v>D</v>
      </c>
      <c r="K552" s="4">
        <f>INDEX(products!$A$1:$G$49, MATCH(orders!$D552, products!$A$1:$A$49,0), MATCH(orders!K$1,products!$A$1:$G$1,0))</f>
        <v>0.2</v>
      </c>
      <c r="L552" s="5">
        <f>INDEX(products!$A$1:$G$49, MATCH(orders!$D552, products!$A$1:$A$49,0), 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f>_xlfn.XLOOKUP(C553, customers!$A$1:$A$1001,customers!B552:B1552,0)</f>
        <v>0</v>
      </c>
      <c r="G553" s="2" t="str">
        <f>IF(_xlfn.XLOOKUP(C553,customers!$A$1:$A$1001,customers!C552:C1552,0)=0, "", _xlfn.XLOOKUP(C553,customers!$A$1:$A$1001,customers!C552:C1552,0))</f>
        <v/>
      </c>
      <c r="H553" s="2" t="str">
        <f>_xlfn.XLOOKUP(C553,customers!$A$1:$A$1001,customers!$G$1:$G$1001,0)</f>
        <v>United States</v>
      </c>
      <c r="I553" t="str">
        <f>INDEX(products!$A$1:$G$49, MATCH(orders!$D553, products!$A$1:$A$49,0), MATCH(orders!I$1,products!$A$1:$G$1,0))</f>
        <v>Exc</v>
      </c>
      <c r="J553" t="str">
        <f>INDEX(products!$A$1:$G$49, MATCH(orders!$D553, products!$A$1:$A$49,0), MATCH(orders!J$1,products!$A$1:$G$1,0))</f>
        <v>D</v>
      </c>
      <c r="K553" s="4">
        <f>INDEX(products!$A$1:$G$49, MATCH(orders!$D553, products!$A$1:$A$49,0), MATCH(orders!K$1,products!$A$1:$G$1,0))</f>
        <v>0.2</v>
      </c>
      <c r="L553" s="5">
        <f>INDEX(products!$A$1:$G$49, MATCH(orders!$D553, products!$A$1:$A$49,0), 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f>_xlfn.XLOOKUP(C554, customers!$A$1:$A$1001,customers!B553:B1553,0)</f>
        <v>0</v>
      </c>
      <c r="G554" s="2" t="str">
        <f>IF(_xlfn.XLOOKUP(C554,customers!$A$1:$A$1001,customers!C553:C1553,0)=0, "", _xlfn.XLOOKUP(C554,customers!$A$1:$A$1001,customers!C553:C1553,0))</f>
        <v/>
      </c>
      <c r="H554" s="2" t="str">
        <f>_xlfn.XLOOKUP(C554,customers!$A$1:$A$1001,customers!$G$1:$G$1001,0)</f>
        <v>United Kingdom</v>
      </c>
      <c r="I554" t="str">
        <f>INDEX(products!$A$1:$G$49, MATCH(orders!$D554, products!$A$1:$A$49,0), MATCH(orders!I$1,products!$A$1:$G$1,0))</f>
        <v>Exc</v>
      </c>
      <c r="J554" t="str">
        <f>INDEX(products!$A$1:$G$49, MATCH(orders!$D554, products!$A$1:$A$49,0), MATCH(orders!J$1,products!$A$1:$G$1,0))</f>
        <v>L</v>
      </c>
      <c r="K554" s="4">
        <f>INDEX(products!$A$1:$G$49, MATCH(orders!$D554, products!$A$1:$A$49,0), MATCH(orders!K$1,products!$A$1:$G$1,0))</f>
        <v>0.2</v>
      </c>
      <c r="L554" s="5">
        <f>INDEX(products!$A$1:$G$49, MATCH(orders!$D554, products!$A$1:$A$49,0), 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f>_xlfn.XLOOKUP(C555, customers!$A$1:$A$1001,customers!B554:B1554,0)</f>
        <v>0</v>
      </c>
      <c r="G555" s="2" t="str">
        <f>IF(_xlfn.XLOOKUP(C555,customers!$A$1:$A$1001,customers!C554:C1554,0)=0, "", _xlfn.XLOOKUP(C555,customers!$A$1:$A$1001,customers!C554:C1554,0))</f>
        <v/>
      </c>
      <c r="H555" s="2" t="str">
        <f>_xlfn.XLOOKUP(C555,customers!$A$1:$A$1001,customers!$G$1:$G$1001,0)</f>
        <v>United States</v>
      </c>
      <c r="I555" t="str">
        <f>INDEX(products!$A$1:$G$49, MATCH(orders!$D555, products!$A$1:$A$49,0), MATCH(orders!I$1,products!$A$1:$G$1,0))</f>
        <v>Exc</v>
      </c>
      <c r="J555" t="str">
        <f>INDEX(products!$A$1:$G$49, MATCH(orders!$D555, products!$A$1:$A$49,0), MATCH(orders!J$1,products!$A$1:$G$1,0))</f>
        <v>M</v>
      </c>
      <c r="K555" s="4">
        <f>INDEX(products!$A$1:$G$49, MATCH(orders!$D555, products!$A$1:$A$49,0), MATCH(orders!K$1,products!$A$1:$G$1,0))</f>
        <v>1</v>
      </c>
      <c r="L555" s="5">
        <f>INDEX(products!$A$1:$G$49, MATCH(orders!$D555, products!$A$1:$A$49,0), 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f>_xlfn.XLOOKUP(C556, customers!$A$1:$A$1001,customers!B555:B1555,0)</f>
        <v>0</v>
      </c>
      <c r="G556" s="2" t="str">
        <f>IF(_xlfn.XLOOKUP(C556,customers!$A$1:$A$1001,customers!C555:C1555,0)=0, "", _xlfn.XLOOKUP(C556,customers!$A$1:$A$1001,customers!C555:C1555,0))</f>
        <v/>
      </c>
      <c r="H556" s="2" t="str">
        <f>_xlfn.XLOOKUP(C556,customers!$A$1:$A$1001,customers!$G$1:$G$1001,0)</f>
        <v>United Kingdom</v>
      </c>
      <c r="I556" t="str">
        <f>INDEX(products!$A$1:$G$49, MATCH(orders!$D556, products!$A$1:$A$49,0), MATCH(orders!I$1,products!$A$1:$G$1,0))</f>
        <v>Rob</v>
      </c>
      <c r="J556" t="str">
        <f>INDEX(products!$A$1:$G$49, MATCH(orders!$D556, products!$A$1:$A$49,0), MATCH(orders!J$1,products!$A$1:$G$1,0))</f>
        <v>L</v>
      </c>
      <c r="K556" s="4">
        <f>INDEX(products!$A$1:$G$49, MATCH(orders!$D556, products!$A$1:$A$49,0), MATCH(orders!K$1,products!$A$1:$G$1,0))</f>
        <v>2.5</v>
      </c>
      <c r="L556" s="5">
        <f>INDEX(products!$A$1:$G$49, MATCH(orders!$D556, products!$A$1:$A$49,0), 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f>_xlfn.XLOOKUP(C557, customers!$A$1:$A$1001,customers!B556:B1556,0)</f>
        <v>0</v>
      </c>
      <c r="G557" s="2" t="str">
        <f>IF(_xlfn.XLOOKUP(C557,customers!$A$1:$A$1001,customers!C556:C1556,0)=0, "", _xlfn.XLOOKUP(C557,customers!$A$1:$A$1001,customers!C556:C1556,0))</f>
        <v/>
      </c>
      <c r="H557" s="2" t="str">
        <f>_xlfn.XLOOKUP(C557,customers!$A$1:$A$1001,customers!$G$1:$G$1001,0)</f>
        <v>Ireland</v>
      </c>
      <c r="I557" t="str">
        <f>INDEX(products!$A$1:$G$49, MATCH(orders!$D557, products!$A$1:$A$49,0), MATCH(orders!I$1,products!$A$1:$G$1,0))</f>
        <v>Exc</v>
      </c>
      <c r="J557" t="str">
        <f>INDEX(products!$A$1:$G$49, MATCH(orders!$D557, products!$A$1:$A$49,0), MATCH(orders!J$1,products!$A$1:$G$1,0))</f>
        <v>M</v>
      </c>
      <c r="K557" s="4">
        <f>INDEX(products!$A$1:$G$49, MATCH(orders!$D557, products!$A$1:$A$49,0), MATCH(orders!K$1,products!$A$1:$G$1,0))</f>
        <v>1</v>
      </c>
      <c r="L557" s="5">
        <f>INDEX(products!$A$1:$G$49, MATCH(orders!$D557, products!$A$1:$A$49,0), 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f>_xlfn.XLOOKUP(C558, customers!$A$1:$A$1001,customers!B557:B1557,0)</f>
        <v>0</v>
      </c>
      <c r="G558" s="2" t="str">
        <f>IF(_xlfn.XLOOKUP(C558,customers!$A$1:$A$1001,customers!C557:C1557,0)=0, "", _xlfn.XLOOKUP(C558,customers!$A$1:$A$1001,customers!C557:C1557,0))</f>
        <v/>
      </c>
      <c r="H558" s="2" t="str">
        <f>_xlfn.XLOOKUP(C558,customers!$A$1:$A$1001,customers!$G$1:$G$1001,0)</f>
        <v>United States</v>
      </c>
      <c r="I558" t="str">
        <f>INDEX(products!$A$1:$G$49, MATCH(orders!$D558, products!$A$1:$A$49,0), MATCH(orders!I$1,products!$A$1:$G$1,0))</f>
        <v>Lib</v>
      </c>
      <c r="J558" t="str">
        <f>INDEX(products!$A$1:$G$49, MATCH(orders!$D558, products!$A$1:$A$49,0), MATCH(orders!J$1,products!$A$1:$G$1,0))</f>
        <v>M</v>
      </c>
      <c r="K558" s="4">
        <f>INDEX(products!$A$1:$G$49, MATCH(orders!$D558, products!$A$1:$A$49,0), MATCH(orders!K$1,products!$A$1:$G$1,0))</f>
        <v>0.2</v>
      </c>
      <c r="L558" s="5">
        <f>INDEX(products!$A$1:$G$49, MATCH(orders!$D558, products!$A$1:$A$49,0), 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f>_xlfn.XLOOKUP(C559, customers!$A$1:$A$1001,customers!B558:B1558,0)</f>
        <v>0</v>
      </c>
      <c r="G559" s="2" t="str">
        <f>IF(_xlfn.XLOOKUP(C559,customers!$A$1:$A$1001,customers!C558:C1558,0)=0, "", _xlfn.XLOOKUP(C559,customers!$A$1:$A$1001,customers!C558:C1558,0))</f>
        <v/>
      </c>
      <c r="H559" s="2" t="str">
        <f>_xlfn.XLOOKUP(C559,customers!$A$1:$A$1001,customers!$G$1:$G$1001,0)</f>
        <v>Ireland</v>
      </c>
      <c r="I559" t="str">
        <f>INDEX(products!$A$1:$G$49, MATCH(orders!$D559, products!$A$1:$A$49,0), MATCH(orders!I$1,products!$A$1:$G$1,0))</f>
        <v>Exc</v>
      </c>
      <c r="J559" t="str">
        <f>INDEX(products!$A$1:$G$49, MATCH(orders!$D559, products!$A$1:$A$49,0), MATCH(orders!J$1,products!$A$1:$G$1,0))</f>
        <v>L</v>
      </c>
      <c r="K559" s="4">
        <f>INDEX(products!$A$1:$G$49, MATCH(orders!$D559, products!$A$1:$A$49,0), MATCH(orders!K$1,products!$A$1:$G$1,0))</f>
        <v>1</v>
      </c>
      <c r="L559" s="5">
        <f>INDEX(products!$A$1:$G$49, MATCH(orders!$D559, products!$A$1:$A$49,0), 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f>_xlfn.XLOOKUP(C560, customers!$A$1:$A$1001,customers!B559:B1559,0)</f>
        <v>0</v>
      </c>
      <c r="G560" s="2" t="str">
        <f>IF(_xlfn.XLOOKUP(C560,customers!$A$1:$A$1001,customers!C559:C1559,0)=0, "", _xlfn.XLOOKUP(C560,customers!$A$1:$A$1001,customers!C559:C1559,0))</f>
        <v/>
      </c>
      <c r="H560" s="2" t="str">
        <f>_xlfn.XLOOKUP(C560,customers!$A$1:$A$1001,customers!$G$1:$G$1001,0)</f>
        <v>United States</v>
      </c>
      <c r="I560" t="str">
        <f>INDEX(products!$A$1:$G$49, MATCH(orders!$D560, products!$A$1:$A$49,0), MATCH(orders!I$1,products!$A$1:$G$1,0))</f>
        <v>Lib</v>
      </c>
      <c r="J560" t="str">
        <f>INDEX(products!$A$1:$G$49, MATCH(orders!$D560, products!$A$1:$A$49,0), MATCH(orders!J$1,products!$A$1:$G$1,0))</f>
        <v>D</v>
      </c>
      <c r="K560" s="4">
        <f>INDEX(products!$A$1:$G$49, MATCH(orders!$D560, products!$A$1:$A$49,0), MATCH(orders!K$1,products!$A$1:$G$1,0))</f>
        <v>0.2</v>
      </c>
      <c r="L560" s="5">
        <f>INDEX(products!$A$1:$G$49, MATCH(orders!$D560, products!$A$1:$A$49,0), 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f>_xlfn.XLOOKUP(C561, customers!$A$1:$A$1001,customers!B560:B1560,0)</f>
        <v>0</v>
      </c>
      <c r="G561" s="2" t="str">
        <f>IF(_xlfn.XLOOKUP(C561,customers!$A$1:$A$1001,customers!C560:C1560,0)=0, "", _xlfn.XLOOKUP(C561,customers!$A$1:$A$1001,customers!C560:C1560,0))</f>
        <v/>
      </c>
      <c r="H561" s="2" t="str">
        <f>_xlfn.XLOOKUP(C561,customers!$A$1:$A$1001,customers!$G$1:$G$1001,0)</f>
        <v>United States</v>
      </c>
      <c r="I561" t="str">
        <f>INDEX(products!$A$1:$G$49, MATCH(orders!$D561, products!$A$1:$A$49,0), MATCH(orders!I$1,products!$A$1:$G$1,0))</f>
        <v>Ara</v>
      </c>
      <c r="J561" t="str">
        <f>INDEX(products!$A$1:$G$49, MATCH(orders!$D561, products!$A$1:$A$49,0), MATCH(orders!J$1,products!$A$1:$G$1,0))</f>
        <v>L</v>
      </c>
      <c r="K561" s="4">
        <f>INDEX(products!$A$1:$G$49, MATCH(orders!$D561, products!$A$1:$A$49,0), MATCH(orders!K$1,products!$A$1:$G$1,0))</f>
        <v>1</v>
      </c>
      <c r="L561" s="5">
        <f>INDEX(products!$A$1:$G$49, MATCH(orders!$D561, products!$A$1:$A$49,0), 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f>_xlfn.XLOOKUP(C562, customers!$A$1:$A$1001,customers!B561:B1561,0)</f>
        <v>0</v>
      </c>
      <c r="G562" s="2" t="str">
        <f>IF(_xlfn.XLOOKUP(C562,customers!$A$1:$A$1001,customers!C561:C1561,0)=0, "", _xlfn.XLOOKUP(C562,customers!$A$1:$A$1001,customers!C561:C1561,0))</f>
        <v/>
      </c>
      <c r="H562" s="2" t="str">
        <f>_xlfn.XLOOKUP(C562,customers!$A$1:$A$1001,customers!$G$1:$G$1001,0)</f>
        <v>United States</v>
      </c>
      <c r="I562" t="str">
        <f>INDEX(products!$A$1:$G$49, MATCH(orders!$D562, products!$A$1:$A$49,0), MATCH(orders!I$1,products!$A$1:$G$1,0))</f>
        <v>Exc</v>
      </c>
      <c r="J562" t="str">
        <f>INDEX(products!$A$1:$G$49, MATCH(orders!$D562, products!$A$1:$A$49,0), MATCH(orders!J$1,products!$A$1:$G$1,0))</f>
        <v>M</v>
      </c>
      <c r="K562" s="4">
        <f>INDEX(products!$A$1:$G$49, MATCH(orders!$D562, products!$A$1:$A$49,0), MATCH(orders!K$1,products!$A$1:$G$1,0))</f>
        <v>2.5</v>
      </c>
      <c r="L562" s="5">
        <f>INDEX(products!$A$1:$G$49, MATCH(orders!$D562, products!$A$1:$A$49,0), 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f>_xlfn.XLOOKUP(C563, customers!$A$1:$A$1001,customers!B562:B1562,0)</f>
        <v>0</v>
      </c>
      <c r="G563" s="2" t="str">
        <f>IF(_xlfn.XLOOKUP(C563,customers!$A$1:$A$1001,customers!C562:C1562,0)=0, "", _xlfn.XLOOKUP(C563,customers!$A$1:$A$1001,customers!C562:C1562,0))</f>
        <v/>
      </c>
      <c r="H563" s="2" t="str">
        <f>_xlfn.XLOOKUP(C563,customers!$A$1:$A$1001,customers!$G$1:$G$1001,0)</f>
        <v>Ireland</v>
      </c>
      <c r="I563" t="str">
        <f>INDEX(products!$A$1:$G$49, MATCH(orders!$D563, products!$A$1:$A$49,0), MATCH(orders!I$1,products!$A$1:$G$1,0))</f>
        <v>Ara</v>
      </c>
      <c r="J563" t="str">
        <f>INDEX(products!$A$1:$G$49, MATCH(orders!$D563, products!$A$1:$A$49,0), MATCH(orders!J$1,products!$A$1:$G$1,0))</f>
        <v>D</v>
      </c>
      <c r="K563" s="4">
        <f>INDEX(products!$A$1:$G$49, MATCH(orders!$D563, products!$A$1:$A$49,0), MATCH(orders!K$1,products!$A$1:$G$1,0))</f>
        <v>0.2</v>
      </c>
      <c r="L563" s="5">
        <f>INDEX(products!$A$1:$G$49, MATCH(orders!$D563, products!$A$1:$A$49,0), 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f>_xlfn.XLOOKUP(C564, customers!$A$1:$A$1001,customers!B563:B1563,0)</f>
        <v>0</v>
      </c>
      <c r="G564" s="2" t="str">
        <f>IF(_xlfn.XLOOKUP(C564,customers!$A$1:$A$1001,customers!C563:C1563,0)=0, "", _xlfn.XLOOKUP(C564,customers!$A$1:$A$1001,customers!C563:C1563,0))</f>
        <v/>
      </c>
      <c r="H564" s="2" t="str">
        <f>_xlfn.XLOOKUP(C564,customers!$A$1:$A$1001,customers!$G$1:$G$1001,0)</f>
        <v>United Kingdom</v>
      </c>
      <c r="I564" t="str">
        <f>INDEX(products!$A$1:$G$49, MATCH(orders!$D564, products!$A$1:$A$49,0), MATCH(orders!I$1,products!$A$1:$G$1,0))</f>
        <v>Lib</v>
      </c>
      <c r="J564" t="str">
        <f>INDEX(products!$A$1:$G$49, MATCH(orders!$D564, products!$A$1:$A$49,0), MATCH(orders!J$1,products!$A$1:$G$1,0))</f>
        <v>L</v>
      </c>
      <c r="K564" s="4">
        <f>INDEX(products!$A$1:$G$49, MATCH(orders!$D564, products!$A$1:$A$49,0), MATCH(orders!K$1,products!$A$1:$G$1,0))</f>
        <v>0.2</v>
      </c>
      <c r="L564" s="5">
        <f>INDEX(products!$A$1:$G$49, MATCH(orders!$D564, products!$A$1:$A$49,0), 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f>_xlfn.XLOOKUP(C565, customers!$A$1:$A$1001,customers!B564:B1564,0)</f>
        <v>0</v>
      </c>
      <c r="G565" s="2" t="str">
        <f>IF(_xlfn.XLOOKUP(C565,customers!$A$1:$A$1001,customers!C564:C1564,0)=0, "", _xlfn.XLOOKUP(C565,customers!$A$1:$A$1001,customers!C564:C1564,0))</f>
        <v/>
      </c>
      <c r="H565" s="2" t="str">
        <f>_xlfn.XLOOKUP(C565,customers!$A$1:$A$1001,customers!$G$1:$G$1001,0)</f>
        <v>United Kingdom</v>
      </c>
      <c r="I565" t="str">
        <f>INDEX(products!$A$1:$G$49, MATCH(orders!$D565, products!$A$1:$A$49,0), MATCH(orders!I$1,products!$A$1:$G$1,0))</f>
        <v>Exc</v>
      </c>
      <c r="J565" t="str">
        <f>INDEX(products!$A$1:$G$49, MATCH(orders!$D565, products!$A$1:$A$49,0), MATCH(orders!J$1,products!$A$1:$G$1,0))</f>
        <v>M</v>
      </c>
      <c r="K565" s="4">
        <f>INDEX(products!$A$1:$G$49, MATCH(orders!$D565, products!$A$1:$A$49,0), MATCH(orders!K$1,products!$A$1:$G$1,0))</f>
        <v>1</v>
      </c>
      <c r="L565" s="5">
        <f>INDEX(products!$A$1:$G$49, MATCH(orders!$D565, products!$A$1:$A$49,0), 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f>_xlfn.XLOOKUP(C566, customers!$A$1:$A$1001,customers!B565:B1565,0)</f>
        <v>0</v>
      </c>
      <c r="G566" s="2" t="str">
        <f>IF(_xlfn.XLOOKUP(C566,customers!$A$1:$A$1001,customers!C565:C1565,0)=0, "", _xlfn.XLOOKUP(C566,customers!$A$1:$A$1001,customers!C565:C1565,0))</f>
        <v/>
      </c>
      <c r="H566" s="2" t="str">
        <f>_xlfn.XLOOKUP(C566,customers!$A$1:$A$1001,customers!$G$1:$G$1001,0)</f>
        <v>United States</v>
      </c>
      <c r="I566" t="str">
        <f>INDEX(products!$A$1:$G$49, MATCH(orders!$D566, products!$A$1:$A$49,0), MATCH(orders!I$1,products!$A$1:$G$1,0))</f>
        <v>Rob</v>
      </c>
      <c r="J566" t="str">
        <f>INDEX(products!$A$1:$G$49, MATCH(orders!$D566, products!$A$1:$A$49,0), MATCH(orders!J$1,products!$A$1:$G$1,0))</f>
        <v>L</v>
      </c>
      <c r="K566" s="4">
        <f>INDEX(products!$A$1:$G$49, MATCH(orders!$D566, products!$A$1:$A$49,0), MATCH(orders!K$1,products!$A$1:$G$1,0))</f>
        <v>0.5</v>
      </c>
      <c r="L566" s="5">
        <f>INDEX(products!$A$1:$G$49, MATCH(orders!$D566, products!$A$1:$A$49,0), 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f>_xlfn.XLOOKUP(C567, customers!$A$1:$A$1001,customers!B566:B1566,0)</f>
        <v>0</v>
      </c>
      <c r="G567" s="2" t="str">
        <f>IF(_xlfn.XLOOKUP(C567,customers!$A$1:$A$1001,customers!C566:C1566,0)=0, "", _xlfn.XLOOKUP(C567,customers!$A$1:$A$1001,customers!C566:C1566,0))</f>
        <v/>
      </c>
      <c r="H567" s="2" t="str">
        <f>_xlfn.XLOOKUP(C567,customers!$A$1:$A$1001,customers!$G$1:$G$1001,0)</f>
        <v>United States</v>
      </c>
      <c r="I567" t="str">
        <f>INDEX(products!$A$1:$G$49, MATCH(orders!$D567, products!$A$1:$A$49,0), MATCH(orders!I$1,products!$A$1:$G$1,0))</f>
        <v>Rob</v>
      </c>
      <c r="J567" t="str">
        <f>INDEX(products!$A$1:$G$49, MATCH(orders!$D567, products!$A$1:$A$49,0), MATCH(orders!J$1,products!$A$1:$G$1,0))</f>
        <v>D</v>
      </c>
      <c r="K567" s="4">
        <f>INDEX(products!$A$1:$G$49, MATCH(orders!$D567, products!$A$1:$A$49,0), MATCH(orders!K$1,products!$A$1:$G$1,0))</f>
        <v>2.5</v>
      </c>
      <c r="L567" s="5">
        <f>INDEX(products!$A$1:$G$49, MATCH(orders!$D567, products!$A$1:$A$49,0), 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f>_xlfn.XLOOKUP(C568, customers!$A$1:$A$1001,customers!B567:B1567,0)</f>
        <v>0</v>
      </c>
      <c r="G568" s="2" t="str">
        <f>IF(_xlfn.XLOOKUP(C568,customers!$A$1:$A$1001,customers!C567:C1567,0)=0, "", _xlfn.XLOOKUP(C568,customers!$A$1:$A$1001,customers!C567:C1567,0))</f>
        <v/>
      </c>
      <c r="H568" s="2" t="str">
        <f>_xlfn.XLOOKUP(C568,customers!$A$1:$A$1001,customers!$G$1:$G$1001,0)</f>
        <v>United States</v>
      </c>
      <c r="I568" t="str">
        <f>INDEX(products!$A$1:$G$49, MATCH(orders!$D568, products!$A$1:$A$49,0), MATCH(orders!I$1,products!$A$1:$G$1,0))</f>
        <v>Ara</v>
      </c>
      <c r="J568" t="str">
        <f>INDEX(products!$A$1:$G$49, MATCH(orders!$D568, products!$A$1:$A$49,0), MATCH(orders!J$1,products!$A$1:$G$1,0))</f>
        <v>M</v>
      </c>
      <c r="K568" s="4">
        <f>INDEX(products!$A$1:$G$49, MATCH(orders!$D568, products!$A$1:$A$49,0), MATCH(orders!K$1,products!$A$1:$G$1,0))</f>
        <v>0.2</v>
      </c>
      <c r="L568" s="5">
        <f>INDEX(products!$A$1:$G$49, MATCH(orders!$D568, products!$A$1:$A$49,0), 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f>_xlfn.XLOOKUP(C569, customers!$A$1:$A$1001,customers!B568:B1568,0)</f>
        <v>0</v>
      </c>
      <c r="G569" s="2" t="str">
        <f>IF(_xlfn.XLOOKUP(C569,customers!$A$1:$A$1001,customers!C568:C1568,0)=0, "", _xlfn.XLOOKUP(C569,customers!$A$1:$A$1001,customers!C568:C1568,0))</f>
        <v/>
      </c>
      <c r="H569" s="2" t="str">
        <f>_xlfn.XLOOKUP(C569,customers!$A$1:$A$1001,customers!$G$1:$G$1001,0)</f>
        <v>Ireland</v>
      </c>
      <c r="I569" t="str">
        <f>INDEX(products!$A$1:$G$49, MATCH(orders!$D569, products!$A$1:$A$49,0), MATCH(orders!I$1,products!$A$1:$G$1,0))</f>
        <v>Rob</v>
      </c>
      <c r="J569" t="str">
        <f>INDEX(products!$A$1:$G$49, MATCH(orders!$D569, products!$A$1:$A$49,0), MATCH(orders!J$1,products!$A$1:$G$1,0))</f>
        <v>L</v>
      </c>
      <c r="K569" s="4">
        <f>INDEX(products!$A$1:$G$49, MATCH(orders!$D569, products!$A$1:$A$49,0), MATCH(orders!K$1,products!$A$1:$G$1,0))</f>
        <v>2.5</v>
      </c>
      <c r="L569" s="5">
        <f>INDEX(products!$A$1:$G$49, MATCH(orders!$D569, products!$A$1:$A$49,0), 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f>_xlfn.XLOOKUP(C570, customers!$A$1:$A$1001,customers!B569:B1569,0)</f>
        <v>0</v>
      </c>
      <c r="G570" s="2" t="str">
        <f>IF(_xlfn.XLOOKUP(C570,customers!$A$1:$A$1001,customers!C569:C1569,0)=0, "", _xlfn.XLOOKUP(C570,customers!$A$1:$A$1001,customers!C569:C1569,0))</f>
        <v/>
      </c>
      <c r="H570" s="2" t="str">
        <f>_xlfn.XLOOKUP(C570,customers!$A$1:$A$1001,customers!$G$1:$G$1001,0)</f>
        <v>United States</v>
      </c>
      <c r="I570" t="str">
        <f>INDEX(products!$A$1:$G$49, MATCH(orders!$D570, products!$A$1:$A$49,0), MATCH(orders!I$1,products!$A$1:$G$1,0))</f>
        <v>Lib</v>
      </c>
      <c r="J570" t="str">
        <f>INDEX(products!$A$1:$G$49, MATCH(orders!$D570, products!$A$1:$A$49,0), MATCH(orders!J$1,products!$A$1:$G$1,0))</f>
        <v>L</v>
      </c>
      <c r="K570" s="4">
        <f>INDEX(products!$A$1:$G$49, MATCH(orders!$D570, products!$A$1:$A$49,0), MATCH(orders!K$1,products!$A$1:$G$1,0))</f>
        <v>0.2</v>
      </c>
      <c r="L570" s="5">
        <f>INDEX(products!$A$1:$G$49, MATCH(orders!$D570, products!$A$1:$A$49,0), 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f>_xlfn.XLOOKUP(C571, customers!$A$1:$A$1001,customers!B570:B1570,0)</f>
        <v>0</v>
      </c>
      <c r="G571" s="2" t="str">
        <f>IF(_xlfn.XLOOKUP(C571,customers!$A$1:$A$1001,customers!C570:C1570,0)=0, "", _xlfn.XLOOKUP(C571,customers!$A$1:$A$1001,customers!C570:C1570,0))</f>
        <v/>
      </c>
      <c r="H571" s="2" t="str">
        <f>_xlfn.XLOOKUP(C571,customers!$A$1:$A$1001,customers!$G$1:$G$1001,0)</f>
        <v>United Kingdom</v>
      </c>
      <c r="I571" t="str">
        <f>INDEX(products!$A$1:$G$49, MATCH(orders!$D571, products!$A$1:$A$49,0), MATCH(orders!I$1,products!$A$1:$G$1,0))</f>
        <v>Ara</v>
      </c>
      <c r="J571" t="str">
        <f>INDEX(products!$A$1:$G$49, MATCH(orders!$D571, products!$A$1:$A$49,0), MATCH(orders!J$1,products!$A$1:$G$1,0))</f>
        <v>D</v>
      </c>
      <c r="K571" s="4">
        <f>INDEX(products!$A$1:$G$49, MATCH(orders!$D571, products!$A$1:$A$49,0), MATCH(orders!K$1,products!$A$1:$G$1,0))</f>
        <v>2.5</v>
      </c>
      <c r="L571" s="5">
        <f>INDEX(products!$A$1:$G$49, MATCH(orders!$D571, products!$A$1:$A$49,0), 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f>_xlfn.XLOOKUP(C572, customers!$A$1:$A$1001,customers!B571:B1571,0)</f>
        <v>0</v>
      </c>
      <c r="G572" s="2" t="str">
        <f>IF(_xlfn.XLOOKUP(C572,customers!$A$1:$A$1001,customers!C571:C1571,0)=0, "", _xlfn.XLOOKUP(C572,customers!$A$1:$A$1001,customers!C571:C1571,0))</f>
        <v/>
      </c>
      <c r="H572" s="2" t="str">
        <f>_xlfn.XLOOKUP(C572,customers!$A$1:$A$1001,customers!$G$1:$G$1001,0)</f>
        <v>United States</v>
      </c>
      <c r="I572" t="str">
        <f>INDEX(products!$A$1:$G$49, MATCH(orders!$D572, products!$A$1:$A$49,0), MATCH(orders!I$1,products!$A$1:$G$1,0))</f>
        <v>Ara</v>
      </c>
      <c r="J572" t="str">
        <f>INDEX(products!$A$1:$G$49, MATCH(orders!$D572, products!$A$1:$A$49,0), MATCH(orders!J$1,products!$A$1:$G$1,0))</f>
        <v>M</v>
      </c>
      <c r="K572" s="4">
        <f>INDEX(products!$A$1:$G$49, MATCH(orders!$D572, products!$A$1:$A$49,0), MATCH(orders!K$1,products!$A$1:$G$1,0))</f>
        <v>0.5</v>
      </c>
      <c r="L572" s="5">
        <f>INDEX(products!$A$1:$G$49, MATCH(orders!$D572, products!$A$1:$A$49,0), 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f>_xlfn.XLOOKUP(C573, customers!$A$1:$A$1001,customers!B572:B1572,0)</f>
        <v>0</v>
      </c>
      <c r="G573" s="2" t="str">
        <f>IF(_xlfn.XLOOKUP(C573,customers!$A$1:$A$1001,customers!C572:C1572,0)=0, "", _xlfn.XLOOKUP(C573,customers!$A$1:$A$1001,customers!C572:C1572,0))</f>
        <v/>
      </c>
      <c r="H573" s="2" t="str">
        <f>_xlfn.XLOOKUP(C573,customers!$A$1:$A$1001,customers!$G$1:$G$1001,0)</f>
        <v>United Kingdom</v>
      </c>
      <c r="I573" t="str">
        <f>INDEX(products!$A$1:$G$49, MATCH(orders!$D573, products!$A$1:$A$49,0), MATCH(orders!I$1,products!$A$1:$G$1,0))</f>
        <v>Exc</v>
      </c>
      <c r="J573" t="str">
        <f>INDEX(products!$A$1:$G$49, MATCH(orders!$D573, products!$A$1:$A$49,0), MATCH(orders!J$1,products!$A$1:$G$1,0))</f>
        <v>L</v>
      </c>
      <c r="K573" s="4">
        <f>INDEX(products!$A$1:$G$49, MATCH(orders!$D573, products!$A$1:$A$49,0), MATCH(orders!K$1,products!$A$1:$G$1,0))</f>
        <v>0.5</v>
      </c>
      <c r="L573" s="5">
        <f>INDEX(products!$A$1:$G$49, MATCH(orders!$D573, products!$A$1:$A$49,0), 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f>_xlfn.XLOOKUP(C574, customers!$A$1:$A$1001,customers!B573:B1573,0)</f>
        <v>0</v>
      </c>
      <c r="G574" s="2" t="str">
        <f>IF(_xlfn.XLOOKUP(C574,customers!$A$1:$A$1001,customers!C573:C1573,0)=0, "", _xlfn.XLOOKUP(C574,customers!$A$1:$A$1001,customers!C573:C1573,0))</f>
        <v/>
      </c>
      <c r="H574" s="2" t="str">
        <f>_xlfn.XLOOKUP(C574,customers!$A$1:$A$1001,customers!$G$1:$G$1001,0)</f>
        <v>United States</v>
      </c>
      <c r="I574" t="str">
        <f>INDEX(products!$A$1:$G$49, MATCH(orders!$D574, products!$A$1:$A$49,0), MATCH(orders!I$1,products!$A$1:$G$1,0))</f>
        <v>Ara</v>
      </c>
      <c r="J574" t="str">
        <f>INDEX(products!$A$1:$G$49, MATCH(orders!$D574, products!$A$1:$A$49,0), MATCH(orders!J$1,products!$A$1:$G$1,0))</f>
        <v>D</v>
      </c>
      <c r="K574" s="4">
        <f>INDEX(products!$A$1:$G$49, MATCH(orders!$D574, products!$A$1:$A$49,0), MATCH(orders!K$1,products!$A$1:$G$1,0))</f>
        <v>0.2</v>
      </c>
      <c r="L574" s="5">
        <f>INDEX(products!$A$1:$G$49, MATCH(orders!$D574, products!$A$1:$A$49,0), 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f>_xlfn.XLOOKUP(C575, customers!$A$1:$A$1001,customers!B574:B1574,0)</f>
        <v>0</v>
      </c>
      <c r="G575" s="2" t="str">
        <f>IF(_xlfn.XLOOKUP(C575,customers!$A$1:$A$1001,customers!C574:C1574,0)=0, "", _xlfn.XLOOKUP(C575,customers!$A$1:$A$1001,customers!C574:C1574,0))</f>
        <v/>
      </c>
      <c r="H575" s="2" t="str">
        <f>_xlfn.XLOOKUP(C575,customers!$A$1:$A$1001,customers!$G$1:$G$1001,0)</f>
        <v>United States</v>
      </c>
      <c r="I575" t="str">
        <f>INDEX(products!$A$1:$G$49, MATCH(orders!$D575, products!$A$1:$A$49,0), MATCH(orders!I$1,products!$A$1:$G$1,0))</f>
        <v>Ara</v>
      </c>
      <c r="J575" t="str">
        <f>INDEX(products!$A$1:$G$49, MATCH(orders!$D575, products!$A$1:$A$49,0), MATCH(orders!J$1,products!$A$1:$G$1,0))</f>
        <v>M</v>
      </c>
      <c r="K575" s="4">
        <f>INDEX(products!$A$1:$G$49, MATCH(orders!$D575, products!$A$1:$A$49,0), MATCH(orders!K$1,products!$A$1:$G$1,0))</f>
        <v>1</v>
      </c>
      <c r="L575" s="5">
        <f>INDEX(products!$A$1:$G$49, MATCH(orders!$D575, products!$A$1:$A$49,0), 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f>_xlfn.XLOOKUP(C576, customers!$A$1:$A$1001,customers!B575:B1575,0)</f>
        <v>0</v>
      </c>
      <c r="G576" s="2" t="str">
        <f>IF(_xlfn.XLOOKUP(C576,customers!$A$1:$A$1001,customers!C575:C1575,0)=0, "", _xlfn.XLOOKUP(C576,customers!$A$1:$A$1001,customers!C575:C1575,0))</f>
        <v/>
      </c>
      <c r="H576" s="2" t="str">
        <f>_xlfn.XLOOKUP(C576,customers!$A$1:$A$1001,customers!$G$1:$G$1001,0)</f>
        <v>United States</v>
      </c>
      <c r="I576" t="str">
        <f>INDEX(products!$A$1:$G$49, MATCH(orders!$D576, products!$A$1:$A$49,0), MATCH(orders!I$1,products!$A$1:$G$1,0))</f>
        <v>Rob</v>
      </c>
      <c r="J576" t="str">
        <f>INDEX(products!$A$1:$G$49, MATCH(orders!$D576, products!$A$1:$A$49,0), MATCH(orders!J$1,products!$A$1:$G$1,0))</f>
        <v>L</v>
      </c>
      <c r="K576" s="4">
        <f>INDEX(products!$A$1:$G$49, MATCH(orders!$D576, products!$A$1:$A$49,0), MATCH(orders!K$1,products!$A$1:$G$1,0))</f>
        <v>0.2</v>
      </c>
      <c r="L576" s="5">
        <f>INDEX(products!$A$1:$G$49, MATCH(orders!$D576, products!$A$1:$A$49,0), 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f>_xlfn.XLOOKUP(C577, customers!$A$1:$A$1001,customers!B576:B1576,0)</f>
        <v>0</v>
      </c>
      <c r="G577" s="2" t="str">
        <f>IF(_xlfn.XLOOKUP(C577,customers!$A$1:$A$1001,customers!C576:C1576,0)=0, "", _xlfn.XLOOKUP(C577,customers!$A$1:$A$1001,customers!C576:C1576,0))</f>
        <v/>
      </c>
      <c r="H577" s="2" t="str">
        <f>_xlfn.XLOOKUP(C577,customers!$A$1:$A$1001,customers!$G$1:$G$1001,0)</f>
        <v>United States</v>
      </c>
      <c r="I577" t="str">
        <f>INDEX(products!$A$1:$G$49, MATCH(orders!$D577, products!$A$1:$A$49,0), MATCH(orders!I$1,products!$A$1:$G$1,0))</f>
        <v>Lib</v>
      </c>
      <c r="J577" t="str">
        <f>INDEX(products!$A$1:$G$49, MATCH(orders!$D577, products!$A$1:$A$49,0), MATCH(orders!J$1,products!$A$1:$G$1,0))</f>
        <v>M</v>
      </c>
      <c r="K577" s="4">
        <f>INDEX(products!$A$1:$G$49, MATCH(orders!$D577, products!$A$1:$A$49,0), MATCH(orders!K$1,products!$A$1:$G$1,0))</f>
        <v>2.5</v>
      </c>
      <c r="L577" s="5">
        <f>INDEX(products!$A$1:$G$49, MATCH(orders!$D577, products!$A$1:$A$49,0), 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f>_xlfn.XLOOKUP(C578, customers!$A$1:$A$1001,customers!B577:B1577,0)</f>
        <v>0</v>
      </c>
      <c r="G578" s="2" t="str">
        <f>IF(_xlfn.XLOOKUP(C578,customers!$A$1:$A$1001,customers!C577:C1577,0)=0, "", _xlfn.XLOOKUP(C578,customers!$A$1:$A$1001,customers!C577:C1577,0))</f>
        <v/>
      </c>
      <c r="H578" s="2" t="str">
        <f>_xlfn.XLOOKUP(C578,customers!$A$1:$A$1001,customers!$G$1:$G$1001,0)</f>
        <v>United States</v>
      </c>
      <c r="I578" t="str">
        <f>INDEX(products!$A$1:$G$49, MATCH(orders!$D578, products!$A$1:$A$49,0), MATCH(orders!I$1,products!$A$1:$G$1,0))</f>
        <v>Ara</v>
      </c>
      <c r="J578" t="str">
        <f>INDEX(products!$A$1:$G$49, MATCH(orders!$D578, products!$A$1:$A$49,0), MATCH(orders!J$1,products!$A$1:$G$1,0))</f>
        <v>D</v>
      </c>
      <c r="K578" s="4">
        <f>INDEX(products!$A$1:$G$49, MATCH(orders!$D578, products!$A$1:$A$49,0), MATCH(orders!K$1,products!$A$1:$G$1,0))</f>
        <v>0.2</v>
      </c>
      <c r="L578" s="5">
        <f>INDEX(products!$A$1:$G$49, MATCH(orders!$D578, products!$A$1:$A$49,0), 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f>_xlfn.XLOOKUP(C579, customers!$A$1:$A$1001,customers!B578:B1578,0)</f>
        <v>0</v>
      </c>
      <c r="G579" s="2" t="str">
        <f>IF(_xlfn.XLOOKUP(C579,customers!$A$1:$A$1001,customers!C578:C1578,0)=0, "", _xlfn.XLOOKUP(C579,customers!$A$1:$A$1001,customers!C578:C1578,0))</f>
        <v/>
      </c>
      <c r="H579" s="2" t="str">
        <f>_xlfn.XLOOKUP(C579,customers!$A$1:$A$1001,customers!$G$1:$G$1001,0)</f>
        <v>United Kingdom</v>
      </c>
      <c r="I579" t="str">
        <f>INDEX(products!$A$1:$G$49, MATCH(orders!$D579, products!$A$1:$A$49,0), MATCH(orders!I$1,products!$A$1:$G$1,0))</f>
        <v>Lib</v>
      </c>
      <c r="J579" t="str">
        <f>INDEX(products!$A$1:$G$49, MATCH(orders!$D579, products!$A$1:$A$49,0), MATCH(orders!J$1,products!$A$1:$G$1,0))</f>
        <v>M</v>
      </c>
      <c r="K579" s="4">
        <f>INDEX(products!$A$1:$G$49, MATCH(orders!$D579, products!$A$1:$A$49,0), MATCH(orders!K$1,products!$A$1:$G$1,0))</f>
        <v>1</v>
      </c>
      <c r="L579" s="5">
        <f>INDEX(products!$A$1:$G$49, MATCH(orders!$D579, products!$A$1:$A$49,0), MATCH(orders!L$1,products!$A$1:$G$1,0))</f>
        <v>14.55</v>
      </c>
      <c r="M579" s="5">
        <f t="shared" ref="M579:M642" si="27">L579*E579</f>
        <v>58.2</v>
      </c>
      <c r="N579" t="str">
        <f t="shared" ref="N579:N642" si="28">IF(I579="Rob", "Robusta", IF(I579= "EXC", "Excelsa", IF(I579= "Ara", "Arabica", IF(I579="Lib", "Liberica", ""))))</f>
        <v>Liberica</v>
      </c>
      <c r="O579" t="str">
        <f t="shared" ref="O579:O642" si="29">IF(J579="M","Medium", IF(J579 = "L", "Light", IF(J579="D", "Dark","")))</f>
        <v>Medium</v>
      </c>
      <c r="P579" t="str">
        <f>_xlfn.XLOOKUP(Orders[[#This Row],[Customer ID]],customers!$A$1:$A$1001,customers!$I$1:$I$1001,0)</f>
        <v>No</v>
      </c>
    </row>
    <row r="580" spans="1:16" x14ac:dyDescent="0.3">
      <c r="A580" s="2" t="s">
        <v>3756</v>
      </c>
      <c r="B580" s="3">
        <v>44720</v>
      </c>
      <c r="C580" s="2" t="s">
        <v>3757</v>
      </c>
      <c r="D580" t="s">
        <v>6184</v>
      </c>
      <c r="E580" s="2">
        <v>3</v>
      </c>
      <c r="F580" s="2">
        <f>_xlfn.XLOOKUP(C580, customers!$A$1:$A$1001,customers!B579:B1579,0)</f>
        <v>0</v>
      </c>
      <c r="G580" s="2" t="str">
        <f>IF(_xlfn.XLOOKUP(C580,customers!$A$1:$A$1001,customers!C579:C1579,0)=0, "", _xlfn.XLOOKUP(C580,customers!$A$1:$A$1001,customers!C579:C1579,0))</f>
        <v/>
      </c>
      <c r="H580" s="2" t="str">
        <f>_xlfn.XLOOKUP(C580,customers!$A$1:$A$1001,customers!$G$1:$G$1001,0)</f>
        <v>Ireland</v>
      </c>
      <c r="I580" t="str">
        <f>INDEX(products!$A$1:$G$49, MATCH(orders!$D580, products!$A$1:$A$49,0), MATCH(orders!I$1,products!$A$1:$G$1,0))</f>
        <v>Exc</v>
      </c>
      <c r="J580" t="str">
        <f>INDEX(products!$A$1:$G$49, MATCH(orders!$D580, products!$A$1:$A$49,0), MATCH(orders!J$1,products!$A$1:$G$1,0))</f>
        <v>L</v>
      </c>
      <c r="K580" s="4">
        <f>INDEX(products!$A$1:$G$49, MATCH(orders!$D580, products!$A$1:$A$49,0), MATCH(orders!K$1,products!$A$1:$G$1,0))</f>
        <v>0.2</v>
      </c>
      <c r="L580" s="5">
        <f>INDEX(products!$A$1:$G$49, MATCH(orders!$D580, products!$A$1:$A$49,0), 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f>_xlfn.XLOOKUP(C581, customers!$A$1:$A$1001,customers!B580:B1580,0)</f>
        <v>0</v>
      </c>
      <c r="G581" s="2" t="str">
        <f>IF(_xlfn.XLOOKUP(C581,customers!$A$1:$A$1001,customers!C580:C1580,0)=0, "", _xlfn.XLOOKUP(C581,customers!$A$1:$A$1001,customers!C580:C1580,0))</f>
        <v/>
      </c>
      <c r="H581" s="2" t="str">
        <f>_xlfn.XLOOKUP(C581,customers!$A$1:$A$1001,customers!$G$1:$G$1001,0)</f>
        <v>Ireland</v>
      </c>
      <c r="I581" t="str">
        <f>INDEX(products!$A$1:$G$49, MATCH(orders!$D581, products!$A$1:$A$49,0), MATCH(orders!I$1,products!$A$1:$G$1,0))</f>
        <v>Ara</v>
      </c>
      <c r="J581" t="str">
        <f>INDEX(products!$A$1:$G$49, MATCH(orders!$D581, products!$A$1:$A$49,0), MATCH(orders!J$1,products!$A$1:$G$1,0))</f>
        <v>M</v>
      </c>
      <c r="K581" s="4">
        <f>INDEX(products!$A$1:$G$49, MATCH(orders!$D581, products!$A$1:$A$49,0), MATCH(orders!K$1,products!$A$1:$G$1,0))</f>
        <v>0.5</v>
      </c>
      <c r="L581" s="5">
        <f>INDEX(products!$A$1:$G$49, MATCH(orders!$D581, products!$A$1:$A$49,0), 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f>_xlfn.XLOOKUP(C582, customers!$A$1:$A$1001,customers!B581:B1581,0)</f>
        <v>0</v>
      </c>
      <c r="G582" s="2" t="str">
        <f>IF(_xlfn.XLOOKUP(C582,customers!$A$1:$A$1001,customers!C581:C1581,0)=0, "", _xlfn.XLOOKUP(C582,customers!$A$1:$A$1001,customers!C581:C1581,0))</f>
        <v/>
      </c>
      <c r="H582" s="2" t="str">
        <f>_xlfn.XLOOKUP(C582,customers!$A$1:$A$1001,customers!$G$1:$G$1001,0)</f>
        <v>United States</v>
      </c>
      <c r="I582" t="str">
        <f>INDEX(products!$A$1:$G$49, MATCH(orders!$D582, products!$A$1:$A$49,0), MATCH(orders!I$1,products!$A$1:$G$1,0))</f>
        <v>Exc</v>
      </c>
      <c r="J582" t="str">
        <f>INDEX(products!$A$1:$G$49, MATCH(orders!$D582, products!$A$1:$A$49,0), MATCH(orders!J$1,products!$A$1:$G$1,0))</f>
        <v>L</v>
      </c>
      <c r="K582" s="4">
        <f>INDEX(products!$A$1:$G$49, MATCH(orders!$D582, products!$A$1:$A$49,0), MATCH(orders!K$1,products!$A$1:$G$1,0))</f>
        <v>1</v>
      </c>
      <c r="L582" s="5">
        <f>INDEX(products!$A$1:$G$49, MATCH(orders!$D582, products!$A$1:$A$49,0), 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f>_xlfn.XLOOKUP(C583, customers!$A$1:$A$1001,customers!B582:B1582,0)</f>
        <v>0</v>
      </c>
      <c r="G583" s="2" t="str">
        <f>IF(_xlfn.XLOOKUP(C583,customers!$A$1:$A$1001,customers!C582:C1582,0)=0, "", _xlfn.XLOOKUP(C583,customers!$A$1:$A$1001,customers!C582:C1582,0))</f>
        <v/>
      </c>
      <c r="H583" s="2" t="str">
        <f>_xlfn.XLOOKUP(C583,customers!$A$1:$A$1001,customers!$G$1:$G$1001,0)</f>
        <v>United Kingdom</v>
      </c>
      <c r="I583" t="str">
        <f>INDEX(products!$A$1:$G$49, MATCH(orders!$D583, products!$A$1:$A$49,0), MATCH(orders!I$1,products!$A$1:$G$1,0))</f>
        <v>Exc</v>
      </c>
      <c r="J583" t="str">
        <f>INDEX(products!$A$1:$G$49, MATCH(orders!$D583, products!$A$1:$A$49,0), MATCH(orders!J$1,products!$A$1:$G$1,0))</f>
        <v>L</v>
      </c>
      <c r="K583" s="4">
        <f>INDEX(products!$A$1:$G$49, MATCH(orders!$D583, products!$A$1:$A$49,0), MATCH(orders!K$1,products!$A$1:$G$1,0))</f>
        <v>0.5</v>
      </c>
      <c r="L583" s="5">
        <f>INDEX(products!$A$1:$G$49, MATCH(orders!$D583, products!$A$1:$A$49,0), 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f>_xlfn.XLOOKUP(C584, customers!$A$1:$A$1001,customers!B583:B1583,0)</f>
        <v>0</v>
      </c>
      <c r="G584" s="2" t="str">
        <f>IF(_xlfn.XLOOKUP(C584,customers!$A$1:$A$1001,customers!C583:C1583,0)=0, "", _xlfn.XLOOKUP(C584,customers!$A$1:$A$1001,customers!C583:C1583,0))</f>
        <v/>
      </c>
      <c r="H584" s="2" t="str">
        <f>_xlfn.XLOOKUP(C584,customers!$A$1:$A$1001,customers!$G$1:$G$1001,0)</f>
        <v>United States</v>
      </c>
      <c r="I584" t="str">
        <f>INDEX(products!$A$1:$G$49, MATCH(orders!$D584, products!$A$1:$A$49,0), MATCH(orders!I$1,products!$A$1:$G$1,0))</f>
        <v>Exc</v>
      </c>
      <c r="J584" t="str">
        <f>INDEX(products!$A$1:$G$49, MATCH(orders!$D584, products!$A$1:$A$49,0), MATCH(orders!J$1,products!$A$1:$G$1,0))</f>
        <v>D</v>
      </c>
      <c r="K584" s="4">
        <f>INDEX(products!$A$1:$G$49, MATCH(orders!$D584, products!$A$1:$A$49,0), MATCH(orders!K$1,products!$A$1:$G$1,0))</f>
        <v>1</v>
      </c>
      <c r="L584" s="5">
        <f>INDEX(products!$A$1:$G$49, MATCH(orders!$D584, products!$A$1:$A$49,0), 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f>_xlfn.XLOOKUP(C585, customers!$A$1:$A$1001,customers!B584:B1584,0)</f>
        <v>0</v>
      </c>
      <c r="G585" s="2" t="str">
        <f>IF(_xlfn.XLOOKUP(C585,customers!$A$1:$A$1001,customers!C584:C1584,0)=0, "", _xlfn.XLOOKUP(C585,customers!$A$1:$A$1001,customers!C584:C1584,0))</f>
        <v/>
      </c>
      <c r="H585" s="2" t="str">
        <f>_xlfn.XLOOKUP(C585,customers!$A$1:$A$1001,customers!$G$1:$G$1001,0)</f>
        <v>United States</v>
      </c>
      <c r="I585" t="str">
        <f>INDEX(products!$A$1:$G$49, MATCH(orders!$D585, products!$A$1:$A$49,0), MATCH(orders!I$1,products!$A$1:$G$1,0))</f>
        <v>Rob</v>
      </c>
      <c r="J585" t="str">
        <f>INDEX(products!$A$1:$G$49, MATCH(orders!$D585, products!$A$1:$A$49,0), MATCH(orders!J$1,products!$A$1:$G$1,0))</f>
        <v>L</v>
      </c>
      <c r="K585" s="4">
        <f>INDEX(products!$A$1:$G$49, MATCH(orders!$D585, products!$A$1:$A$49,0), MATCH(orders!K$1,products!$A$1:$G$1,0))</f>
        <v>0.2</v>
      </c>
      <c r="L585" s="5">
        <f>INDEX(products!$A$1:$G$49, MATCH(orders!$D585, products!$A$1:$A$49,0), 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f>_xlfn.XLOOKUP(C586, customers!$A$1:$A$1001,customers!B585:B1585,0)</f>
        <v>0</v>
      </c>
      <c r="G586" s="2" t="str">
        <f>IF(_xlfn.XLOOKUP(C586,customers!$A$1:$A$1001,customers!C585:C1585,0)=0, "", _xlfn.XLOOKUP(C586,customers!$A$1:$A$1001,customers!C585:C1585,0))</f>
        <v/>
      </c>
      <c r="H586" s="2" t="str">
        <f>_xlfn.XLOOKUP(C586,customers!$A$1:$A$1001,customers!$G$1:$G$1001,0)</f>
        <v>United States</v>
      </c>
      <c r="I586" t="str">
        <f>INDEX(products!$A$1:$G$49, MATCH(orders!$D586, products!$A$1:$A$49,0), MATCH(orders!I$1,products!$A$1:$G$1,0))</f>
        <v>Rob</v>
      </c>
      <c r="J586" t="str">
        <f>INDEX(products!$A$1:$G$49, MATCH(orders!$D586, products!$A$1:$A$49,0), MATCH(orders!J$1,products!$A$1:$G$1,0))</f>
        <v>L</v>
      </c>
      <c r="K586" s="4">
        <f>INDEX(products!$A$1:$G$49, MATCH(orders!$D586, products!$A$1:$A$49,0), MATCH(orders!K$1,products!$A$1:$G$1,0))</f>
        <v>0.2</v>
      </c>
      <c r="L586" s="5">
        <f>INDEX(products!$A$1:$G$49, MATCH(orders!$D586, products!$A$1:$A$49,0), 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f>_xlfn.XLOOKUP(C587, customers!$A$1:$A$1001,customers!B586:B1586,0)</f>
        <v>0</v>
      </c>
      <c r="G587" s="2" t="str">
        <f>IF(_xlfn.XLOOKUP(C587,customers!$A$1:$A$1001,customers!C586:C1586,0)=0, "", _xlfn.XLOOKUP(C587,customers!$A$1:$A$1001,customers!C586:C1586,0))</f>
        <v/>
      </c>
      <c r="H587" s="2" t="str">
        <f>_xlfn.XLOOKUP(C587,customers!$A$1:$A$1001,customers!$G$1:$G$1001,0)</f>
        <v>United Kingdom</v>
      </c>
      <c r="I587" t="str">
        <f>INDEX(products!$A$1:$G$49, MATCH(orders!$D587, products!$A$1:$A$49,0), MATCH(orders!I$1,products!$A$1:$G$1,0))</f>
        <v>Exc</v>
      </c>
      <c r="J587" t="str">
        <f>INDEX(products!$A$1:$G$49, MATCH(orders!$D587, products!$A$1:$A$49,0), MATCH(orders!J$1,products!$A$1:$G$1,0))</f>
        <v>M</v>
      </c>
      <c r="K587" s="4">
        <f>INDEX(products!$A$1:$G$49, MATCH(orders!$D587, products!$A$1:$A$49,0), MATCH(orders!K$1,products!$A$1:$G$1,0))</f>
        <v>0.5</v>
      </c>
      <c r="L587" s="5">
        <f>INDEX(products!$A$1:$G$49, MATCH(orders!$D587, products!$A$1:$A$49,0), 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f>_xlfn.XLOOKUP(C588, customers!$A$1:$A$1001,customers!B587:B1587,0)</f>
        <v>0</v>
      </c>
      <c r="G588" s="2" t="str">
        <f>IF(_xlfn.XLOOKUP(C588,customers!$A$1:$A$1001,customers!C587:C1587,0)=0, "", _xlfn.XLOOKUP(C588,customers!$A$1:$A$1001,customers!C587:C1587,0))</f>
        <v/>
      </c>
      <c r="H588" s="2" t="str">
        <f>_xlfn.XLOOKUP(C588,customers!$A$1:$A$1001,customers!$G$1:$G$1001,0)</f>
        <v>United States</v>
      </c>
      <c r="I588" t="str">
        <f>INDEX(products!$A$1:$G$49, MATCH(orders!$D588, products!$A$1:$A$49,0), MATCH(orders!I$1,products!$A$1:$G$1,0))</f>
        <v>Rob</v>
      </c>
      <c r="J588" t="str">
        <f>INDEX(products!$A$1:$G$49, MATCH(orders!$D588, products!$A$1:$A$49,0), MATCH(orders!J$1,products!$A$1:$G$1,0))</f>
        <v>L</v>
      </c>
      <c r="K588" s="4">
        <f>INDEX(products!$A$1:$G$49, MATCH(orders!$D588, products!$A$1:$A$49,0), MATCH(orders!K$1,products!$A$1:$G$1,0))</f>
        <v>2.5</v>
      </c>
      <c r="L588" s="5">
        <f>INDEX(products!$A$1:$G$49, MATCH(orders!$D588, products!$A$1:$A$49,0), 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f>_xlfn.XLOOKUP(C589, customers!$A$1:$A$1001,customers!B588:B1588,0)</f>
        <v>0</v>
      </c>
      <c r="G589" s="2" t="str">
        <f>IF(_xlfn.XLOOKUP(C589,customers!$A$1:$A$1001,customers!C588:C1588,0)=0, "", _xlfn.XLOOKUP(C589,customers!$A$1:$A$1001,customers!C588:C1588,0))</f>
        <v/>
      </c>
      <c r="H589" s="2" t="str">
        <f>_xlfn.XLOOKUP(C589,customers!$A$1:$A$1001,customers!$G$1:$G$1001,0)</f>
        <v>United States</v>
      </c>
      <c r="I589" t="str">
        <f>INDEX(products!$A$1:$G$49, MATCH(orders!$D589, products!$A$1:$A$49,0), MATCH(orders!I$1,products!$A$1:$G$1,0))</f>
        <v>Lib</v>
      </c>
      <c r="J589" t="str">
        <f>INDEX(products!$A$1:$G$49, MATCH(orders!$D589, products!$A$1:$A$49,0), MATCH(orders!J$1,products!$A$1:$G$1,0))</f>
        <v>D</v>
      </c>
      <c r="K589" s="4">
        <f>INDEX(products!$A$1:$G$49, MATCH(orders!$D589, products!$A$1:$A$49,0), MATCH(orders!K$1,products!$A$1:$G$1,0))</f>
        <v>0.5</v>
      </c>
      <c r="L589" s="5">
        <f>INDEX(products!$A$1:$G$49, MATCH(orders!$D589, products!$A$1:$A$49,0), 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f>_xlfn.XLOOKUP(C590, customers!$A$1:$A$1001,customers!B589:B1589,0)</f>
        <v>0</v>
      </c>
      <c r="G590" s="2" t="str">
        <f>IF(_xlfn.XLOOKUP(C590,customers!$A$1:$A$1001,customers!C589:C1589,0)=0, "", _xlfn.XLOOKUP(C590,customers!$A$1:$A$1001,customers!C589:C1589,0))</f>
        <v/>
      </c>
      <c r="H590" s="2" t="str">
        <f>_xlfn.XLOOKUP(C590,customers!$A$1:$A$1001,customers!$G$1:$G$1001,0)</f>
        <v>United States</v>
      </c>
      <c r="I590" t="str">
        <f>INDEX(products!$A$1:$G$49, MATCH(orders!$D590, products!$A$1:$A$49,0), MATCH(orders!I$1,products!$A$1:$G$1,0))</f>
        <v>Rob</v>
      </c>
      <c r="J590" t="str">
        <f>INDEX(products!$A$1:$G$49, MATCH(orders!$D590, products!$A$1:$A$49,0), MATCH(orders!J$1,products!$A$1:$G$1,0))</f>
        <v>M</v>
      </c>
      <c r="K590" s="4">
        <f>INDEX(products!$A$1:$G$49, MATCH(orders!$D590, products!$A$1:$A$49,0), MATCH(orders!K$1,products!$A$1:$G$1,0))</f>
        <v>0.5</v>
      </c>
      <c r="L590" s="5">
        <f>INDEX(products!$A$1:$G$49, MATCH(orders!$D590, products!$A$1:$A$49,0), 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f>_xlfn.XLOOKUP(C591, customers!$A$1:$A$1001,customers!B590:B1590,0)</f>
        <v>0</v>
      </c>
      <c r="G591" s="2" t="str">
        <f>IF(_xlfn.XLOOKUP(C591,customers!$A$1:$A$1001,customers!C590:C1590,0)=0, "", _xlfn.XLOOKUP(C591,customers!$A$1:$A$1001,customers!C590:C1590,0))</f>
        <v/>
      </c>
      <c r="H591" s="2" t="str">
        <f>_xlfn.XLOOKUP(C591,customers!$A$1:$A$1001,customers!$G$1:$G$1001,0)</f>
        <v>United States</v>
      </c>
      <c r="I591" t="str">
        <f>INDEX(products!$A$1:$G$49, MATCH(orders!$D591, products!$A$1:$A$49,0), MATCH(orders!I$1,products!$A$1:$G$1,0))</f>
        <v>Exc</v>
      </c>
      <c r="J591" t="str">
        <f>INDEX(products!$A$1:$G$49, MATCH(orders!$D591, products!$A$1:$A$49,0), MATCH(orders!J$1,products!$A$1:$G$1,0))</f>
        <v>L</v>
      </c>
      <c r="K591" s="4">
        <f>INDEX(products!$A$1:$G$49, MATCH(orders!$D591, products!$A$1:$A$49,0), MATCH(orders!K$1,products!$A$1:$G$1,0))</f>
        <v>2.5</v>
      </c>
      <c r="L591" s="5">
        <f>INDEX(products!$A$1:$G$49, MATCH(orders!$D591, products!$A$1:$A$49,0), 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f>_xlfn.XLOOKUP(C592, customers!$A$1:$A$1001,customers!B591:B1591,0)</f>
        <v>0</v>
      </c>
      <c r="G592" s="2" t="str">
        <f>IF(_xlfn.XLOOKUP(C592,customers!$A$1:$A$1001,customers!C591:C1591,0)=0, "", _xlfn.XLOOKUP(C592,customers!$A$1:$A$1001,customers!C591:C1591,0))</f>
        <v/>
      </c>
      <c r="H592" s="2" t="str">
        <f>_xlfn.XLOOKUP(C592,customers!$A$1:$A$1001,customers!$G$1:$G$1001,0)</f>
        <v>United States</v>
      </c>
      <c r="I592" t="str">
        <f>INDEX(products!$A$1:$G$49, MATCH(orders!$D592, products!$A$1:$A$49,0), MATCH(orders!I$1,products!$A$1:$G$1,0))</f>
        <v>Exc</v>
      </c>
      <c r="J592" t="str">
        <f>INDEX(products!$A$1:$G$49, MATCH(orders!$D592, products!$A$1:$A$49,0), MATCH(orders!J$1,products!$A$1:$G$1,0))</f>
        <v>M</v>
      </c>
      <c r="K592" s="4">
        <f>INDEX(products!$A$1:$G$49, MATCH(orders!$D592, products!$A$1:$A$49,0), MATCH(orders!K$1,products!$A$1:$G$1,0))</f>
        <v>2.5</v>
      </c>
      <c r="L592" s="5">
        <f>INDEX(products!$A$1:$G$49, MATCH(orders!$D592, products!$A$1:$A$49,0), 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f>_xlfn.XLOOKUP(C593, customers!$A$1:$A$1001,customers!B592:B1592,0)</f>
        <v>0</v>
      </c>
      <c r="G593" s="2" t="str">
        <f>IF(_xlfn.XLOOKUP(C593,customers!$A$1:$A$1001,customers!C592:C1592,0)=0, "", _xlfn.XLOOKUP(C593,customers!$A$1:$A$1001,customers!C592:C1592,0))</f>
        <v/>
      </c>
      <c r="H593" s="2" t="str">
        <f>_xlfn.XLOOKUP(C593,customers!$A$1:$A$1001,customers!$G$1:$G$1001,0)</f>
        <v>United States</v>
      </c>
      <c r="I593" t="str">
        <f>INDEX(products!$A$1:$G$49, MATCH(orders!$D593, products!$A$1:$A$49,0), MATCH(orders!I$1,products!$A$1:$G$1,0))</f>
        <v>Rob</v>
      </c>
      <c r="J593" t="str">
        <f>INDEX(products!$A$1:$G$49, MATCH(orders!$D593, products!$A$1:$A$49,0), MATCH(orders!J$1,products!$A$1:$G$1,0))</f>
        <v>D</v>
      </c>
      <c r="K593" s="4">
        <f>INDEX(products!$A$1:$G$49, MATCH(orders!$D593, products!$A$1:$A$49,0), MATCH(orders!K$1,products!$A$1:$G$1,0))</f>
        <v>0.2</v>
      </c>
      <c r="L593" s="5">
        <f>INDEX(products!$A$1:$G$49, MATCH(orders!$D593, products!$A$1:$A$49,0), 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f>_xlfn.XLOOKUP(C594, customers!$A$1:$A$1001,customers!B593:B1593,0)</f>
        <v>0</v>
      </c>
      <c r="G594" s="2" t="str">
        <f>IF(_xlfn.XLOOKUP(C594,customers!$A$1:$A$1001,customers!C593:C1593,0)=0, "", _xlfn.XLOOKUP(C594,customers!$A$1:$A$1001,customers!C593:C1593,0))</f>
        <v/>
      </c>
      <c r="H594" s="2" t="str">
        <f>_xlfn.XLOOKUP(C594,customers!$A$1:$A$1001,customers!$G$1:$G$1001,0)</f>
        <v>United States</v>
      </c>
      <c r="I594" t="str">
        <f>INDEX(products!$A$1:$G$49, MATCH(orders!$D594, products!$A$1:$A$49,0), MATCH(orders!I$1,products!$A$1:$G$1,0))</f>
        <v>Ara</v>
      </c>
      <c r="J594" t="str">
        <f>INDEX(products!$A$1:$G$49, MATCH(orders!$D594, products!$A$1:$A$49,0), MATCH(orders!J$1,products!$A$1:$G$1,0))</f>
        <v>M</v>
      </c>
      <c r="K594" s="4">
        <f>INDEX(products!$A$1:$G$49, MATCH(orders!$D594, products!$A$1:$A$49,0), MATCH(orders!K$1,products!$A$1:$G$1,0))</f>
        <v>2.5</v>
      </c>
      <c r="L594" s="5">
        <f>INDEX(products!$A$1:$G$49, MATCH(orders!$D594, products!$A$1:$A$49,0), 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f>_xlfn.XLOOKUP(C595, customers!$A$1:$A$1001,customers!B594:B1594,0)</f>
        <v>0</v>
      </c>
      <c r="G595" s="2" t="str">
        <f>IF(_xlfn.XLOOKUP(C595,customers!$A$1:$A$1001,customers!C594:C1594,0)=0, "", _xlfn.XLOOKUP(C595,customers!$A$1:$A$1001,customers!C594:C1594,0))</f>
        <v/>
      </c>
      <c r="H595" s="2" t="str">
        <f>_xlfn.XLOOKUP(C595,customers!$A$1:$A$1001,customers!$G$1:$G$1001,0)</f>
        <v>United Kingdom</v>
      </c>
      <c r="I595" t="str">
        <f>INDEX(products!$A$1:$G$49, MATCH(orders!$D595, products!$A$1:$A$49,0), MATCH(orders!I$1,products!$A$1:$G$1,0))</f>
        <v>Exc</v>
      </c>
      <c r="J595" t="str">
        <f>INDEX(products!$A$1:$G$49, MATCH(orders!$D595, products!$A$1:$A$49,0), MATCH(orders!J$1,products!$A$1:$G$1,0))</f>
        <v>D</v>
      </c>
      <c r="K595" s="4">
        <f>INDEX(products!$A$1:$G$49, MATCH(orders!$D595, products!$A$1:$A$49,0), MATCH(orders!K$1,products!$A$1:$G$1,0))</f>
        <v>2.5</v>
      </c>
      <c r="L595" s="5">
        <f>INDEX(products!$A$1:$G$49, MATCH(orders!$D595, products!$A$1:$A$49,0), 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f>_xlfn.XLOOKUP(C596, customers!$A$1:$A$1001,customers!B595:B1595,0)</f>
        <v>0</v>
      </c>
      <c r="G596" s="2" t="str">
        <f>IF(_xlfn.XLOOKUP(C596,customers!$A$1:$A$1001,customers!C595:C1595,0)=0, "", _xlfn.XLOOKUP(C596,customers!$A$1:$A$1001,customers!C595:C1595,0))</f>
        <v/>
      </c>
      <c r="H596" s="2" t="str">
        <f>_xlfn.XLOOKUP(C596,customers!$A$1:$A$1001,customers!$G$1:$G$1001,0)</f>
        <v>United States</v>
      </c>
      <c r="I596" t="str">
        <f>INDEX(products!$A$1:$G$49, MATCH(orders!$D596, products!$A$1:$A$49,0), MATCH(orders!I$1,products!$A$1:$G$1,0))</f>
        <v>Ara</v>
      </c>
      <c r="J596" t="str">
        <f>INDEX(products!$A$1:$G$49, MATCH(orders!$D596, products!$A$1:$A$49,0), MATCH(orders!J$1,products!$A$1:$G$1,0))</f>
        <v>L</v>
      </c>
      <c r="K596" s="4">
        <f>INDEX(products!$A$1:$G$49, MATCH(orders!$D596, products!$A$1:$A$49,0), MATCH(orders!K$1,products!$A$1:$G$1,0))</f>
        <v>2.5</v>
      </c>
      <c r="L596" s="5">
        <f>INDEX(products!$A$1:$G$49, MATCH(orders!$D596, products!$A$1:$A$49,0), 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f>_xlfn.XLOOKUP(C597, customers!$A$1:$A$1001,customers!B596:B1596,0)</f>
        <v>0</v>
      </c>
      <c r="G597" s="2" t="str">
        <f>IF(_xlfn.XLOOKUP(C597,customers!$A$1:$A$1001,customers!C596:C1596,0)=0, "", _xlfn.XLOOKUP(C597,customers!$A$1:$A$1001,customers!C596:C1596,0))</f>
        <v/>
      </c>
      <c r="H597" s="2" t="str">
        <f>_xlfn.XLOOKUP(C597,customers!$A$1:$A$1001,customers!$G$1:$G$1001,0)</f>
        <v>United Kingdom</v>
      </c>
      <c r="I597" t="str">
        <f>INDEX(products!$A$1:$G$49, MATCH(orders!$D597, products!$A$1:$A$49,0), MATCH(orders!I$1,products!$A$1:$G$1,0))</f>
        <v>Exc</v>
      </c>
      <c r="J597" t="str">
        <f>INDEX(products!$A$1:$G$49, MATCH(orders!$D597, products!$A$1:$A$49,0), MATCH(orders!J$1,products!$A$1:$G$1,0))</f>
        <v>L</v>
      </c>
      <c r="K597" s="4">
        <f>INDEX(products!$A$1:$G$49, MATCH(orders!$D597, products!$A$1:$A$49,0), MATCH(orders!K$1,products!$A$1:$G$1,0))</f>
        <v>1</v>
      </c>
      <c r="L597" s="5">
        <f>INDEX(products!$A$1:$G$49, MATCH(orders!$D597, products!$A$1:$A$49,0), 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f>_xlfn.XLOOKUP(C598, customers!$A$1:$A$1001,customers!B597:B1597,0)</f>
        <v>0</v>
      </c>
      <c r="G598" s="2" t="str">
        <f>IF(_xlfn.XLOOKUP(C598,customers!$A$1:$A$1001,customers!C597:C1597,0)=0, "", _xlfn.XLOOKUP(C598,customers!$A$1:$A$1001,customers!C597:C1597,0))</f>
        <v/>
      </c>
      <c r="H598" s="2" t="str">
        <f>_xlfn.XLOOKUP(C598,customers!$A$1:$A$1001,customers!$G$1:$G$1001,0)</f>
        <v>United States</v>
      </c>
      <c r="I598" t="str">
        <f>INDEX(products!$A$1:$G$49, MATCH(orders!$D598, products!$A$1:$A$49,0), MATCH(orders!I$1,products!$A$1:$G$1,0))</f>
        <v>Ara</v>
      </c>
      <c r="J598" t="str">
        <f>INDEX(products!$A$1:$G$49, MATCH(orders!$D598, products!$A$1:$A$49,0), MATCH(orders!J$1,products!$A$1:$G$1,0))</f>
        <v>M</v>
      </c>
      <c r="K598" s="4">
        <f>INDEX(products!$A$1:$G$49, MATCH(orders!$D598, products!$A$1:$A$49,0), MATCH(orders!K$1,products!$A$1:$G$1,0))</f>
        <v>0.5</v>
      </c>
      <c r="L598" s="5">
        <f>INDEX(products!$A$1:$G$49, MATCH(orders!$D598, products!$A$1:$A$49,0), 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f>_xlfn.XLOOKUP(C599, customers!$A$1:$A$1001,customers!B598:B1598,0)</f>
        <v>0</v>
      </c>
      <c r="G599" s="2" t="str">
        <f>IF(_xlfn.XLOOKUP(C599,customers!$A$1:$A$1001,customers!C598:C1598,0)=0, "", _xlfn.XLOOKUP(C599,customers!$A$1:$A$1001,customers!C598:C1598,0))</f>
        <v/>
      </c>
      <c r="H599" s="2" t="str">
        <f>_xlfn.XLOOKUP(C599,customers!$A$1:$A$1001,customers!$G$1:$G$1001,0)</f>
        <v>United States</v>
      </c>
      <c r="I599" t="str">
        <f>INDEX(products!$A$1:$G$49, MATCH(orders!$D599, products!$A$1:$A$49,0), MATCH(orders!I$1,products!$A$1:$G$1,0))</f>
        <v>Lib</v>
      </c>
      <c r="J599" t="str">
        <f>INDEX(products!$A$1:$G$49, MATCH(orders!$D599, products!$A$1:$A$49,0), MATCH(orders!J$1,products!$A$1:$G$1,0))</f>
        <v>L</v>
      </c>
      <c r="K599" s="4">
        <f>INDEX(products!$A$1:$G$49, MATCH(orders!$D599, products!$A$1:$A$49,0), MATCH(orders!K$1,products!$A$1:$G$1,0))</f>
        <v>2.5</v>
      </c>
      <c r="L599" s="5">
        <f>INDEX(products!$A$1:$G$49, MATCH(orders!$D599, products!$A$1:$A$49,0), 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f>_xlfn.XLOOKUP(C600, customers!$A$1:$A$1001,customers!B599:B1599,0)</f>
        <v>0</v>
      </c>
      <c r="G600" s="2" t="str">
        <f>IF(_xlfn.XLOOKUP(C600,customers!$A$1:$A$1001,customers!C599:C1599,0)=0, "", _xlfn.XLOOKUP(C600,customers!$A$1:$A$1001,customers!C599:C1599,0))</f>
        <v/>
      </c>
      <c r="H600" s="2" t="str">
        <f>_xlfn.XLOOKUP(C600,customers!$A$1:$A$1001,customers!$G$1:$G$1001,0)</f>
        <v>United States</v>
      </c>
      <c r="I600" t="str">
        <f>INDEX(products!$A$1:$G$49, MATCH(orders!$D600, products!$A$1:$A$49,0), MATCH(orders!I$1,products!$A$1:$G$1,0))</f>
        <v>Rob</v>
      </c>
      <c r="J600" t="str">
        <f>INDEX(products!$A$1:$G$49, MATCH(orders!$D600, products!$A$1:$A$49,0), MATCH(orders!J$1,products!$A$1:$G$1,0))</f>
        <v>M</v>
      </c>
      <c r="K600" s="4">
        <f>INDEX(products!$A$1:$G$49, MATCH(orders!$D600, products!$A$1:$A$49,0), MATCH(orders!K$1,products!$A$1:$G$1,0))</f>
        <v>0.2</v>
      </c>
      <c r="L600" s="5">
        <f>INDEX(products!$A$1:$G$49, MATCH(orders!$D600, products!$A$1:$A$49,0), 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f>_xlfn.XLOOKUP(C601, customers!$A$1:$A$1001,customers!B600:B1600,0)</f>
        <v>0</v>
      </c>
      <c r="G601" s="2" t="str">
        <f>IF(_xlfn.XLOOKUP(C601,customers!$A$1:$A$1001,customers!C600:C1600,0)=0, "", _xlfn.XLOOKUP(C601,customers!$A$1:$A$1001,customers!C600:C1600,0))</f>
        <v/>
      </c>
      <c r="H601" s="2" t="str">
        <f>_xlfn.XLOOKUP(C601,customers!$A$1:$A$1001,customers!$G$1:$G$1001,0)</f>
        <v>United States</v>
      </c>
      <c r="I601" t="str">
        <f>INDEX(products!$A$1:$G$49, MATCH(orders!$D601, products!$A$1:$A$49,0), MATCH(orders!I$1,products!$A$1:$G$1,0))</f>
        <v>Ara</v>
      </c>
      <c r="J601" t="str">
        <f>INDEX(products!$A$1:$G$49, MATCH(orders!$D601, products!$A$1:$A$49,0), MATCH(orders!J$1,products!$A$1:$G$1,0))</f>
        <v>D</v>
      </c>
      <c r="K601" s="4">
        <f>INDEX(products!$A$1:$G$49, MATCH(orders!$D601, products!$A$1:$A$49,0), MATCH(orders!K$1,products!$A$1:$G$1,0))</f>
        <v>0.2</v>
      </c>
      <c r="L601" s="5">
        <f>INDEX(products!$A$1:$G$49, MATCH(orders!$D601, products!$A$1:$A$49,0), 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f>_xlfn.XLOOKUP(C602, customers!$A$1:$A$1001,customers!B601:B1601,0)</f>
        <v>0</v>
      </c>
      <c r="G602" s="2" t="str">
        <f>IF(_xlfn.XLOOKUP(C602,customers!$A$1:$A$1001,customers!C601:C1601,0)=0, "", _xlfn.XLOOKUP(C602,customers!$A$1:$A$1001,customers!C601:C1601,0))</f>
        <v/>
      </c>
      <c r="H602" s="2" t="str">
        <f>_xlfn.XLOOKUP(C602,customers!$A$1:$A$1001,customers!$G$1:$G$1001,0)</f>
        <v>United States</v>
      </c>
      <c r="I602" t="str">
        <f>INDEX(products!$A$1:$G$49, MATCH(orders!$D602, products!$A$1:$A$49,0), MATCH(orders!I$1,products!$A$1:$G$1,0))</f>
        <v>Lib</v>
      </c>
      <c r="J602" t="str">
        <f>INDEX(products!$A$1:$G$49, MATCH(orders!$D602, products!$A$1:$A$49,0), MATCH(orders!J$1,products!$A$1:$G$1,0))</f>
        <v>D</v>
      </c>
      <c r="K602" s="4">
        <f>INDEX(products!$A$1:$G$49, MATCH(orders!$D602, products!$A$1:$A$49,0), MATCH(orders!K$1,products!$A$1:$G$1,0))</f>
        <v>0.5</v>
      </c>
      <c r="L602" s="5">
        <f>INDEX(products!$A$1:$G$49, MATCH(orders!$D602, products!$A$1:$A$49,0), 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f>_xlfn.XLOOKUP(C603, customers!$A$1:$A$1001,customers!B602:B1602,0)</f>
        <v>0</v>
      </c>
      <c r="G603" s="2" t="str">
        <f>IF(_xlfn.XLOOKUP(C603,customers!$A$1:$A$1001,customers!C602:C1602,0)=0, "", _xlfn.XLOOKUP(C603,customers!$A$1:$A$1001,customers!C602:C1602,0))</f>
        <v/>
      </c>
      <c r="H603" s="2" t="str">
        <f>_xlfn.XLOOKUP(C603,customers!$A$1:$A$1001,customers!$G$1:$G$1001,0)</f>
        <v>United States</v>
      </c>
      <c r="I603" t="str">
        <f>INDEX(products!$A$1:$G$49, MATCH(orders!$D603, products!$A$1:$A$49,0), MATCH(orders!I$1,products!$A$1:$G$1,0))</f>
        <v>Rob</v>
      </c>
      <c r="J603" t="str">
        <f>INDEX(products!$A$1:$G$49, MATCH(orders!$D603, products!$A$1:$A$49,0), MATCH(orders!J$1,products!$A$1:$G$1,0))</f>
        <v>L</v>
      </c>
      <c r="K603" s="4">
        <f>INDEX(products!$A$1:$G$49, MATCH(orders!$D603, products!$A$1:$A$49,0), MATCH(orders!K$1,products!$A$1:$G$1,0))</f>
        <v>2.5</v>
      </c>
      <c r="L603" s="5">
        <f>INDEX(products!$A$1:$G$49, MATCH(orders!$D603, products!$A$1:$A$49,0), 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f>_xlfn.XLOOKUP(C604, customers!$A$1:$A$1001,customers!B603:B1603,0)</f>
        <v>0</v>
      </c>
      <c r="G604" s="2" t="str">
        <f>IF(_xlfn.XLOOKUP(C604,customers!$A$1:$A$1001,customers!C603:C1603,0)=0, "", _xlfn.XLOOKUP(C604,customers!$A$1:$A$1001,customers!C603:C1603,0))</f>
        <v/>
      </c>
      <c r="H604" s="2" t="str">
        <f>_xlfn.XLOOKUP(C604,customers!$A$1:$A$1001,customers!$G$1:$G$1001,0)</f>
        <v>United States</v>
      </c>
      <c r="I604" t="str">
        <f>INDEX(products!$A$1:$G$49, MATCH(orders!$D604, products!$A$1:$A$49,0), MATCH(orders!I$1,products!$A$1:$G$1,0))</f>
        <v>Exc</v>
      </c>
      <c r="J604" t="str">
        <f>INDEX(products!$A$1:$G$49, MATCH(orders!$D604, products!$A$1:$A$49,0), MATCH(orders!J$1,products!$A$1:$G$1,0))</f>
        <v>L</v>
      </c>
      <c r="K604" s="4">
        <f>INDEX(products!$A$1:$G$49, MATCH(orders!$D604, products!$A$1:$A$49,0), MATCH(orders!K$1,products!$A$1:$G$1,0))</f>
        <v>0.2</v>
      </c>
      <c r="L604" s="5">
        <f>INDEX(products!$A$1:$G$49, MATCH(orders!$D604, products!$A$1:$A$49,0), 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f>_xlfn.XLOOKUP(C605, customers!$A$1:$A$1001,customers!B604:B1604,0)</f>
        <v>0</v>
      </c>
      <c r="G605" s="2" t="str">
        <f>IF(_xlfn.XLOOKUP(C605,customers!$A$1:$A$1001,customers!C604:C1604,0)=0, "", _xlfn.XLOOKUP(C605,customers!$A$1:$A$1001,customers!C604:C1604,0))</f>
        <v/>
      </c>
      <c r="H605" s="2" t="str">
        <f>_xlfn.XLOOKUP(C605,customers!$A$1:$A$1001,customers!$G$1:$G$1001,0)</f>
        <v>United States</v>
      </c>
      <c r="I605" t="str">
        <f>INDEX(products!$A$1:$G$49, MATCH(orders!$D605, products!$A$1:$A$49,0), MATCH(orders!I$1,products!$A$1:$G$1,0))</f>
        <v>Rob</v>
      </c>
      <c r="J605" t="str">
        <f>INDEX(products!$A$1:$G$49, MATCH(orders!$D605, products!$A$1:$A$49,0), MATCH(orders!J$1,products!$A$1:$G$1,0))</f>
        <v>M</v>
      </c>
      <c r="K605" s="4">
        <f>INDEX(products!$A$1:$G$49, MATCH(orders!$D605, products!$A$1:$A$49,0), MATCH(orders!K$1,products!$A$1:$G$1,0))</f>
        <v>0.2</v>
      </c>
      <c r="L605" s="5">
        <f>INDEX(products!$A$1:$G$49, MATCH(orders!$D605, products!$A$1:$A$49,0), 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f>_xlfn.XLOOKUP(C606, customers!$A$1:$A$1001,customers!B605:B1605,0)</f>
        <v>0</v>
      </c>
      <c r="G606" s="2" t="str">
        <f>IF(_xlfn.XLOOKUP(C606,customers!$A$1:$A$1001,customers!C605:C1605,0)=0, "", _xlfn.XLOOKUP(C606,customers!$A$1:$A$1001,customers!C605:C1605,0))</f>
        <v/>
      </c>
      <c r="H606" s="2" t="str">
        <f>_xlfn.XLOOKUP(C606,customers!$A$1:$A$1001,customers!$G$1:$G$1001,0)</f>
        <v>Ireland</v>
      </c>
      <c r="I606" t="str">
        <f>INDEX(products!$A$1:$G$49, MATCH(orders!$D606, products!$A$1:$A$49,0), MATCH(orders!I$1,products!$A$1:$G$1,0))</f>
        <v>Lib</v>
      </c>
      <c r="J606" t="str">
        <f>INDEX(products!$A$1:$G$49, MATCH(orders!$D606, products!$A$1:$A$49,0), MATCH(orders!J$1,products!$A$1:$G$1,0))</f>
        <v>D</v>
      </c>
      <c r="K606" s="4">
        <f>INDEX(products!$A$1:$G$49, MATCH(orders!$D606, products!$A$1:$A$49,0), MATCH(orders!K$1,products!$A$1:$G$1,0))</f>
        <v>2.5</v>
      </c>
      <c r="L606" s="5">
        <f>INDEX(products!$A$1:$G$49, MATCH(orders!$D606, products!$A$1:$A$49,0), 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f>_xlfn.XLOOKUP(C607, customers!$A$1:$A$1001,customers!B606:B1606,0)</f>
        <v>0</v>
      </c>
      <c r="G607" s="2" t="str">
        <f>IF(_xlfn.XLOOKUP(C607,customers!$A$1:$A$1001,customers!C606:C1606,0)=0, "", _xlfn.XLOOKUP(C607,customers!$A$1:$A$1001,customers!C606:C1606,0))</f>
        <v/>
      </c>
      <c r="H607" s="2" t="str">
        <f>_xlfn.XLOOKUP(C607,customers!$A$1:$A$1001,customers!$G$1:$G$1001,0)</f>
        <v>United States</v>
      </c>
      <c r="I607" t="str">
        <f>INDEX(products!$A$1:$G$49, MATCH(orders!$D607, products!$A$1:$A$49,0), MATCH(orders!I$1,products!$A$1:$G$1,0))</f>
        <v>Ara</v>
      </c>
      <c r="J607" t="str">
        <f>INDEX(products!$A$1:$G$49, MATCH(orders!$D607, products!$A$1:$A$49,0), MATCH(orders!J$1,products!$A$1:$G$1,0))</f>
        <v>L</v>
      </c>
      <c r="K607" s="4">
        <f>INDEX(products!$A$1:$G$49, MATCH(orders!$D607, products!$A$1:$A$49,0), MATCH(orders!K$1,products!$A$1:$G$1,0))</f>
        <v>2.5</v>
      </c>
      <c r="L607" s="5">
        <f>INDEX(products!$A$1:$G$49, MATCH(orders!$D607, products!$A$1:$A$49,0), 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f>_xlfn.XLOOKUP(C608, customers!$A$1:$A$1001,customers!B607:B1607,0)</f>
        <v>0</v>
      </c>
      <c r="G608" s="2" t="str">
        <f>IF(_xlfn.XLOOKUP(C608,customers!$A$1:$A$1001,customers!C607:C1607,0)=0, "", _xlfn.XLOOKUP(C608,customers!$A$1:$A$1001,customers!C607:C1607,0))</f>
        <v/>
      </c>
      <c r="H608" s="2" t="str">
        <f>_xlfn.XLOOKUP(C608,customers!$A$1:$A$1001,customers!$G$1:$G$1001,0)</f>
        <v>United Kingdom</v>
      </c>
      <c r="I608" t="str">
        <f>INDEX(products!$A$1:$G$49, MATCH(orders!$D608, products!$A$1:$A$49,0), MATCH(orders!I$1,products!$A$1:$G$1,0))</f>
        <v>Lib</v>
      </c>
      <c r="J608" t="str">
        <f>INDEX(products!$A$1:$G$49, MATCH(orders!$D608, products!$A$1:$A$49,0), MATCH(orders!J$1,products!$A$1:$G$1,0))</f>
        <v>L</v>
      </c>
      <c r="K608" s="4">
        <f>INDEX(products!$A$1:$G$49, MATCH(orders!$D608, products!$A$1:$A$49,0), MATCH(orders!K$1,products!$A$1:$G$1,0))</f>
        <v>2.5</v>
      </c>
      <c r="L608" s="5">
        <f>INDEX(products!$A$1:$G$49, MATCH(orders!$D608, products!$A$1:$A$49,0), 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f>_xlfn.XLOOKUP(C609, customers!$A$1:$A$1001,customers!B608:B1608,0)</f>
        <v>0</v>
      </c>
      <c r="G609" s="2" t="str">
        <f>IF(_xlfn.XLOOKUP(C609,customers!$A$1:$A$1001,customers!C608:C1608,0)=0, "", _xlfn.XLOOKUP(C609,customers!$A$1:$A$1001,customers!C608:C1608,0))</f>
        <v/>
      </c>
      <c r="H609" s="2" t="str">
        <f>_xlfn.XLOOKUP(C609,customers!$A$1:$A$1001,customers!$G$1:$G$1001,0)</f>
        <v>United States</v>
      </c>
      <c r="I609" t="str">
        <f>INDEX(products!$A$1:$G$49, MATCH(orders!$D609, products!$A$1:$A$49,0), MATCH(orders!I$1,products!$A$1:$G$1,0))</f>
        <v>Exc</v>
      </c>
      <c r="J609" t="str">
        <f>INDEX(products!$A$1:$G$49, MATCH(orders!$D609, products!$A$1:$A$49,0), MATCH(orders!J$1,products!$A$1:$G$1,0))</f>
        <v>D</v>
      </c>
      <c r="K609" s="4">
        <f>INDEX(products!$A$1:$G$49, MATCH(orders!$D609, products!$A$1:$A$49,0), MATCH(orders!K$1,products!$A$1:$G$1,0))</f>
        <v>0.2</v>
      </c>
      <c r="L609" s="5">
        <f>INDEX(products!$A$1:$G$49, MATCH(orders!$D609, products!$A$1:$A$49,0), 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f>_xlfn.XLOOKUP(C610, customers!$A$1:$A$1001,customers!B609:B1609,0)</f>
        <v>0</v>
      </c>
      <c r="G610" s="2" t="str">
        <f>IF(_xlfn.XLOOKUP(C610,customers!$A$1:$A$1001,customers!C609:C1609,0)=0, "", _xlfn.XLOOKUP(C610,customers!$A$1:$A$1001,customers!C609:C1609,0))</f>
        <v/>
      </c>
      <c r="H610" s="2" t="str">
        <f>_xlfn.XLOOKUP(C610,customers!$A$1:$A$1001,customers!$G$1:$G$1001,0)</f>
        <v>United States</v>
      </c>
      <c r="I610" t="str">
        <f>INDEX(products!$A$1:$G$49, MATCH(orders!$D610, products!$A$1:$A$49,0), MATCH(orders!I$1,products!$A$1:$G$1,0))</f>
        <v>Exc</v>
      </c>
      <c r="J610" t="str">
        <f>INDEX(products!$A$1:$G$49, MATCH(orders!$D610, products!$A$1:$A$49,0), MATCH(orders!J$1,products!$A$1:$G$1,0))</f>
        <v>D</v>
      </c>
      <c r="K610" s="4">
        <f>INDEX(products!$A$1:$G$49, MATCH(orders!$D610, products!$A$1:$A$49,0), MATCH(orders!K$1,products!$A$1:$G$1,0))</f>
        <v>2.5</v>
      </c>
      <c r="L610" s="5">
        <f>INDEX(products!$A$1:$G$49, MATCH(orders!$D610, products!$A$1:$A$49,0), 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f>_xlfn.XLOOKUP(C611, customers!$A$1:$A$1001,customers!B610:B1610,0)</f>
        <v>0</v>
      </c>
      <c r="G611" s="2" t="str">
        <f>IF(_xlfn.XLOOKUP(C611,customers!$A$1:$A$1001,customers!C610:C1610,0)=0, "", _xlfn.XLOOKUP(C611,customers!$A$1:$A$1001,customers!C610:C1610,0))</f>
        <v/>
      </c>
      <c r="H611" s="2" t="str">
        <f>_xlfn.XLOOKUP(C611,customers!$A$1:$A$1001,customers!$G$1:$G$1001,0)</f>
        <v>United States</v>
      </c>
      <c r="I611" t="str">
        <f>INDEX(products!$A$1:$G$49, MATCH(orders!$D611, products!$A$1:$A$49,0), MATCH(orders!I$1,products!$A$1:$G$1,0))</f>
        <v>Lib</v>
      </c>
      <c r="J611" t="str">
        <f>INDEX(products!$A$1:$G$49, MATCH(orders!$D611, products!$A$1:$A$49,0), MATCH(orders!J$1,products!$A$1:$G$1,0))</f>
        <v>M</v>
      </c>
      <c r="K611" s="4">
        <f>INDEX(products!$A$1:$G$49, MATCH(orders!$D611, products!$A$1:$A$49,0), MATCH(orders!K$1,products!$A$1:$G$1,0))</f>
        <v>0.2</v>
      </c>
      <c r="L611" s="5">
        <f>INDEX(products!$A$1:$G$49, MATCH(orders!$D611, products!$A$1:$A$49,0), 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f>_xlfn.XLOOKUP(C612, customers!$A$1:$A$1001,customers!B611:B1611,0)</f>
        <v>0</v>
      </c>
      <c r="G612" s="2" t="str">
        <f>IF(_xlfn.XLOOKUP(C612,customers!$A$1:$A$1001,customers!C611:C1611,0)=0, "", _xlfn.XLOOKUP(C612,customers!$A$1:$A$1001,customers!C611:C1611,0))</f>
        <v/>
      </c>
      <c r="H612" s="2" t="str">
        <f>_xlfn.XLOOKUP(C612,customers!$A$1:$A$1001,customers!$G$1:$G$1001,0)</f>
        <v>United States</v>
      </c>
      <c r="I612" t="str">
        <f>INDEX(products!$A$1:$G$49, MATCH(orders!$D612, products!$A$1:$A$49,0), MATCH(orders!I$1,products!$A$1:$G$1,0))</f>
        <v>Rob</v>
      </c>
      <c r="J612" t="str">
        <f>INDEX(products!$A$1:$G$49, MATCH(orders!$D612, products!$A$1:$A$49,0), MATCH(orders!J$1,products!$A$1:$G$1,0))</f>
        <v>M</v>
      </c>
      <c r="K612" s="4">
        <f>INDEX(products!$A$1:$G$49, MATCH(orders!$D612, products!$A$1:$A$49,0), MATCH(orders!K$1,products!$A$1:$G$1,0))</f>
        <v>1</v>
      </c>
      <c r="L612" s="5">
        <f>INDEX(products!$A$1:$G$49, MATCH(orders!$D612, products!$A$1:$A$49,0), 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f>_xlfn.XLOOKUP(C613, customers!$A$1:$A$1001,customers!B612:B1612,0)</f>
        <v>0</v>
      </c>
      <c r="G613" s="2" t="str">
        <f>IF(_xlfn.XLOOKUP(C613,customers!$A$1:$A$1001,customers!C612:C1612,0)=0, "", _xlfn.XLOOKUP(C613,customers!$A$1:$A$1001,customers!C612:C1612,0))</f>
        <v/>
      </c>
      <c r="H613" s="2" t="str">
        <f>_xlfn.XLOOKUP(C613,customers!$A$1:$A$1001,customers!$G$1:$G$1001,0)</f>
        <v>United States</v>
      </c>
      <c r="I613" t="str">
        <f>INDEX(products!$A$1:$G$49, MATCH(orders!$D613, products!$A$1:$A$49,0), MATCH(orders!I$1,products!$A$1:$G$1,0))</f>
        <v>Exc</v>
      </c>
      <c r="J613" t="str">
        <f>INDEX(products!$A$1:$G$49, MATCH(orders!$D613, products!$A$1:$A$49,0), MATCH(orders!J$1,products!$A$1:$G$1,0))</f>
        <v>L</v>
      </c>
      <c r="K613" s="4">
        <f>INDEX(products!$A$1:$G$49, MATCH(orders!$D613, products!$A$1:$A$49,0), MATCH(orders!K$1,products!$A$1:$G$1,0))</f>
        <v>2.5</v>
      </c>
      <c r="L613" s="5">
        <f>INDEX(products!$A$1:$G$49, MATCH(orders!$D613, products!$A$1:$A$49,0), 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f>_xlfn.XLOOKUP(C614, customers!$A$1:$A$1001,customers!B613:B1613,0)</f>
        <v>0</v>
      </c>
      <c r="G614" s="2" t="str">
        <f>IF(_xlfn.XLOOKUP(C614,customers!$A$1:$A$1001,customers!C613:C1613,0)=0, "", _xlfn.XLOOKUP(C614,customers!$A$1:$A$1001,customers!C613:C1613,0))</f>
        <v/>
      </c>
      <c r="H614" s="2" t="str">
        <f>_xlfn.XLOOKUP(C614,customers!$A$1:$A$1001,customers!$G$1:$G$1001,0)</f>
        <v>Ireland</v>
      </c>
      <c r="I614" t="str">
        <f>INDEX(products!$A$1:$G$49, MATCH(orders!$D614, products!$A$1:$A$49,0), MATCH(orders!I$1,products!$A$1:$G$1,0))</f>
        <v>Ara</v>
      </c>
      <c r="J614" t="str">
        <f>INDEX(products!$A$1:$G$49, MATCH(orders!$D614, products!$A$1:$A$49,0), MATCH(orders!J$1,products!$A$1:$G$1,0))</f>
        <v>M</v>
      </c>
      <c r="K614" s="4">
        <f>INDEX(products!$A$1:$G$49, MATCH(orders!$D614, products!$A$1:$A$49,0), MATCH(orders!K$1,products!$A$1:$G$1,0))</f>
        <v>0.2</v>
      </c>
      <c r="L614" s="5">
        <f>INDEX(products!$A$1:$G$49, MATCH(orders!$D614, products!$A$1:$A$49,0), 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f>_xlfn.XLOOKUP(C615, customers!$A$1:$A$1001,customers!B614:B1614,0)</f>
        <v>0</v>
      </c>
      <c r="G615" s="2" t="str">
        <f>IF(_xlfn.XLOOKUP(C615,customers!$A$1:$A$1001,customers!C614:C1614,0)=0, "", _xlfn.XLOOKUP(C615,customers!$A$1:$A$1001,customers!C614:C1614,0))</f>
        <v/>
      </c>
      <c r="H615" s="2" t="str">
        <f>_xlfn.XLOOKUP(C615,customers!$A$1:$A$1001,customers!$G$1:$G$1001,0)</f>
        <v>United States</v>
      </c>
      <c r="I615" t="str">
        <f>INDEX(products!$A$1:$G$49, MATCH(orders!$D615, products!$A$1:$A$49,0), MATCH(orders!I$1,products!$A$1:$G$1,0))</f>
        <v>Rob</v>
      </c>
      <c r="J615" t="str">
        <f>INDEX(products!$A$1:$G$49, MATCH(orders!$D615, products!$A$1:$A$49,0), MATCH(orders!J$1,products!$A$1:$G$1,0))</f>
        <v>M</v>
      </c>
      <c r="K615" s="4">
        <f>INDEX(products!$A$1:$G$49, MATCH(orders!$D615, products!$A$1:$A$49,0), MATCH(orders!K$1,products!$A$1:$G$1,0))</f>
        <v>0.5</v>
      </c>
      <c r="L615" s="5">
        <f>INDEX(products!$A$1:$G$49, MATCH(orders!$D615, products!$A$1:$A$49,0), 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f>_xlfn.XLOOKUP(C616, customers!$A$1:$A$1001,customers!B615:B1615,0)</f>
        <v>0</v>
      </c>
      <c r="G616" s="2" t="str">
        <f>IF(_xlfn.XLOOKUP(C616,customers!$A$1:$A$1001,customers!C615:C1615,0)=0, "", _xlfn.XLOOKUP(C616,customers!$A$1:$A$1001,customers!C615:C1615,0))</f>
        <v/>
      </c>
      <c r="H616" s="2" t="str">
        <f>_xlfn.XLOOKUP(C616,customers!$A$1:$A$1001,customers!$G$1:$G$1001,0)</f>
        <v>United Kingdom</v>
      </c>
      <c r="I616" t="str">
        <f>INDEX(products!$A$1:$G$49, MATCH(orders!$D616, products!$A$1:$A$49,0), MATCH(orders!I$1,products!$A$1:$G$1,0))</f>
        <v>Rob</v>
      </c>
      <c r="J616" t="str">
        <f>INDEX(products!$A$1:$G$49, MATCH(orders!$D616, products!$A$1:$A$49,0), MATCH(orders!J$1,products!$A$1:$G$1,0))</f>
        <v>M</v>
      </c>
      <c r="K616" s="4">
        <f>INDEX(products!$A$1:$G$49, MATCH(orders!$D616, products!$A$1:$A$49,0), MATCH(orders!K$1,products!$A$1:$G$1,0))</f>
        <v>0.5</v>
      </c>
      <c r="L616" s="5">
        <f>INDEX(products!$A$1:$G$49, MATCH(orders!$D616, products!$A$1:$A$49,0), 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f>_xlfn.XLOOKUP(C617, customers!$A$1:$A$1001,customers!B616:B1616,0)</f>
        <v>0</v>
      </c>
      <c r="G617" s="2" t="str">
        <f>IF(_xlfn.XLOOKUP(C617,customers!$A$1:$A$1001,customers!C616:C1616,0)=0, "", _xlfn.XLOOKUP(C617,customers!$A$1:$A$1001,customers!C616:C1616,0))</f>
        <v/>
      </c>
      <c r="H617" s="2" t="str">
        <f>_xlfn.XLOOKUP(C617,customers!$A$1:$A$1001,customers!$G$1:$G$1001,0)</f>
        <v>United States</v>
      </c>
      <c r="I617" t="str">
        <f>INDEX(products!$A$1:$G$49, MATCH(orders!$D617, products!$A$1:$A$49,0), MATCH(orders!I$1,products!$A$1:$G$1,0))</f>
        <v>Lib</v>
      </c>
      <c r="J617" t="str">
        <f>INDEX(products!$A$1:$G$49, MATCH(orders!$D617, products!$A$1:$A$49,0), MATCH(orders!J$1,products!$A$1:$G$1,0))</f>
        <v>L</v>
      </c>
      <c r="K617" s="4">
        <f>INDEX(products!$A$1:$G$49, MATCH(orders!$D617, products!$A$1:$A$49,0), MATCH(orders!K$1,products!$A$1:$G$1,0))</f>
        <v>2.5</v>
      </c>
      <c r="L617" s="5">
        <f>INDEX(products!$A$1:$G$49, MATCH(orders!$D617, products!$A$1:$A$49,0), 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f>_xlfn.XLOOKUP(C618, customers!$A$1:$A$1001,customers!B617:B1617,0)</f>
        <v>0</v>
      </c>
      <c r="G618" s="2" t="str">
        <f>IF(_xlfn.XLOOKUP(C618,customers!$A$1:$A$1001,customers!C617:C1617,0)=0, "", _xlfn.XLOOKUP(C618,customers!$A$1:$A$1001,customers!C617:C1617,0))</f>
        <v/>
      </c>
      <c r="H618" s="2" t="str">
        <f>_xlfn.XLOOKUP(C618,customers!$A$1:$A$1001,customers!$G$1:$G$1001,0)</f>
        <v>United Kingdom</v>
      </c>
      <c r="I618" t="str">
        <f>INDEX(products!$A$1:$G$49, MATCH(orders!$D618, products!$A$1:$A$49,0), MATCH(orders!I$1,products!$A$1:$G$1,0))</f>
        <v>Exc</v>
      </c>
      <c r="J618" t="str">
        <f>INDEX(products!$A$1:$G$49, MATCH(orders!$D618, products!$A$1:$A$49,0), MATCH(orders!J$1,products!$A$1:$G$1,0))</f>
        <v>M</v>
      </c>
      <c r="K618" s="4">
        <f>INDEX(products!$A$1:$G$49, MATCH(orders!$D618, products!$A$1:$A$49,0), MATCH(orders!K$1,products!$A$1:$G$1,0))</f>
        <v>2.5</v>
      </c>
      <c r="L618" s="5">
        <f>INDEX(products!$A$1:$G$49, MATCH(orders!$D618, products!$A$1:$A$49,0), 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f>_xlfn.XLOOKUP(C619, customers!$A$1:$A$1001,customers!B618:B1618,0)</f>
        <v>0</v>
      </c>
      <c r="G619" s="2" t="str">
        <f>IF(_xlfn.XLOOKUP(C619,customers!$A$1:$A$1001,customers!C618:C1618,0)=0, "", _xlfn.XLOOKUP(C619,customers!$A$1:$A$1001,customers!C618:C1618,0))</f>
        <v/>
      </c>
      <c r="H619" s="2" t="str">
        <f>_xlfn.XLOOKUP(C619,customers!$A$1:$A$1001,customers!$G$1:$G$1001,0)</f>
        <v>United States</v>
      </c>
      <c r="I619" t="str">
        <f>INDEX(products!$A$1:$G$49, MATCH(orders!$D619, products!$A$1:$A$49,0), MATCH(orders!I$1,products!$A$1:$G$1,0))</f>
        <v>Lib</v>
      </c>
      <c r="J619" t="str">
        <f>INDEX(products!$A$1:$G$49, MATCH(orders!$D619, products!$A$1:$A$49,0), MATCH(orders!J$1,products!$A$1:$G$1,0))</f>
        <v>M</v>
      </c>
      <c r="K619" s="4">
        <f>INDEX(products!$A$1:$G$49, MATCH(orders!$D619, products!$A$1:$A$49,0), MATCH(orders!K$1,products!$A$1:$G$1,0))</f>
        <v>2.5</v>
      </c>
      <c r="L619" s="5">
        <f>INDEX(products!$A$1:$G$49, MATCH(orders!$D619, products!$A$1:$A$49,0), 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f>_xlfn.XLOOKUP(C620, customers!$A$1:$A$1001,customers!B619:B1619,0)</f>
        <v>0</v>
      </c>
      <c r="G620" s="2" t="str">
        <f>IF(_xlfn.XLOOKUP(C620,customers!$A$1:$A$1001,customers!C619:C1619,0)=0, "", _xlfn.XLOOKUP(C620,customers!$A$1:$A$1001,customers!C619:C1619,0))</f>
        <v/>
      </c>
      <c r="H620" s="2" t="str">
        <f>_xlfn.XLOOKUP(C620,customers!$A$1:$A$1001,customers!$G$1:$G$1001,0)</f>
        <v>United States</v>
      </c>
      <c r="I620" t="str">
        <f>INDEX(products!$A$1:$G$49, MATCH(orders!$D620, products!$A$1:$A$49,0), MATCH(orders!I$1,products!$A$1:$G$1,0))</f>
        <v>Exc</v>
      </c>
      <c r="J620" t="str">
        <f>INDEX(products!$A$1:$G$49, MATCH(orders!$D620, products!$A$1:$A$49,0), MATCH(orders!J$1,products!$A$1:$G$1,0))</f>
        <v>D</v>
      </c>
      <c r="K620" s="4">
        <f>INDEX(products!$A$1:$G$49, MATCH(orders!$D620, products!$A$1:$A$49,0), MATCH(orders!K$1,products!$A$1:$G$1,0))</f>
        <v>1</v>
      </c>
      <c r="L620" s="5">
        <f>INDEX(products!$A$1:$G$49, MATCH(orders!$D620, products!$A$1:$A$49,0), 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f>_xlfn.XLOOKUP(C621, customers!$A$1:$A$1001,customers!B620:B1620,0)</f>
        <v>0</v>
      </c>
      <c r="G621" s="2" t="str">
        <f>IF(_xlfn.XLOOKUP(C621,customers!$A$1:$A$1001,customers!C620:C1620,0)=0, "", _xlfn.XLOOKUP(C621,customers!$A$1:$A$1001,customers!C620:C1620,0))</f>
        <v/>
      </c>
      <c r="H621" s="2" t="str">
        <f>_xlfn.XLOOKUP(C621,customers!$A$1:$A$1001,customers!$G$1:$G$1001,0)</f>
        <v>United States</v>
      </c>
      <c r="I621" t="str">
        <f>INDEX(products!$A$1:$G$49, MATCH(orders!$D621, products!$A$1:$A$49,0), MATCH(orders!I$1,products!$A$1:$G$1,0))</f>
        <v>Lib</v>
      </c>
      <c r="J621" t="str">
        <f>INDEX(products!$A$1:$G$49, MATCH(orders!$D621, products!$A$1:$A$49,0), MATCH(orders!J$1,products!$A$1:$G$1,0))</f>
        <v>D</v>
      </c>
      <c r="K621" s="4">
        <f>INDEX(products!$A$1:$G$49, MATCH(orders!$D621, products!$A$1:$A$49,0), MATCH(orders!K$1,products!$A$1:$G$1,0))</f>
        <v>0.5</v>
      </c>
      <c r="L621" s="5">
        <f>INDEX(products!$A$1:$G$49, MATCH(orders!$D621, products!$A$1:$A$49,0), 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f>_xlfn.XLOOKUP(C622, customers!$A$1:$A$1001,customers!B621:B1621,0)</f>
        <v>0</v>
      </c>
      <c r="G622" s="2" t="str">
        <f>IF(_xlfn.XLOOKUP(C622,customers!$A$1:$A$1001,customers!C621:C1621,0)=0, "", _xlfn.XLOOKUP(C622,customers!$A$1:$A$1001,customers!C621:C1621,0))</f>
        <v/>
      </c>
      <c r="H622" s="2" t="str">
        <f>_xlfn.XLOOKUP(C622,customers!$A$1:$A$1001,customers!$G$1:$G$1001,0)</f>
        <v>United States</v>
      </c>
      <c r="I622" t="str">
        <f>INDEX(products!$A$1:$G$49, MATCH(orders!$D622, products!$A$1:$A$49,0), MATCH(orders!I$1,products!$A$1:$G$1,0))</f>
        <v>Ara</v>
      </c>
      <c r="J622" t="str">
        <f>INDEX(products!$A$1:$G$49, MATCH(orders!$D622, products!$A$1:$A$49,0), MATCH(orders!J$1,products!$A$1:$G$1,0))</f>
        <v>M</v>
      </c>
      <c r="K622" s="4">
        <f>INDEX(products!$A$1:$G$49, MATCH(orders!$D622, products!$A$1:$A$49,0), MATCH(orders!K$1,products!$A$1:$G$1,0))</f>
        <v>0.2</v>
      </c>
      <c r="L622" s="5">
        <f>INDEX(products!$A$1:$G$49, MATCH(orders!$D622, products!$A$1:$A$49,0), 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f>_xlfn.XLOOKUP(C623, customers!$A$1:$A$1001,customers!B622:B1622,0)</f>
        <v>0</v>
      </c>
      <c r="G623" s="2" t="str">
        <f>IF(_xlfn.XLOOKUP(C623,customers!$A$1:$A$1001,customers!C622:C1622,0)=0, "", _xlfn.XLOOKUP(C623,customers!$A$1:$A$1001,customers!C622:C1622,0))</f>
        <v/>
      </c>
      <c r="H623" s="2" t="str">
        <f>_xlfn.XLOOKUP(C623,customers!$A$1:$A$1001,customers!$G$1:$G$1001,0)</f>
        <v>United States</v>
      </c>
      <c r="I623" t="str">
        <f>INDEX(products!$A$1:$G$49, MATCH(orders!$D623, products!$A$1:$A$49,0), MATCH(orders!I$1,products!$A$1:$G$1,0))</f>
        <v>Ara</v>
      </c>
      <c r="J623" t="str">
        <f>INDEX(products!$A$1:$G$49, MATCH(orders!$D623, products!$A$1:$A$49,0), MATCH(orders!J$1,products!$A$1:$G$1,0))</f>
        <v>L</v>
      </c>
      <c r="K623" s="4">
        <f>INDEX(products!$A$1:$G$49, MATCH(orders!$D623, products!$A$1:$A$49,0), MATCH(orders!K$1,products!$A$1:$G$1,0))</f>
        <v>1</v>
      </c>
      <c r="L623" s="5">
        <f>INDEX(products!$A$1:$G$49, MATCH(orders!$D623, products!$A$1:$A$49,0), 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f>_xlfn.XLOOKUP(C624, customers!$A$1:$A$1001,customers!B623:B1623,0)</f>
        <v>0</v>
      </c>
      <c r="G624" s="2" t="str">
        <f>IF(_xlfn.XLOOKUP(C624,customers!$A$1:$A$1001,customers!C623:C1623,0)=0, "", _xlfn.XLOOKUP(C624,customers!$A$1:$A$1001,customers!C623:C1623,0))</f>
        <v/>
      </c>
      <c r="H624" s="2" t="str">
        <f>_xlfn.XLOOKUP(C624,customers!$A$1:$A$1001,customers!$G$1:$G$1001,0)</f>
        <v>United States</v>
      </c>
      <c r="I624" t="str">
        <f>INDEX(products!$A$1:$G$49, MATCH(orders!$D624, products!$A$1:$A$49,0), MATCH(orders!I$1,products!$A$1:$G$1,0))</f>
        <v>Lib</v>
      </c>
      <c r="J624" t="str">
        <f>INDEX(products!$A$1:$G$49, MATCH(orders!$D624, products!$A$1:$A$49,0), MATCH(orders!J$1,products!$A$1:$G$1,0))</f>
        <v>M</v>
      </c>
      <c r="K624" s="4">
        <f>INDEX(products!$A$1:$G$49, MATCH(orders!$D624, products!$A$1:$A$49,0), MATCH(orders!K$1,products!$A$1:$G$1,0))</f>
        <v>2.5</v>
      </c>
      <c r="L624" s="5">
        <f>INDEX(products!$A$1:$G$49, MATCH(orders!$D624, products!$A$1:$A$49,0), 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f>_xlfn.XLOOKUP(C625, customers!$A$1:$A$1001,customers!B624:B1624,0)</f>
        <v>0</v>
      </c>
      <c r="G625" s="2" t="str">
        <f>IF(_xlfn.XLOOKUP(C625,customers!$A$1:$A$1001,customers!C624:C1624,0)=0, "", _xlfn.XLOOKUP(C625,customers!$A$1:$A$1001,customers!C624:C1624,0))</f>
        <v/>
      </c>
      <c r="H625" s="2" t="str">
        <f>_xlfn.XLOOKUP(C625,customers!$A$1:$A$1001,customers!$G$1:$G$1001,0)</f>
        <v>United Kingdom</v>
      </c>
      <c r="I625" t="str">
        <f>INDEX(products!$A$1:$G$49, MATCH(orders!$D625, products!$A$1:$A$49,0), MATCH(orders!I$1,products!$A$1:$G$1,0))</f>
        <v>Exc</v>
      </c>
      <c r="J625" t="str">
        <f>INDEX(products!$A$1:$G$49, MATCH(orders!$D625, products!$A$1:$A$49,0), MATCH(orders!J$1,products!$A$1:$G$1,0))</f>
        <v>D</v>
      </c>
      <c r="K625" s="4">
        <f>INDEX(products!$A$1:$G$49, MATCH(orders!$D625, products!$A$1:$A$49,0), MATCH(orders!K$1,products!$A$1:$G$1,0))</f>
        <v>1</v>
      </c>
      <c r="L625" s="5">
        <f>INDEX(products!$A$1:$G$49, MATCH(orders!$D625, products!$A$1:$A$49,0), 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f>_xlfn.XLOOKUP(C626, customers!$A$1:$A$1001,customers!B625:B1625,0)</f>
        <v>0</v>
      </c>
      <c r="G626" s="2" t="str">
        <f>IF(_xlfn.XLOOKUP(C626,customers!$A$1:$A$1001,customers!C625:C1625,0)=0, "", _xlfn.XLOOKUP(C626,customers!$A$1:$A$1001,customers!C625:C1625,0))</f>
        <v/>
      </c>
      <c r="H626" s="2" t="str">
        <f>_xlfn.XLOOKUP(C626,customers!$A$1:$A$1001,customers!$G$1:$G$1001,0)</f>
        <v>Ireland</v>
      </c>
      <c r="I626" t="str">
        <f>INDEX(products!$A$1:$G$49, MATCH(orders!$D626, products!$A$1:$A$49,0), MATCH(orders!I$1,products!$A$1:$G$1,0))</f>
        <v>Exc</v>
      </c>
      <c r="J626" t="str">
        <f>INDEX(products!$A$1:$G$49, MATCH(orders!$D626, products!$A$1:$A$49,0), MATCH(orders!J$1,products!$A$1:$G$1,0))</f>
        <v>M</v>
      </c>
      <c r="K626" s="4">
        <f>INDEX(products!$A$1:$G$49, MATCH(orders!$D626, products!$A$1:$A$49,0), MATCH(orders!K$1,products!$A$1:$G$1,0))</f>
        <v>2.5</v>
      </c>
      <c r="L626" s="5">
        <f>INDEX(products!$A$1:$G$49, MATCH(orders!$D626, products!$A$1:$A$49,0), 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f>_xlfn.XLOOKUP(C627, customers!$A$1:$A$1001,customers!B626:B1626,0)</f>
        <v>0</v>
      </c>
      <c r="G627" s="2" t="str">
        <f>IF(_xlfn.XLOOKUP(C627,customers!$A$1:$A$1001,customers!C626:C1626,0)=0, "", _xlfn.XLOOKUP(C627,customers!$A$1:$A$1001,customers!C626:C1626,0))</f>
        <v/>
      </c>
      <c r="H627" s="2" t="str">
        <f>_xlfn.XLOOKUP(C627,customers!$A$1:$A$1001,customers!$G$1:$G$1001,0)</f>
        <v>United States</v>
      </c>
      <c r="I627" t="str">
        <f>INDEX(products!$A$1:$G$49, MATCH(orders!$D627, products!$A$1:$A$49,0), MATCH(orders!I$1,products!$A$1:$G$1,0))</f>
        <v>Rob</v>
      </c>
      <c r="J627" t="str">
        <f>INDEX(products!$A$1:$G$49, MATCH(orders!$D627, products!$A$1:$A$49,0), MATCH(orders!J$1,products!$A$1:$G$1,0))</f>
        <v>L</v>
      </c>
      <c r="K627" s="4">
        <f>INDEX(products!$A$1:$G$49, MATCH(orders!$D627, products!$A$1:$A$49,0), MATCH(orders!K$1,products!$A$1:$G$1,0))</f>
        <v>0.5</v>
      </c>
      <c r="L627" s="5">
        <f>INDEX(products!$A$1:$G$49, MATCH(orders!$D627, products!$A$1:$A$49,0), 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f>_xlfn.XLOOKUP(C628, customers!$A$1:$A$1001,customers!B627:B1627,0)</f>
        <v>0</v>
      </c>
      <c r="G628" s="2" t="str">
        <f>IF(_xlfn.XLOOKUP(C628,customers!$A$1:$A$1001,customers!C627:C1627,0)=0, "", _xlfn.XLOOKUP(C628,customers!$A$1:$A$1001,customers!C627:C1627,0))</f>
        <v/>
      </c>
      <c r="H628" s="2" t="str">
        <f>_xlfn.XLOOKUP(C628,customers!$A$1:$A$1001,customers!$G$1:$G$1001,0)</f>
        <v>United States</v>
      </c>
      <c r="I628" t="str">
        <f>INDEX(products!$A$1:$G$49, MATCH(orders!$D628, products!$A$1:$A$49,0), MATCH(orders!I$1,products!$A$1:$G$1,0))</f>
        <v>Ara</v>
      </c>
      <c r="J628" t="str">
        <f>INDEX(products!$A$1:$G$49, MATCH(orders!$D628, products!$A$1:$A$49,0), MATCH(orders!J$1,products!$A$1:$G$1,0))</f>
        <v>M</v>
      </c>
      <c r="K628" s="4">
        <f>INDEX(products!$A$1:$G$49, MATCH(orders!$D628, products!$A$1:$A$49,0), MATCH(orders!K$1,products!$A$1:$G$1,0))</f>
        <v>2.5</v>
      </c>
      <c r="L628" s="5">
        <f>INDEX(products!$A$1:$G$49, MATCH(orders!$D628, products!$A$1:$A$49,0), 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f>_xlfn.XLOOKUP(C629, customers!$A$1:$A$1001,customers!B628:B1628,0)</f>
        <v>0</v>
      </c>
      <c r="G629" s="2" t="str">
        <f>IF(_xlfn.XLOOKUP(C629,customers!$A$1:$A$1001,customers!C628:C1628,0)=0, "", _xlfn.XLOOKUP(C629,customers!$A$1:$A$1001,customers!C628:C1628,0))</f>
        <v/>
      </c>
      <c r="H629" s="2" t="str">
        <f>_xlfn.XLOOKUP(C629,customers!$A$1:$A$1001,customers!$G$1:$G$1001,0)</f>
        <v>United States</v>
      </c>
      <c r="I629" t="str">
        <f>INDEX(products!$A$1:$G$49, MATCH(orders!$D629, products!$A$1:$A$49,0), MATCH(orders!I$1,products!$A$1:$G$1,0))</f>
        <v>Exc</v>
      </c>
      <c r="J629" t="str">
        <f>INDEX(products!$A$1:$G$49, MATCH(orders!$D629, products!$A$1:$A$49,0), MATCH(orders!J$1,products!$A$1:$G$1,0))</f>
        <v>M</v>
      </c>
      <c r="K629" s="4">
        <f>INDEX(products!$A$1:$G$49, MATCH(orders!$D629, products!$A$1:$A$49,0), MATCH(orders!K$1,products!$A$1:$G$1,0))</f>
        <v>2.5</v>
      </c>
      <c r="L629" s="5">
        <f>INDEX(products!$A$1:$G$49, MATCH(orders!$D629, products!$A$1:$A$49,0), 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f>_xlfn.XLOOKUP(C630, customers!$A$1:$A$1001,customers!B629:B1629,0)</f>
        <v>0</v>
      </c>
      <c r="G630" s="2" t="str">
        <f>IF(_xlfn.XLOOKUP(C630,customers!$A$1:$A$1001,customers!C629:C1629,0)=0, "", _xlfn.XLOOKUP(C630,customers!$A$1:$A$1001,customers!C629:C1629,0))</f>
        <v/>
      </c>
      <c r="H630" s="2" t="str">
        <f>_xlfn.XLOOKUP(C630,customers!$A$1:$A$1001,customers!$G$1:$G$1001,0)</f>
        <v>Ireland</v>
      </c>
      <c r="I630" t="str">
        <f>INDEX(products!$A$1:$G$49, MATCH(orders!$D630, products!$A$1:$A$49,0), MATCH(orders!I$1,products!$A$1:$G$1,0))</f>
        <v>Exc</v>
      </c>
      <c r="J630" t="str">
        <f>INDEX(products!$A$1:$G$49, MATCH(orders!$D630, products!$A$1:$A$49,0), MATCH(orders!J$1,products!$A$1:$G$1,0))</f>
        <v>L</v>
      </c>
      <c r="K630" s="4">
        <f>INDEX(products!$A$1:$G$49, MATCH(orders!$D630, products!$A$1:$A$49,0), MATCH(orders!K$1,products!$A$1:$G$1,0))</f>
        <v>0.2</v>
      </c>
      <c r="L630" s="5">
        <f>INDEX(products!$A$1:$G$49, MATCH(orders!$D630, products!$A$1:$A$49,0), 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f>_xlfn.XLOOKUP(C631, customers!$A$1:$A$1001,customers!B630:B1630,0)</f>
        <v>0</v>
      </c>
      <c r="G631" s="2" t="str">
        <f>IF(_xlfn.XLOOKUP(C631,customers!$A$1:$A$1001,customers!C630:C1630,0)=0, "", _xlfn.XLOOKUP(C631,customers!$A$1:$A$1001,customers!C630:C1630,0))</f>
        <v/>
      </c>
      <c r="H631" s="2" t="str">
        <f>_xlfn.XLOOKUP(C631,customers!$A$1:$A$1001,customers!$G$1:$G$1001,0)</f>
        <v>Ireland</v>
      </c>
      <c r="I631" t="str">
        <f>INDEX(products!$A$1:$G$49, MATCH(orders!$D631, products!$A$1:$A$49,0), MATCH(orders!I$1,products!$A$1:$G$1,0))</f>
        <v>Lib</v>
      </c>
      <c r="J631" t="str">
        <f>INDEX(products!$A$1:$G$49, MATCH(orders!$D631, products!$A$1:$A$49,0), MATCH(orders!J$1,products!$A$1:$G$1,0))</f>
        <v>D</v>
      </c>
      <c r="K631" s="4">
        <f>INDEX(products!$A$1:$G$49, MATCH(orders!$D631, products!$A$1:$A$49,0), MATCH(orders!K$1,products!$A$1:$G$1,0))</f>
        <v>0.5</v>
      </c>
      <c r="L631" s="5">
        <f>INDEX(products!$A$1:$G$49, MATCH(orders!$D631, products!$A$1:$A$49,0), 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f>_xlfn.XLOOKUP(C632, customers!$A$1:$A$1001,customers!B631:B1631,0)</f>
        <v>0</v>
      </c>
      <c r="G632" s="2" t="str">
        <f>IF(_xlfn.XLOOKUP(C632,customers!$A$1:$A$1001,customers!C631:C1631,0)=0, "", _xlfn.XLOOKUP(C632,customers!$A$1:$A$1001,customers!C631:C1631,0))</f>
        <v/>
      </c>
      <c r="H632" s="2" t="str">
        <f>_xlfn.XLOOKUP(C632,customers!$A$1:$A$1001,customers!$G$1:$G$1001,0)</f>
        <v>Ireland</v>
      </c>
      <c r="I632" t="str">
        <f>INDEX(products!$A$1:$G$49, MATCH(orders!$D632, products!$A$1:$A$49,0), MATCH(orders!I$1,products!$A$1:$G$1,0))</f>
        <v>Ara</v>
      </c>
      <c r="J632" t="str">
        <f>INDEX(products!$A$1:$G$49, MATCH(orders!$D632, products!$A$1:$A$49,0), MATCH(orders!J$1,products!$A$1:$G$1,0))</f>
        <v>D</v>
      </c>
      <c r="K632" s="4">
        <f>INDEX(products!$A$1:$G$49, MATCH(orders!$D632, products!$A$1:$A$49,0), MATCH(orders!K$1,products!$A$1:$G$1,0))</f>
        <v>0.2</v>
      </c>
      <c r="L632" s="5">
        <f>INDEX(products!$A$1:$G$49, MATCH(orders!$D632, products!$A$1:$A$49,0), 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f>_xlfn.XLOOKUP(C633, customers!$A$1:$A$1001,customers!B632:B1632,0)</f>
        <v>0</v>
      </c>
      <c r="G633" s="2" t="str">
        <f>IF(_xlfn.XLOOKUP(C633,customers!$A$1:$A$1001,customers!C632:C1632,0)=0, "", _xlfn.XLOOKUP(C633,customers!$A$1:$A$1001,customers!C632:C1632,0))</f>
        <v/>
      </c>
      <c r="H633" s="2" t="str">
        <f>_xlfn.XLOOKUP(C633,customers!$A$1:$A$1001,customers!$G$1:$G$1001,0)</f>
        <v>Ireland</v>
      </c>
      <c r="I633" t="str">
        <f>INDEX(products!$A$1:$G$49, MATCH(orders!$D633, products!$A$1:$A$49,0), MATCH(orders!I$1,products!$A$1:$G$1,0))</f>
        <v>Rob</v>
      </c>
      <c r="J633" t="str">
        <f>INDEX(products!$A$1:$G$49, MATCH(orders!$D633, products!$A$1:$A$49,0), MATCH(orders!J$1,products!$A$1:$G$1,0))</f>
        <v>D</v>
      </c>
      <c r="K633" s="4">
        <f>INDEX(products!$A$1:$G$49, MATCH(orders!$D633, products!$A$1:$A$49,0), MATCH(orders!K$1,products!$A$1:$G$1,0))</f>
        <v>2.5</v>
      </c>
      <c r="L633" s="5">
        <f>INDEX(products!$A$1:$G$49, MATCH(orders!$D633, products!$A$1:$A$49,0), 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f>_xlfn.XLOOKUP(C634, customers!$A$1:$A$1001,customers!B633:B1633,0)</f>
        <v>0</v>
      </c>
      <c r="G634" s="2" t="str">
        <f>IF(_xlfn.XLOOKUP(C634,customers!$A$1:$A$1001,customers!C633:C1633,0)=0, "", _xlfn.XLOOKUP(C634,customers!$A$1:$A$1001,customers!C633:C1633,0))</f>
        <v/>
      </c>
      <c r="H634" s="2" t="str">
        <f>_xlfn.XLOOKUP(C634,customers!$A$1:$A$1001,customers!$G$1:$G$1001,0)</f>
        <v>United States</v>
      </c>
      <c r="I634" t="str">
        <f>INDEX(products!$A$1:$G$49, MATCH(orders!$D634, products!$A$1:$A$49,0), MATCH(orders!I$1,products!$A$1:$G$1,0))</f>
        <v>Exc</v>
      </c>
      <c r="J634" t="str">
        <f>INDEX(products!$A$1:$G$49, MATCH(orders!$D634, products!$A$1:$A$49,0), MATCH(orders!J$1,products!$A$1:$G$1,0))</f>
        <v>L</v>
      </c>
      <c r="K634" s="4">
        <f>INDEX(products!$A$1:$G$49, MATCH(orders!$D634, products!$A$1:$A$49,0), MATCH(orders!K$1,products!$A$1:$G$1,0))</f>
        <v>0.5</v>
      </c>
      <c r="L634" s="5">
        <f>INDEX(products!$A$1:$G$49, MATCH(orders!$D634, products!$A$1:$A$49,0), 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f>_xlfn.XLOOKUP(C635, customers!$A$1:$A$1001,customers!B634:B1634,0)</f>
        <v>0</v>
      </c>
      <c r="G635" s="2" t="str">
        <f>IF(_xlfn.XLOOKUP(C635,customers!$A$1:$A$1001,customers!C634:C1634,0)=0, "", _xlfn.XLOOKUP(C635,customers!$A$1:$A$1001,customers!C634:C1634,0))</f>
        <v/>
      </c>
      <c r="H635" s="2" t="str">
        <f>_xlfn.XLOOKUP(C635,customers!$A$1:$A$1001,customers!$G$1:$G$1001,0)</f>
        <v>United States</v>
      </c>
      <c r="I635" t="str">
        <f>INDEX(products!$A$1:$G$49, MATCH(orders!$D635, products!$A$1:$A$49,0), MATCH(orders!I$1,products!$A$1:$G$1,0))</f>
        <v>Rob</v>
      </c>
      <c r="J635" t="str">
        <f>INDEX(products!$A$1:$G$49, MATCH(orders!$D635, products!$A$1:$A$49,0), MATCH(orders!J$1,products!$A$1:$G$1,0))</f>
        <v>L</v>
      </c>
      <c r="K635" s="4">
        <f>INDEX(products!$A$1:$G$49, MATCH(orders!$D635, products!$A$1:$A$49,0), MATCH(orders!K$1,products!$A$1:$G$1,0))</f>
        <v>1</v>
      </c>
      <c r="L635" s="5">
        <f>INDEX(products!$A$1:$G$49, MATCH(orders!$D635, products!$A$1:$A$49,0), 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f>_xlfn.XLOOKUP(C636, customers!$A$1:$A$1001,customers!B635:B1635,0)</f>
        <v>0</v>
      </c>
      <c r="G636" s="2" t="str">
        <f>IF(_xlfn.XLOOKUP(C636,customers!$A$1:$A$1001,customers!C635:C1635,0)=0, "", _xlfn.XLOOKUP(C636,customers!$A$1:$A$1001,customers!C635:C1635,0))</f>
        <v/>
      </c>
      <c r="H636" s="2" t="str">
        <f>_xlfn.XLOOKUP(C636,customers!$A$1:$A$1001,customers!$G$1:$G$1001,0)</f>
        <v>United States</v>
      </c>
      <c r="I636" t="str">
        <f>INDEX(products!$A$1:$G$49, MATCH(orders!$D636, products!$A$1:$A$49,0), MATCH(orders!I$1,products!$A$1:$G$1,0))</f>
        <v>Lib</v>
      </c>
      <c r="J636" t="str">
        <f>INDEX(products!$A$1:$G$49, MATCH(orders!$D636, products!$A$1:$A$49,0), MATCH(orders!J$1,products!$A$1:$G$1,0))</f>
        <v>M</v>
      </c>
      <c r="K636" s="4">
        <f>INDEX(products!$A$1:$G$49, MATCH(orders!$D636, products!$A$1:$A$49,0), MATCH(orders!K$1,products!$A$1:$G$1,0))</f>
        <v>1</v>
      </c>
      <c r="L636" s="5">
        <f>INDEX(products!$A$1:$G$49, MATCH(orders!$D636, products!$A$1:$A$49,0), 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f>_xlfn.XLOOKUP(C637, customers!$A$1:$A$1001,customers!B636:B1636,0)</f>
        <v>0</v>
      </c>
      <c r="G637" s="2" t="str">
        <f>IF(_xlfn.XLOOKUP(C637,customers!$A$1:$A$1001,customers!C636:C1636,0)=0, "", _xlfn.XLOOKUP(C637,customers!$A$1:$A$1001,customers!C636:C1636,0))</f>
        <v/>
      </c>
      <c r="H637" s="2" t="str">
        <f>_xlfn.XLOOKUP(C637,customers!$A$1:$A$1001,customers!$G$1:$G$1001,0)</f>
        <v>United States</v>
      </c>
      <c r="I637" t="str">
        <f>INDEX(products!$A$1:$G$49, MATCH(orders!$D637, products!$A$1:$A$49,0), MATCH(orders!I$1,products!$A$1:$G$1,0))</f>
        <v>Exc</v>
      </c>
      <c r="J637" t="str">
        <f>INDEX(products!$A$1:$G$49, MATCH(orders!$D637, products!$A$1:$A$49,0), MATCH(orders!J$1,products!$A$1:$G$1,0))</f>
        <v>L</v>
      </c>
      <c r="K637" s="4">
        <f>INDEX(products!$A$1:$G$49, MATCH(orders!$D637, products!$A$1:$A$49,0), MATCH(orders!K$1,products!$A$1:$G$1,0))</f>
        <v>0.5</v>
      </c>
      <c r="L637" s="5">
        <f>INDEX(products!$A$1:$G$49, MATCH(orders!$D637, products!$A$1:$A$49,0), 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f>_xlfn.XLOOKUP(C638, customers!$A$1:$A$1001,customers!B637:B1637,0)</f>
        <v>0</v>
      </c>
      <c r="G638" s="2" t="str">
        <f>IF(_xlfn.XLOOKUP(C638,customers!$A$1:$A$1001,customers!C637:C1637,0)=0, "", _xlfn.XLOOKUP(C638,customers!$A$1:$A$1001,customers!C637:C1637,0))</f>
        <v/>
      </c>
      <c r="H638" s="2" t="str">
        <f>_xlfn.XLOOKUP(C638,customers!$A$1:$A$1001,customers!$G$1:$G$1001,0)</f>
        <v>United States</v>
      </c>
      <c r="I638" t="str">
        <f>INDEX(products!$A$1:$G$49, MATCH(orders!$D638, products!$A$1:$A$49,0), MATCH(orders!I$1,products!$A$1:$G$1,0))</f>
        <v>Lib</v>
      </c>
      <c r="J638" t="str">
        <f>INDEX(products!$A$1:$G$49, MATCH(orders!$D638, products!$A$1:$A$49,0), MATCH(orders!J$1,products!$A$1:$G$1,0))</f>
        <v>L</v>
      </c>
      <c r="K638" s="4">
        <f>INDEX(products!$A$1:$G$49, MATCH(orders!$D638, products!$A$1:$A$49,0), MATCH(orders!K$1,products!$A$1:$G$1,0))</f>
        <v>1</v>
      </c>
      <c r="L638" s="5">
        <f>INDEX(products!$A$1:$G$49, MATCH(orders!$D638, products!$A$1:$A$49,0), 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f>_xlfn.XLOOKUP(C639, customers!$A$1:$A$1001,customers!B638:B1638,0)</f>
        <v>0</v>
      </c>
      <c r="G639" s="2" t="str">
        <f>IF(_xlfn.XLOOKUP(C639,customers!$A$1:$A$1001,customers!C638:C1638,0)=0, "", _xlfn.XLOOKUP(C639,customers!$A$1:$A$1001,customers!C638:C1638,0))</f>
        <v/>
      </c>
      <c r="H639" s="2" t="str">
        <f>_xlfn.XLOOKUP(C639,customers!$A$1:$A$1001,customers!$G$1:$G$1001,0)</f>
        <v>Ireland</v>
      </c>
      <c r="I639" t="str">
        <f>INDEX(products!$A$1:$G$49, MATCH(orders!$D639, products!$A$1:$A$49,0), MATCH(orders!I$1,products!$A$1:$G$1,0))</f>
        <v>Exc</v>
      </c>
      <c r="J639" t="str">
        <f>INDEX(products!$A$1:$G$49, MATCH(orders!$D639, products!$A$1:$A$49,0), MATCH(orders!J$1,products!$A$1:$G$1,0))</f>
        <v>M</v>
      </c>
      <c r="K639" s="4">
        <f>INDEX(products!$A$1:$G$49, MATCH(orders!$D639, products!$A$1:$A$49,0), MATCH(orders!K$1,products!$A$1:$G$1,0))</f>
        <v>2.5</v>
      </c>
      <c r="L639" s="5">
        <f>INDEX(products!$A$1:$G$49, MATCH(orders!$D639, products!$A$1:$A$49,0), 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f>_xlfn.XLOOKUP(C640, customers!$A$1:$A$1001,customers!B639:B1639,0)</f>
        <v>0</v>
      </c>
      <c r="G640" s="2" t="str">
        <f>IF(_xlfn.XLOOKUP(C640,customers!$A$1:$A$1001,customers!C639:C1639,0)=0, "", _xlfn.XLOOKUP(C640,customers!$A$1:$A$1001,customers!C639:C1639,0))</f>
        <v/>
      </c>
      <c r="H640" s="2" t="str">
        <f>_xlfn.XLOOKUP(C640,customers!$A$1:$A$1001,customers!$G$1:$G$1001,0)</f>
        <v>Ireland</v>
      </c>
      <c r="I640" t="str">
        <f>INDEX(products!$A$1:$G$49, MATCH(orders!$D640, products!$A$1:$A$49,0), MATCH(orders!I$1,products!$A$1:$G$1,0))</f>
        <v>Ara</v>
      </c>
      <c r="J640" t="str">
        <f>INDEX(products!$A$1:$G$49, MATCH(orders!$D640, products!$A$1:$A$49,0), MATCH(orders!J$1,products!$A$1:$G$1,0))</f>
        <v>M</v>
      </c>
      <c r="K640" s="4">
        <f>INDEX(products!$A$1:$G$49, MATCH(orders!$D640, products!$A$1:$A$49,0), MATCH(orders!K$1,products!$A$1:$G$1,0))</f>
        <v>2.5</v>
      </c>
      <c r="L640" s="5">
        <f>INDEX(products!$A$1:$G$49, MATCH(orders!$D640, products!$A$1:$A$49,0), 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f>_xlfn.XLOOKUP(C641, customers!$A$1:$A$1001,customers!B640:B1640,0)</f>
        <v>0</v>
      </c>
      <c r="G641" s="2" t="str">
        <f>IF(_xlfn.XLOOKUP(C641,customers!$A$1:$A$1001,customers!C640:C1640,0)=0, "", _xlfn.XLOOKUP(C641,customers!$A$1:$A$1001,customers!C640:C1640,0))</f>
        <v/>
      </c>
      <c r="H641" s="2" t="str">
        <f>_xlfn.XLOOKUP(C641,customers!$A$1:$A$1001,customers!$G$1:$G$1001,0)</f>
        <v>United States</v>
      </c>
      <c r="I641" t="str">
        <f>INDEX(products!$A$1:$G$49, MATCH(orders!$D641, products!$A$1:$A$49,0), MATCH(orders!I$1,products!$A$1:$G$1,0))</f>
        <v>Lib</v>
      </c>
      <c r="J641" t="str">
        <f>INDEX(products!$A$1:$G$49, MATCH(orders!$D641, products!$A$1:$A$49,0), MATCH(orders!J$1,products!$A$1:$G$1,0))</f>
        <v>D</v>
      </c>
      <c r="K641" s="4">
        <f>INDEX(products!$A$1:$G$49, MATCH(orders!$D641, products!$A$1:$A$49,0), MATCH(orders!K$1,products!$A$1:$G$1,0))</f>
        <v>0.2</v>
      </c>
      <c r="L641" s="5">
        <f>INDEX(products!$A$1:$G$49, MATCH(orders!$D641, products!$A$1:$A$49,0), 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f>_xlfn.XLOOKUP(C642, customers!$A$1:$A$1001,customers!B641:B1641,0)</f>
        <v>0</v>
      </c>
      <c r="G642" s="2" t="str">
        <f>IF(_xlfn.XLOOKUP(C642,customers!$A$1:$A$1001,customers!C641:C1641,0)=0, "", _xlfn.XLOOKUP(C642,customers!$A$1:$A$1001,customers!C641:C1641,0))</f>
        <v/>
      </c>
      <c r="H642" s="2" t="str">
        <f>_xlfn.XLOOKUP(C642,customers!$A$1:$A$1001,customers!$G$1:$G$1001,0)</f>
        <v>United States</v>
      </c>
      <c r="I642" t="str">
        <f>INDEX(products!$A$1:$G$49, MATCH(orders!$D642, products!$A$1:$A$49,0), MATCH(orders!I$1,products!$A$1:$G$1,0))</f>
        <v>Rob</v>
      </c>
      <c r="J642" t="str">
        <f>INDEX(products!$A$1:$G$49, MATCH(orders!$D642, products!$A$1:$A$49,0), MATCH(orders!J$1,products!$A$1:$G$1,0))</f>
        <v>L</v>
      </c>
      <c r="K642" s="4">
        <f>INDEX(products!$A$1:$G$49, MATCH(orders!$D642, products!$A$1:$A$49,0), MATCH(orders!K$1,products!$A$1:$G$1,0))</f>
        <v>2.5</v>
      </c>
      <c r="L642" s="5">
        <f>INDEX(products!$A$1:$G$49, MATCH(orders!$D642, products!$A$1:$A$49,0), 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f>_xlfn.XLOOKUP(C643, customers!$A$1:$A$1001,customers!B642:B1642,0)</f>
        <v>0</v>
      </c>
      <c r="G643" s="2" t="str">
        <f>IF(_xlfn.XLOOKUP(C643,customers!$A$1:$A$1001,customers!C642:C1642,0)=0, "", _xlfn.XLOOKUP(C643,customers!$A$1:$A$1001,customers!C642:C1642,0))</f>
        <v/>
      </c>
      <c r="H643" s="2" t="str">
        <f>_xlfn.XLOOKUP(C643,customers!$A$1:$A$1001,customers!$G$1:$G$1001,0)</f>
        <v>United States</v>
      </c>
      <c r="I643" t="str">
        <f>INDEX(products!$A$1:$G$49, MATCH(orders!$D643, products!$A$1:$A$49,0), MATCH(orders!I$1,products!$A$1:$G$1,0))</f>
        <v>Rob</v>
      </c>
      <c r="J643" t="str">
        <f>INDEX(products!$A$1:$G$49, MATCH(orders!$D643, products!$A$1:$A$49,0), MATCH(orders!J$1,products!$A$1:$G$1,0))</f>
        <v>L</v>
      </c>
      <c r="K643" s="4">
        <f>INDEX(products!$A$1:$G$49, MATCH(orders!$D643, products!$A$1:$A$49,0), MATCH(orders!K$1,products!$A$1:$G$1,0))</f>
        <v>1</v>
      </c>
      <c r="L643" s="5">
        <f>INDEX(products!$A$1:$G$49, MATCH(orders!$D643, products!$A$1:$A$49,0), MATCH(orders!L$1,products!$A$1:$G$1,0))</f>
        <v>11.95</v>
      </c>
      <c r="M643" s="5">
        <f t="shared" ref="M643:M706" si="30">L643*E643</f>
        <v>35.849999999999994</v>
      </c>
      <c r="N643" t="str">
        <f t="shared" ref="N643:N706" si="31">IF(I643="Rob", "Robusta", IF(I643= "EXC", "Excelsa", IF(I643= "Ara", "Arabica", IF(I643="Lib", "Liberica", ""))))</f>
        <v>Robusta</v>
      </c>
      <c r="O643" t="str">
        <f t="shared" ref="O643:O706" si="32">IF(J643="M","Medium", IF(J643 = "L", "Light", IF(J643="D", "Dark","")))</f>
        <v>Light</v>
      </c>
      <c r="P643" t="str">
        <f>_xlfn.XLOOKUP(Orders[[#This Row],[Customer ID]],customers!$A$1:$A$1001,customers!$I$1:$I$1001,0)</f>
        <v>Yes</v>
      </c>
    </row>
    <row r="644" spans="1:16" x14ac:dyDescent="0.3">
      <c r="A644" s="2" t="s">
        <v>4115</v>
      </c>
      <c r="B644" s="3">
        <v>43880</v>
      </c>
      <c r="C644" s="2" t="s">
        <v>4116</v>
      </c>
      <c r="D644" t="s">
        <v>6156</v>
      </c>
      <c r="E644" s="2">
        <v>2</v>
      </c>
      <c r="F644" s="2">
        <f>_xlfn.XLOOKUP(C644, customers!$A$1:$A$1001,customers!B643:B1643,0)</f>
        <v>0</v>
      </c>
      <c r="G644" s="2" t="str">
        <f>IF(_xlfn.XLOOKUP(C644,customers!$A$1:$A$1001,customers!C643:C1643,0)=0, "", _xlfn.XLOOKUP(C644,customers!$A$1:$A$1001,customers!C643:C1643,0))</f>
        <v/>
      </c>
      <c r="H644" s="2" t="str">
        <f>_xlfn.XLOOKUP(C644,customers!$A$1:$A$1001,customers!$G$1:$G$1001,0)</f>
        <v>United Kingdom</v>
      </c>
      <c r="I644" t="str">
        <f>INDEX(products!$A$1:$G$49, MATCH(orders!$D644, products!$A$1:$A$49,0), MATCH(orders!I$1,products!$A$1:$G$1,0))</f>
        <v>Exc</v>
      </c>
      <c r="J644" t="str">
        <f>INDEX(products!$A$1:$G$49, MATCH(orders!$D644, products!$A$1:$A$49,0), MATCH(orders!J$1,products!$A$1:$G$1,0))</f>
        <v>M</v>
      </c>
      <c r="K644" s="4">
        <f>INDEX(products!$A$1:$G$49, MATCH(orders!$D644, products!$A$1:$A$49,0), MATCH(orders!K$1,products!$A$1:$G$1,0))</f>
        <v>0.2</v>
      </c>
      <c r="L644" s="5">
        <f>INDEX(products!$A$1:$G$49, MATCH(orders!$D644, products!$A$1:$A$49,0), 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f>_xlfn.XLOOKUP(C645, customers!$A$1:$A$1001,customers!B644:B1644,0)</f>
        <v>0</v>
      </c>
      <c r="G645" s="2" t="str">
        <f>IF(_xlfn.XLOOKUP(C645,customers!$A$1:$A$1001,customers!C644:C1644,0)=0, "", _xlfn.XLOOKUP(C645,customers!$A$1:$A$1001,customers!C644:C1644,0))</f>
        <v/>
      </c>
      <c r="H645" s="2" t="str">
        <f>_xlfn.XLOOKUP(C645,customers!$A$1:$A$1001,customers!$G$1:$G$1001,0)</f>
        <v>United States</v>
      </c>
      <c r="I645" t="str">
        <f>INDEX(products!$A$1:$G$49, MATCH(orders!$D645, products!$A$1:$A$49,0), MATCH(orders!I$1,products!$A$1:$G$1,0))</f>
        <v>Exc</v>
      </c>
      <c r="J645" t="str">
        <f>INDEX(products!$A$1:$G$49, MATCH(orders!$D645, products!$A$1:$A$49,0), MATCH(orders!J$1,products!$A$1:$G$1,0))</f>
        <v>L</v>
      </c>
      <c r="K645" s="4">
        <f>INDEX(products!$A$1:$G$49, MATCH(orders!$D645, products!$A$1:$A$49,0), MATCH(orders!K$1,products!$A$1:$G$1,0))</f>
        <v>2.5</v>
      </c>
      <c r="L645" s="5">
        <f>INDEX(products!$A$1:$G$49, MATCH(orders!$D645, products!$A$1:$A$49,0), 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f>_xlfn.XLOOKUP(C646, customers!$A$1:$A$1001,customers!B645:B1645,0)</f>
        <v>0</v>
      </c>
      <c r="G646" s="2" t="str">
        <f>IF(_xlfn.XLOOKUP(C646,customers!$A$1:$A$1001,customers!C645:C1645,0)=0, "", _xlfn.XLOOKUP(C646,customers!$A$1:$A$1001,customers!C645:C1645,0))</f>
        <v/>
      </c>
      <c r="H646" s="2" t="str">
        <f>_xlfn.XLOOKUP(C646,customers!$A$1:$A$1001,customers!$G$1:$G$1001,0)</f>
        <v>United States</v>
      </c>
      <c r="I646" t="str">
        <f>INDEX(products!$A$1:$G$49, MATCH(orders!$D646, products!$A$1:$A$49,0), MATCH(orders!I$1,products!$A$1:$G$1,0))</f>
        <v>Rob</v>
      </c>
      <c r="J646" t="str">
        <f>INDEX(products!$A$1:$G$49, MATCH(orders!$D646, products!$A$1:$A$49,0), MATCH(orders!J$1,products!$A$1:$G$1,0))</f>
        <v>D</v>
      </c>
      <c r="K646" s="4">
        <f>INDEX(products!$A$1:$G$49, MATCH(orders!$D646, products!$A$1:$A$49,0), MATCH(orders!K$1,products!$A$1:$G$1,0))</f>
        <v>2.5</v>
      </c>
      <c r="L646" s="5">
        <f>INDEX(products!$A$1:$G$49, MATCH(orders!$D646, products!$A$1:$A$49,0), 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f>_xlfn.XLOOKUP(C647, customers!$A$1:$A$1001,customers!B646:B1646,0)</f>
        <v>0</v>
      </c>
      <c r="G647" s="2" t="str">
        <f>IF(_xlfn.XLOOKUP(C647,customers!$A$1:$A$1001,customers!C646:C1646,0)=0, "", _xlfn.XLOOKUP(C647,customers!$A$1:$A$1001,customers!C646:C1646,0))</f>
        <v/>
      </c>
      <c r="H647" s="2" t="str">
        <f>_xlfn.XLOOKUP(C647,customers!$A$1:$A$1001,customers!$G$1:$G$1001,0)</f>
        <v>United States</v>
      </c>
      <c r="I647" t="str">
        <f>INDEX(products!$A$1:$G$49, MATCH(orders!$D647, products!$A$1:$A$49,0), MATCH(orders!I$1,products!$A$1:$G$1,0))</f>
        <v>Ara</v>
      </c>
      <c r="J647" t="str">
        <f>INDEX(products!$A$1:$G$49, MATCH(orders!$D647, products!$A$1:$A$49,0), MATCH(orders!J$1,products!$A$1:$G$1,0))</f>
        <v>D</v>
      </c>
      <c r="K647" s="4">
        <f>INDEX(products!$A$1:$G$49, MATCH(orders!$D647, products!$A$1:$A$49,0), MATCH(orders!K$1,products!$A$1:$G$1,0))</f>
        <v>2.5</v>
      </c>
      <c r="L647" s="5">
        <f>INDEX(products!$A$1:$G$49, MATCH(orders!$D647, products!$A$1:$A$49,0), 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f>_xlfn.XLOOKUP(C648, customers!$A$1:$A$1001,customers!B647:B1647,0)</f>
        <v>0</v>
      </c>
      <c r="G648" s="2" t="str">
        <f>IF(_xlfn.XLOOKUP(C648,customers!$A$1:$A$1001,customers!C647:C1647,0)=0, "", _xlfn.XLOOKUP(C648,customers!$A$1:$A$1001,customers!C647:C1647,0))</f>
        <v/>
      </c>
      <c r="H648" s="2" t="str">
        <f>_xlfn.XLOOKUP(C648,customers!$A$1:$A$1001,customers!$G$1:$G$1001,0)</f>
        <v>United States</v>
      </c>
      <c r="I648" t="str">
        <f>INDEX(products!$A$1:$G$49, MATCH(orders!$D648, products!$A$1:$A$49,0), MATCH(orders!I$1,products!$A$1:$G$1,0))</f>
        <v>Ara</v>
      </c>
      <c r="J648" t="str">
        <f>INDEX(products!$A$1:$G$49, MATCH(orders!$D648, products!$A$1:$A$49,0), MATCH(orders!J$1,products!$A$1:$G$1,0))</f>
        <v>D</v>
      </c>
      <c r="K648" s="4">
        <f>INDEX(products!$A$1:$G$49, MATCH(orders!$D648, products!$A$1:$A$49,0), MATCH(orders!K$1,products!$A$1:$G$1,0))</f>
        <v>1</v>
      </c>
      <c r="L648" s="5">
        <f>INDEX(products!$A$1:$G$49, MATCH(orders!$D648, products!$A$1:$A$49,0), 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f>_xlfn.XLOOKUP(C649, customers!$A$1:$A$1001,customers!B648:B1648,0)</f>
        <v>0</v>
      </c>
      <c r="G649" s="2" t="str">
        <f>IF(_xlfn.XLOOKUP(C649,customers!$A$1:$A$1001,customers!C648:C1648,0)=0, "", _xlfn.XLOOKUP(C649,customers!$A$1:$A$1001,customers!C648:C1648,0))</f>
        <v/>
      </c>
      <c r="H649" s="2" t="str">
        <f>_xlfn.XLOOKUP(C649,customers!$A$1:$A$1001,customers!$G$1:$G$1001,0)</f>
        <v>United Kingdom</v>
      </c>
      <c r="I649" t="str">
        <f>INDEX(products!$A$1:$G$49, MATCH(orders!$D649, products!$A$1:$A$49,0), MATCH(orders!I$1,products!$A$1:$G$1,0))</f>
        <v>Lib</v>
      </c>
      <c r="J649" t="str">
        <f>INDEX(products!$A$1:$G$49, MATCH(orders!$D649, products!$A$1:$A$49,0), MATCH(orders!J$1,products!$A$1:$G$1,0))</f>
        <v>L</v>
      </c>
      <c r="K649" s="4">
        <f>INDEX(products!$A$1:$G$49, MATCH(orders!$D649, products!$A$1:$A$49,0), MATCH(orders!K$1,products!$A$1:$G$1,0))</f>
        <v>0.5</v>
      </c>
      <c r="L649" s="5">
        <f>INDEX(products!$A$1:$G$49, MATCH(orders!$D649, products!$A$1:$A$49,0), 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f>_xlfn.XLOOKUP(C650, customers!$A$1:$A$1001,customers!B649:B1649,0)</f>
        <v>0</v>
      </c>
      <c r="G650" s="2" t="str">
        <f>IF(_xlfn.XLOOKUP(C650,customers!$A$1:$A$1001,customers!C649:C1649,0)=0, "", _xlfn.XLOOKUP(C650,customers!$A$1:$A$1001,customers!C649:C1649,0))</f>
        <v/>
      </c>
      <c r="H650" s="2" t="str">
        <f>_xlfn.XLOOKUP(C650,customers!$A$1:$A$1001,customers!$G$1:$G$1001,0)</f>
        <v>United States</v>
      </c>
      <c r="I650" t="str">
        <f>INDEX(products!$A$1:$G$49, MATCH(orders!$D650, products!$A$1:$A$49,0), MATCH(orders!I$1,products!$A$1:$G$1,0))</f>
        <v>Rob</v>
      </c>
      <c r="J650" t="str">
        <f>INDEX(products!$A$1:$G$49, MATCH(orders!$D650, products!$A$1:$A$49,0), MATCH(orders!J$1,products!$A$1:$G$1,0))</f>
        <v>D</v>
      </c>
      <c r="K650" s="4">
        <f>INDEX(products!$A$1:$G$49, MATCH(orders!$D650, products!$A$1:$A$49,0), MATCH(orders!K$1,products!$A$1:$G$1,0))</f>
        <v>0.2</v>
      </c>
      <c r="L650" s="5">
        <f>INDEX(products!$A$1:$G$49, MATCH(orders!$D650, products!$A$1:$A$49,0), 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f>_xlfn.XLOOKUP(C651, customers!$A$1:$A$1001,customers!B650:B1650,0)</f>
        <v>0</v>
      </c>
      <c r="G651" s="2" t="str">
        <f>IF(_xlfn.XLOOKUP(C651,customers!$A$1:$A$1001,customers!C650:C1650,0)=0, "", _xlfn.XLOOKUP(C651,customers!$A$1:$A$1001,customers!C650:C1650,0))</f>
        <v/>
      </c>
      <c r="H651" s="2" t="str">
        <f>_xlfn.XLOOKUP(C651,customers!$A$1:$A$1001,customers!$G$1:$G$1001,0)</f>
        <v>United Kingdom</v>
      </c>
      <c r="I651" t="str">
        <f>INDEX(products!$A$1:$G$49, MATCH(orders!$D651, products!$A$1:$A$49,0), MATCH(orders!I$1,products!$A$1:$G$1,0))</f>
        <v>Lib</v>
      </c>
      <c r="J651" t="str">
        <f>INDEX(products!$A$1:$G$49, MATCH(orders!$D651, products!$A$1:$A$49,0), MATCH(orders!J$1,products!$A$1:$G$1,0))</f>
        <v>L</v>
      </c>
      <c r="K651" s="4">
        <f>INDEX(products!$A$1:$G$49, MATCH(orders!$D651, products!$A$1:$A$49,0), MATCH(orders!K$1,products!$A$1:$G$1,0))</f>
        <v>1</v>
      </c>
      <c r="L651" s="5">
        <f>INDEX(products!$A$1:$G$49, MATCH(orders!$D651, products!$A$1:$A$49,0), 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f>_xlfn.XLOOKUP(C652, customers!$A$1:$A$1001,customers!B651:B1651,0)</f>
        <v>0</v>
      </c>
      <c r="G652" s="2" t="str">
        <f>IF(_xlfn.XLOOKUP(C652,customers!$A$1:$A$1001,customers!C651:C1651,0)=0, "", _xlfn.XLOOKUP(C652,customers!$A$1:$A$1001,customers!C651:C1651,0))</f>
        <v/>
      </c>
      <c r="H652" s="2" t="str">
        <f>_xlfn.XLOOKUP(C652,customers!$A$1:$A$1001,customers!$G$1:$G$1001,0)</f>
        <v>United States</v>
      </c>
      <c r="I652" t="str">
        <f>INDEX(products!$A$1:$G$49, MATCH(orders!$D652, products!$A$1:$A$49,0), MATCH(orders!I$1,products!$A$1:$G$1,0))</f>
        <v>Rob</v>
      </c>
      <c r="J652" t="str">
        <f>INDEX(products!$A$1:$G$49, MATCH(orders!$D652, products!$A$1:$A$49,0), MATCH(orders!J$1,products!$A$1:$G$1,0))</f>
        <v>D</v>
      </c>
      <c r="K652" s="4">
        <f>INDEX(products!$A$1:$G$49, MATCH(orders!$D652, products!$A$1:$A$49,0), MATCH(orders!K$1,products!$A$1:$G$1,0))</f>
        <v>0.5</v>
      </c>
      <c r="L652" s="5">
        <f>INDEX(products!$A$1:$G$49, MATCH(orders!$D652, products!$A$1:$A$49,0), 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f>_xlfn.XLOOKUP(C653, customers!$A$1:$A$1001,customers!B652:B1652,0)</f>
        <v>0</v>
      </c>
      <c r="G653" s="2" t="str">
        <f>IF(_xlfn.XLOOKUP(C653,customers!$A$1:$A$1001,customers!C652:C1652,0)=0, "", _xlfn.XLOOKUP(C653,customers!$A$1:$A$1001,customers!C652:C1652,0))</f>
        <v/>
      </c>
      <c r="H653" s="2" t="str">
        <f>_xlfn.XLOOKUP(C653,customers!$A$1:$A$1001,customers!$G$1:$G$1001,0)</f>
        <v>United States</v>
      </c>
      <c r="I653" t="str">
        <f>INDEX(products!$A$1:$G$49, MATCH(orders!$D653, products!$A$1:$A$49,0), MATCH(orders!I$1,products!$A$1:$G$1,0))</f>
        <v>Rob</v>
      </c>
      <c r="J653" t="str">
        <f>INDEX(products!$A$1:$G$49, MATCH(orders!$D653, products!$A$1:$A$49,0), MATCH(orders!J$1,products!$A$1:$G$1,0))</f>
        <v>L</v>
      </c>
      <c r="K653" s="4">
        <f>INDEX(products!$A$1:$G$49, MATCH(orders!$D653, products!$A$1:$A$49,0), MATCH(orders!K$1,products!$A$1:$G$1,0))</f>
        <v>1</v>
      </c>
      <c r="L653" s="5">
        <f>INDEX(products!$A$1:$G$49, MATCH(orders!$D653, products!$A$1:$A$49,0), 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f>_xlfn.XLOOKUP(C654, customers!$A$1:$A$1001,customers!B653:B1653,0)</f>
        <v>0</v>
      </c>
      <c r="G654" s="2" t="str">
        <f>IF(_xlfn.XLOOKUP(C654,customers!$A$1:$A$1001,customers!C653:C1653,0)=0, "", _xlfn.XLOOKUP(C654,customers!$A$1:$A$1001,customers!C653:C1653,0))</f>
        <v/>
      </c>
      <c r="H654" s="2" t="str">
        <f>_xlfn.XLOOKUP(C654,customers!$A$1:$A$1001,customers!$G$1:$G$1001,0)</f>
        <v>Ireland</v>
      </c>
      <c r="I654" t="str">
        <f>INDEX(products!$A$1:$G$49, MATCH(orders!$D654, products!$A$1:$A$49,0), MATCH(orders!I$1,products!$A$1:$G$1,0))</f>
        <v>Lib</v>
      </c>
      <c r="J654" t="str">
        <f>INDEX(products!$A$1:$G$49, MATCH(orders!$D654, products!$A$1:$A$49,0), MATCH(orders!J$1,products!$A$1:$G$1,0))</f>
        <v>L</v>
      </c>
      <c r="K654" s="4">
        <f>INDEX(products!$A$1:$G$49, MATCH(orders!$D654, products!$A$1:$A$49,0), MATCH(orders!K$1,products!$A$1:$G$1,0))</f>
        <v>1</v>
      </c>
      <c r="L654" s="5">
        <f>INDEX(products!$A$1:$G$49, MATCH(orders!$D654, products!$A$1:$A$49,0), 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f>_xlfn.XLOOKUP(C655, customers!$A$1:$A$1001,customers!B654:B1654,0)</f>
        <v>0</v>
      </c>
      <c r="G655" s="2" t="str">
        <f>IF(_xlfn.XLOOKUP(C655,customers!$A$1:$A$1001,customers!C654:C1654,0)=0, "", _xlfn.XLOOKUP(C655,customers!$A$1:$A$1001,customers!C654:C1654,0))</f>
        <v/>
      </c>
      <c r="H655" s="2" t="str">
        <f>_xlfn.XLOOKUP(C655,customers!$A$1:$A$1001,customers!$G$1:$G$1001,0)</f>
        <v>United States</v>
      </c>
      <c r="I655" t="str">
        <f>INDEX(products!$A$1:$G$49, MATCH(orders!$D655, products!$A$1:$A$49,0), MATCH(orders!I$1,products!$A$1:$G$1,0))</f>
        <v>Ara</v>
      </c>
      <c r="J655" t="str">
        <f>INDEX(products!$A$1:$G$49, MATCH(orders!$D655, products!$A$1:$A$49,0), MATCH(orders!J$1,products!$A$1:$G$1,0))</f>
        <v>M</v>
      </c>
      <c r="K655" s="4">
        <f>INDEX(products!$A$1:$G$49, MATCH(orders!$D655, products!$A$1:$A$49,0), MATCH(orders!K$1,products!$A$1:$G$1,0))</f>
        <v>2.5</v>
      </c>
      <c r="L655" s="5">
        <f>INDEX(products!$A$1:$G$49, MATCH(orders!$D655, products!$A$1:$A$49,0), 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f>_xlfn.XLOOKUP(C656, customers!$A$1:$A$1001,customers!B655:B1655,0)</f>
        <v>0</v>
      </c>
      <c r="G656" s="2" t="str">
        <f>IF(_xlfn.XLOOKUP(C656,customers!$A$1:$A$1001,customers!C655:C1655,0)=0, "", _xlfn.XLOOKUP(C656,customers!$A$1:$A$1001,customers!C655:C1655,0))</f>
        <v/>
      </c>
      <c r="H656" s="2" t="str">
        <f>_xlfn.XLOOKUP(C656,customers!$A$1:$A$1001,customers!$G$1:$G$1001,0)</f>
        <v>United States</v>
      </c>
      <c r="I656" t="str">
        <f>INDEX(products!$A$1:$G$49, MATCH(orders!$D656, products!$A$1:$A$49,0), MATCH(orders!I$1,products!$A$1:$G$1,0))</f>
        <v>Ara</v>
      </c>
      <c r="J656" t="str">
        <f>INDEX(products!$A$1:$G$49, MATCH(orders!$D656, products!$A$1:$A$49,0), MATCH(orders!J$1,products!$A$1:$G$1,0))</f>
        <v>D</v>
      </c>
      <c r="K656" s="4">
        <f>INDEX(products!$A$1:$G$49, MATCH(orders!$D656, products!$A$1:$A$49,0), MATCH(orders!K$1,products!$A$1:$G$1,0))</f>
        <v>2.5</v>
      </c>
      <c r="L656" s="5">
        <f>INDEX(products!$A$1:$G$49, MATCH(orders!$D656, products!$A$1:$A$49,0), 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f>_xlfn.XLOOKUP(C657, customers!$A$1:$A$1001,customers!B656:B1656,0)</f>
        <v>0</v>
      </c>
      <c r="G657" s="2" t="str">
        <f>IF(_xlfn.XLOOKUP(C657,customers!$A$1:$A$1001,customers!C656:C1656,0)=0, "", _xlfn.XLOOKUP(C657,customers!$A$1:$A$1001,customers!C656:C1656,0))</f>
        <v/>
      </c>
      <c r="H657" s="2" t="str">
        <f>_xlfn.XLOOKUP(C657,customers!$A$1:$A$1001,customers!$G$1:$G$1001,0)</f>
        <v>United States</v>
      </c>
      <c r="I657" t="str">
        <f>INDEX(products!$A$1:$G$49, MATCH(orders!$D657, products!$A$1:$A$49,0), MATCH(orders!I$1,products!$A$1:$G$1,0))</f>
        <v>Rob</v>
      </c>
      <c r="J657" t="str">
        <f>INDEX(products!$A$1:$G$49, MATCH(orders!$D657, products!$A$1:$A$49,0), MATCH(orders!J$1,products!$A$1:$G$1,0))</f>
        <v>M</v>
      </c>
      <c r="K657" s="4">
        <f>INDEX(products!$A$1:$G$49, MATCH(orders!$D657, products!$A$1:$A$49,0), MATCH(orders!K$1,products!$A$1:$G$1,0))</f>
        <v>2.5</v>
      </c>
      <c r="L657" s="5">
        <f>INDEX(products!$A$1:$G$49, MATCH(orders!$D657, products!$A$1:$A$49,0), 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f>_xlfn.XLOOKUP(C658, customers!$A$1:$A$1001,customers!B657:B1657,0)</f>
        <v>0</v>
      </c>
      <c r="G658" s="2" t="str">
        <f>IF(_xlfn.XLOOKUP(C658,customers!$A$1:$A$1001,customers!C657:C1657,0)=0, "", _xlfn.XLOOKUP(C658,customers!$A$1:$A$1001,customers!C657:C1657,0))</f>
        <v/>
      </c>
      <c r="H658" s="2" t="str">
        <f>_xlfn.XLOOKUP(C658,customers!$A$1:$A$1001,customers!$G$1:$G$1001,0)</f>
        <v>United States</v>
      </c>
      <c r="I658" t="str">
        <f>INDEX(products!$A$1:$G$49, MATCH(orders!$D658, products!$A$1:$A$49,0), MATCH(orders!I$1,products!$A$1:$G$1,0))</f>
        <v>Lib</v>
      </c>
      <c r="J658" t="str">
        <f>INDEX(products!$A$1:$G$49, MATCH(orders!$D658, products!$A$1:$A$49,0), MATCH(orders!J$1,products!$A$1:$G$1,0))</f>
        <v>D</v>
      </c>
      <c r="K658" s="4">
        <f>INDEX(products!$A$1:$G$49, MATCH(orders!$D658, products!$A$1:$A$49,0), MATCH(orders!K$1,products!$A$1:$G$1,0))</f>
        <v>1</v>
      </c>
      <c r="L658" s="5">
        <f>INDEX(products!$A$1:$G$49, MATCH(orders!$D658, products!$A$1:$A$49,0), 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f>_xlfn.XLOOKUP(C659, customers!$A$1:$A$1001,customers!B658:B1658,0)</f>
        <v>0</v>
      </c>
      <c r="G659" s="2" t="str">
        <f>IF(_xlfn.XLOOKUP(C659,customers!$A$1:$A$1001,customers!C658:C1658,0)=0, "", _xlfn.XLOOKUP(C659,customers!$A$1:$A$1001,customers!C658:C1658,0))</f>
        <v/>
      </c>
      <c r="H659" s="2" t="str">
        <f>_xlfn.XLOOKUP(C659,customers!$A$1:$A$1001,customers!$G$1:$G$1001,0)</f>
        <v>United States</v>
      </c>
      <c r="I659" t="str">
        <f>INDEX(products!$A$1:$G$49, MATCH(orders!$D659, products!$A$1:$A$49,0), MATCH(orders!I$1,products!$A$1:$G$1,0))</f>
        <v>Ara</v>
      </c>
      <c r="J659" t="str">
        <f>INDEX(products!$A$1:$G$49, MATCH(orders!$D659, products!$A$1:$A$49,0), MATCH(orders!J$1,products!$A$1:$G$1,0))</f>
        <v>M</v>
      </c>
      <c r="K659" s="4">
        <f>INDEX(products!$A$1:$G$49, MATCH(orders!$D659, products!$A$1:$A$49,0), MATCH(orders!K$1,products!$A$1:$G$1,0))</f>
        <v>0.5</v>
      </c>
      <c r="L659" s="5">
        <f>INDEX(products!$A$1:$G$49, MATCH(orders!$D659, products!$A$1:$A$49,0), 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f>_xlfn.XLOOKUP(C660, customers!$A$1:$A$1001,customers!B659:B1659,0)</f>
        <v>0</v>
      </c>
      <c r="G660" s="2" t="str">
        <f>IF(_xlfn.XLOOKUP(C660,customers!$A$1:$A$1001,customers!C659:C1659,0)=0, "", _xlfn.XLOOKUP(C660,customers!$A$1:$A$1001,customers!C659:C1659,0))</f>
        <v/>
      </c>
      <c r="H660" s="2" t="str">
        <f>_xlfn.XLOOKUP(C660,customers!$A$1:$A$1001,customers!$G$1:$G$1001,0)</f>
        <v>United States</v>
      </c>
      <c r="I660" t="str">
        <f>INDEX(products!$A$1:$G$49, MATCH(orders!$D660, products!$A$1:$A$49,0), MATCH(orders!I$1,products!$A$1:$G$1,0))</f>
        <v>Exc</v>
      </c>
      <c r="J660" t="str">
        <f>INDEX(products!$A$1:$G$49, MATCH(orders!$D660, products!$A$1:$A$49,0), MATCH(orders!J$1,products!$A$1:$G$1,0))</f>
        <v>M</v>
      </c>
      <c r="K660" s="4">
        <f>INDEX(products!$A$1:$G$49, MATCH(orders!$D660, products!$A$1:$A$49,0), MATCH(orders!K$1,products!$A$1:$G$1,0))</f>
        <v>0.5</v>
      </c>
      <c r="L660" s="5">
        <f>INDEX(products!$A$1:$G$49, MATCH(orders!$D660, products!$A$1:$A$49,0), 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f>_xlfn.XLOOKUP(C661, customers!$A$1:$A$1001,customers!B660:B1660,0)</f>
        <v>0</v>
      </c>
      <c r="G661" s="2" t="str">
        <f>IF(_xlfn.XLOOKUP(C661,customers!$A$1:$A$1001,customers!C660:C1660,0)=0, "", _xlfn.XLOOKUP(C661,customers!$A$1:$A$1001,customers!C660:C1660,0))</f>
        <v/>
      </c>
      <c r="H661" s="2" t="str">
        <f>_xlfn.XLOOKUP(C661,customers!$A$1:$A$1001,customers!$G$1:$G$1001,0)</f>
        <v>Ireland</v>
      </c>
      <c r="I661" t="str">
        <f>INDEX(products!$A$1:$G$49, MATCH(orders!$D661, products!$A$1:$A$49,0), MATCH(orders!I$1,products!$A$1:$G$1,0))</f>
        <v>Ara</v>
      </c>
      <c r="J661" t="str">
        <f>INDEX(products!$A$1:$G$49, MATCH(orders!$D661, products!$A$1:$A$49,0), MATCH(orders!J$1,products!$A$1:$G$1,0))</f>
        <v>D</v>
      </c>
      <c r="K661" s="4">
        <f>INDEX(products!$A$1:$G$49, MATCH(orders!$D661, products!$A$1:$A$49,0), MATCH(orders!K$1,products!$A$1:$G$1,0))</f>
        <v>2.5</v>
      </c>
      <c r="L661" s="5">
        <f>INDEX(products!$A$1:$G$49, MATCH(orders!$D661, products!$A$1:$A$49,0), 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f>_xlfn.XLOOKUP(C662, customers!$A$1:$A$1001,customers!B661:B1661,0)</f>
        <v>0</v>
      </c>
      <c r="G662" s="2" t="str">
        <f>IF(_xlfn.XLOOKUP(C662,customers!$A$1:$A$1001,customers!C661:C1661,0)=0, "", _xlfn.XLOOKUP(C662,customers!$A$1:$A$1001,customers!C661:C1661,0))</f>
        <v/>
      </c>
      <c r="H662" s="2" t="str">
        <f>_xlfn.XLOOKUP(C662,customers!$A$1:$A$1001,customers!$G$1:$G$1001,0)</f>
        <v>United States</v>
      </c>
      <c r="I662" t="str">
        <f>INDEX(products!$A$1:$G$49, MATCH(orders!$D662, products!$A$1:$A$49,0), MATCH(orders!I$1,products!$A$1:$G$1,0))</f>
        <v>Exc</v>
      </c>
      <c r="J662" t="str">
        <f>INDEX(products!$A$1:$G$49, MATCH(orders!$D662, products!$A$1:$A$49,0), MATCH(orders!J$1,products!$A$1:$G$1,0))</f>
        <v>L</v>
      </c>
      <c r="K662" s="4">
        <f>INDEX(products!$A$1:$G$49, MATCH(orders!$D662, products!$A$1:$A$49,0), MATCH(orders!K$1,products!$A$1:$G$1,0))</f>
        <v>0.5</v>
      </c>
      <c r="L662" s="5">
        <f>INDEX(products!$A$1:$G$49, MATCH(orders!$D662, products!$A$1:$A$49,0), 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f>_xlfn.XLOOKUP(C663, customers!$A$1:$A$1001,customers!B662:B1662,0)</f>
        <v>0</v>
      </c>
      <c r="G663" s="2" t="str">
        <f>IF(_xlfn.XLOOKUP(C663,customers!$A$1:$A$1001,customers!C662:C1662,0)=0, "", _xlfn.XLOOKUP(C663,customers!$A$1:$A$1001,customers!C662:C1662,0))</f>
        <v/>
      </c>
      <c r="H663" s="2" t="str">
        <f>_xlfn.XLOOKUP(C663,customers!$A$1:$A$1001,customers!$G$1:$G$1001,0)</f>
        <v>United States</v>
      </c>
      <c r="I663" t="str">
        <f>INDEX(products!$A$1:$G$49, MATCH(orders!$D663, products!$A$1:$A$49,0), MATCH(orders!I$1,products!$A$1:$G$1,0))</f>
        <v>Ara</v>
      </c>
      <c r="J663" t="str">
        <f>INDEX(products!$A$1:$G$49, MATCH(orders!$D663, products!$A$1:$A$49,0), MATCH(orders!J$1,products!$A$1:$G$1,0))</f>
        <v>M</v>
      </c>
      <c r="K663" s="4">
        <f>INDEX(products!$A$1:$G$49, MATCH(orders!$D663, products!$A$1:$A$49,0), MATCH(orders!K$1,products!$A$1:$G$1,0))</f>
        <v>0.2</v>
      </c>
      <c r="L663" s="5">
        <f>INDEX(products!$A$1:$G$49, MATCH(orders!$D663, products!$A$1:$A$49,0), 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f>_xlfn.XLOOKUP(C664, customers!$A$1:$A$1001,customers!B663:B1663,0)</f>
        <v>0</v>
      </c>
      <c r="G664" s="2" t="str">
        <f>IF(_xlfn.XLOOKUP(C664,customers!$A$1:$A$1001,customers!C663:C1663,0)=0, "", _xlfn.XLOOKUP(C664,customers!$A$1:$A$1001,customers!C663:C1663,0))</f>
        <v/>
      </c>
      <c r="H664" s="2" t="str">
        <f>_xlfn.XLOOKUP(C664,customers!$A$1:$A$1001,customers!$G$1:$G$1001,0)</f>
        <v>United States</v>
      </c>
      <c r="I664" t="str">
        <f>INDEX(products!$A$1:$G$49, MATCH(orders!$D664, products!$A$1:$A$49,0), MATCH(orders!I$1,products!$A$1:$G$1,0))</f>
        <v>Lib</v>
      </c>
      <c r="J664" t="str">
        <f>INDEX(products!$A$1:$G$49, MATCH(orders!$D664, products!$A$1:$A$49,0), MATCH(orders!J$1,products!$A$1:$G$1,0))</f>
        <v>D</v>
      </c>
      <c r="K664" s="4">
        <f>INDEX(products!$A$1:$G$49, MATCH(orders!$D664, products!$A$1:$A$49,0), MATCH(orders!K$1,products!$A$1:$G$1,0))</f>
        <v>2.5</v>
      </c>
      <c r="L664" s="5">
        <f>INDEX(products!$A$1:$G$49, MATCH(orders!$D664, products!$A$1:$A$49,0), 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f>_xlfn.XLOOKUP(C665, customers!$A$1:$A$1001,customers!B664:B1664,0)</f>
        <v>0</v>
      </c>
      <c r="G665" s="2" t="str">
        <f>IF(_xlfn.XLOOKUP(C665,customers!$A$1:$A$1001,customers!C664:C1664,0)=0, "", _xlfn.XLOOKUP(C665,customers!$A$1:$A$1001,customers!C664:C1664,0))</f>
        <v/>
      </c>
      <c r="H665" s="2" t="str">
        <f>_xlfn.XLOOKUP(C665,customers!$A$1:$A$1001,customers!$G$1:$G$1001,0)</f>
        <v>United States</v>
      </c>
      <c r="I665" t="str">
        <f>INDEX(products!$A$1:$G$49, MATCH(orders!$D665, products!$A$1:$A$49,0), MATCH(orders!I$1,products!$A$1:$G$1,0))</f>
        <v>Ara</v>
      </c>
      <c r="J665" t="str">
        <f>INDEX(products!$A$1:$G$49, MATCH(orders!$D665, products!$A$1:$A$49,0), MATCH(orders!J$1,products!$A$1:$G$1,0))</f>
        <v>M</v>
      </c>
      <c r="K665" s="4">
        <f>INDEX(products!$A$1:$G$49, MATCH(orders!$D665, products!$A$1:$A$49,0), MATCH(orders!K$1,products!$A$1:$G$1,0))</f>
        <v>1</v>
      </c>
      <c r="L665" s="5">
        <f>INDEX(products!$A$1:$G$49, MATCH(orders!$D665, products!$A$1:$A$49,0), 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f>_xlfn.XLOOKUP(C666, customers!$A$1:$A$1001,customers!B665:B1665,0)</f>
        <v>0</v>
      </c>
      <c r="G666" s="2" t="str">
        <f>IF(_xlfn.XLOOKUP(C666,customers!$A$1:$A$1001,customers!C665:C1665,0)=0, "", _xlfn.XLOOKUP(C666,customers!$A$1:$A$1001,customers!C665:C1665,0))</f>
        <v/>
      </c>
      <c r="H666" s="2" t="str">
        <f>_xlfn.XLOOKUP(C666,customers!$A$1:$A$1001,customers!$G$1:$G$1001,0)</f>
        <v>United States</v>
      </c>
      <c r="I666" t="str">
        <f>INDEX(products!$A$1:$G$49, MATCH(orders!$D666, products!$A$1:$A$49,0), MATCH(orders!I$1,products!$A$1:$G$1,0))</f>
        <v>Exc</v>
      </c>
      <c r="J666" t="str">
        <f>INDEX(products!$A$1:$G$49, MATCH(orders!$D666, products!$A$1:$A$49,0), MATCH(orders!J$1,products!$A$1:$G$1,0))</f>
        <v>D</v>
      </c>
      <c r="K666" s="4">
        <f>INDEX(products!$A$1:$G$49, MATCH(orders!$D666, products!$A$1:$A$49,0), MATCH(orders!K$1,products!$A$1:$G$1,0))</f>
        <v>1</v>
      </c>
      <c r="L666" s="5">
        <f>INDEX(products!$A$1:$G$49, MATCH(orders!$D666, products!$A$1:$A$49,0), 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f>_xlfn.XLOOKUP(C667, customers!$A$1:$A$1001,customers!B666:B1666,0)</f>
        <v>0</v>
      </c>
      <c r="G667" s="2" t="str">
        <f>IF(_xlfn.XLOOKUP(C667,customers!$A$1:$A$1001,customers!C666:C1666,0)=0, "", _xlfn.XLOOKUP(C667,customers!$A$1:$A$1001,customers!C666:C1666,0))</f>
        <v/>
      </c>
      <c r="H667" s="2" t="str">
        <f>_xlfn.XLOOKUP(C667,customers!$A$1:$A$1001,customers!$G$1:$G$1001,0)</f>
        <v>United States</v>
      </c>
      <c r="I667" t="str">
        <f>INDEX(products!$A$1:$G$49, MATCH(orders!$D667, products!$A$1:$A$49,0), MATCH(orders!I$1,products!$A$1:$G$1,0))</f>
        <v>Lib</v>
      </c>
      <c r="J667" t="str">
        <f>INDEX(products!$A$1:$G$49, MATCH(orders!$D667, products!$A$1:$A$49,0), MATCH(orders!J$1,products!$A$1:$G$1,0))</f>
        <v>D</v>
      </c>
      <c r="K667" s="4">
        <f>INDEX(products!$A$1:$G$49, MATCH(orders!$D667, products!$A$1:$A$49,0), MATCH(orders!K$1,products!$A$1:$G$1,0))</f>
        <v>0.2</v>
      </c>
      <c r="L667" s="5">
        <f>INDEX(products!$A$1:$G$49, MATCH(orders!$D667, products!$A$1:$A$49,0), 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f>_xlfn.XLOOKUP(C668, customers!$A$1:$A$1001,customers!B667:B1667,0)</f>
        <v>0</v>
      </c>
      <c r="G668" s="2" t="str">
        <f>IF(_xlfn.XLOOKUP(C668,customers!$A$1:$A$1001,customers!C667:C1667,0)=0, "", _xlfn.XLOOKUP(C668,customers!$A$1:$A$1001,customers!C667:C1667,0))</f>
        <v/>
      </c>
      <c r="H668" s="2" t="str">
        <f>_xlfn.XLOOKUP(C668,customers!$A$1:$A$1001,customers!$G$1:$G$1001,0)</f>
        <v>United States</v>
      </c>
      <c r="I668" t="str">
        <f>INDEX(products!$A$1:$G$49, MATCH(orders!$D668, products!$A$1:$A$49,0), MATCH(orders!I$1,products!$A$1:$G$1,0))</f>
        <v>Ara</v>
      </c>
      <c r="J668" t="str">
        <f>INDEX(products!$A$1:$G$49, MATCH(orders!$D668, products!$A$1:$A$49,0), MATCH(orders!J$1,products!$A$1:$G$1,0))</f>
        <v>D</v>
      </c>
      <c r="K668" s="4">
        <f>INDEX(products!$A$1:$G$49, MATCH(orders!$D668, products!$A$1:$A$49,0), MATCH(orders!K$1,products!$A$1:$G$1,0))</f>
        <v>2.5</v>
      </c>
      <c r="L668" s="5">
        <f>INDEX(products!$A$1:$G$49, MATCH(orders!$D668, products!$A$1:$A$49,0), 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f>_xlfn.XLOOKUP(C669, customers!$A$1:$A$1001,customers!B668:B1668,0)</f>
        <v>0</v>
      </c>
      <c r="G669" s="2" t="str">
        <f>IF(_xlfn.XLOOKUP(C669,customers!$A$1:$A$1001,customers!C668:C1668,0)=0, "", _xlfn.XLOOKUP(C669,customers!$A$1:$A$1001,customers!C668:C1668,0))</f>
        <v/>
      </c>
      <c r="H669" s="2" t="str">
        <f>_xlfn.XLOOKUP(C669,customers!$A$1:$A$1001,customers!$G$1:$G$1001,0)</f>
        <v>Ireland</v>
      </c>
      <c r="I669" t="str">
        <f>INDEX(products!$A$1:$G$49, MATCH(orders!$D669, products!$A$1:$A$49,0), MATCH(orders!I$1,products!$A$1:$G$1,0))</f>
        <v>Ara</v>
      </c>
      <c r="J669" t="str">
        <f>INDEX(products!$A$1:$G$49, MATCH(orders!$D669, products!$A$1:$A$49,0), MATCH(orders!J$1,products!$A$1:$G$1,0))</f>
        <v>D</v>
      </c>
      <c r="K669" s="4">
        <f>INDEX(products!$A$1:$G$49, MATCH(orders!$D669, products!$A$1:$A$49,0), MATCH(orders!K$1,products!$A$1:$G$1,0))</f>
        <v>1</v>
      </c>
      <c r="L669" s="5">
        <f>INDEX(products!$A$1:$G$49, MATCH(orders!$D669, products!$A$1:$A$49,0), 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f>_xlfn.XLOOKUP(C670, customers!$A$1:$A$1001,customers!B669:B1669,0)</f>
        <v>0</v>
      </c>
      <c r="G670" s="2" t="str">
        <f>IF(_xlfn.XLOOKUP(C670,customers!$A$1:$A$1001,customers!C669:C1669,0)=0, "", _xlfn.XLOOKUP(C670,customers!$A$1:$A$1001,customers!C669:C1669,0))</f>
        <v/>
      </c>
      <c r="H670" s="2" t="str">
        <f>_xlfn.XLOOKUP(C670,customers!$A$1:$A$1001,customers!$G$1:$G$1001,0)</f>
        <v>United States</v>
      </c>
      <c r="I670" t="str">
        <f>INDEX(products!$A$1:$G$49, MATCH(orders!$D670, products!$A$1:$A$49,0), MATCH(orders!I$1,products!$A$1:$G$1,0))</f>
        <v>Rob</v>
      </c>
      <c r="J670" t="str">
        <f>INDEX(products!$A$1:$G$49, MATCH(orders!$D670, products!$A$1:$A$49,0), MATCH(orders!J$1,products!$A$1:$G$1,0))</f>
        <v>L</v>
      </c>
      <c r="K670" s="4">
        <f>INDEX(products!$A$1:$G$49, MATCH(orders!$D670, products!$A$1:$A$49,0), MATCH(orders!K$1,products!$A$1:$G$1,0))</f>
        <v>2.5</v>
      </c>
      <c r="L670" s="5">
        <f>INDEX(products!$A$1:$G$49, MATCH(orders!$D670, products!$A$1:$A$49,0), 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f>_xlfn.XLOOKUP(C671, customers!$A$1:$A$1001,customers!B670:B1670,0)</f>
        <v>0</v>
      </c>
      <c r="G671" s="2" t="str">
        <f>IF(_xlfn.XLOOKUP(C671,customers!$A$1:$A$1001,customers!C670:C1670,0)=0, "", _xlfn.XLOOKUP(C671,customers!$A$1:$A$1001,customers!C670:C1670,0))</f>
        <v/>
      </c>
      <c r="H671" s="2" t="str">
        <f>_xlfn.XLOOKUP(C671,customers!$A$1:$A$1001,customers!$G$1:$G$1001,0)</f>
        <v>United States</v>
      </c>
      <c r="I671" t="str">
        <f>INDEX(products!$A$1:$G$49, MATCH(orders!$D671, products!$A$1:$A$49,0), MATCH(orders!I$1,products!$A$1:$G$1,0))</f>
        <v>Lib</v>
      </c>
      <c r="J671" t="str">
        <f>INDEX(products!$A$1:$G$49, MATCH(orders!$D671, products!$A$1:$A$49,0), MATCH(orders!J$1,products!$A$1:$G$1,0))</f>
        <v>M</v>
      </c>
      <c r="K671" s="4">
        <f>INDEX(products!$A$1:$G$49, MATCH(orders!$D671, products!$A$1:$A$49,0), MATCH(orders!K$1,products!$A$1:$G$1,0))</f>
        <v>2.5</v>
      </c>
      <c r="L671" s="5">
        <f>INDEX(products!$A$1:$G$49, MATCH(orders!$D671, products!$A$1:$A$49,0), 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f>_xlfn.XLOOKUP(C672, customers!$A$1:$A$1001,customers!B671:B1671,0)</f>
        <v>0</v>
      </c>
      <c r="G672" s="2" t="str">
        <f>IF(_xlfn.XLOOKUP(C672,customers!$A$1:$A$1001,customers!C671:C1671,0)=0, "", _xlfn.XLOOKUP(C672,customers!$A$1:$A$1001,customers!C671:C1671,0))</f>
        <v/>
      </c>
      <c r="H672" s="2" t="str">
        <f>_xlfn.XLOOKUP(C672,customers!$A$1:$A$1001,customers!$G$1:$G$1001,0)</f>
        <v>United States</v>
      </c>
      <c r="I672" t="str">
        <f>INDEX(products!$A$1:$G$49, MATCH(orders!$D672, products!$A$1:$A$49,0), MATCH(orders!I$1,products!$A$1:$G$1,0))</f>
        <v>Lib</v>
      </c>
      <c r="J672" t="str">
        <f>INDEX(products!$A$1:$G$49, MATCH(orders!$D672, products!$A$1:$A$49,0), MATCH(orders!J$1,products!$A$1:$G$1,0))</f>
        <v>M</v>
      </c>
      <c r="K672" s="4">
        <f>INDEX(products!$A$1:$G$49, MATCH(orders!$D672, products!$A$1:$A$49,0), MATCH(orders!K$1,products!$A$1:$G$1,0))</f>
        <v>0.2</v>
      </c>
      <c r="L672" s="5">
        <f>INDEX(products!$A$1:$G$49, MATCH(orders!$D672, products!$A$1:$A$49,0), 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f>_xlfn.XLOOKUP(C673, customers!$A$1:$A$1001,customers!B672:B1672,0)</f>
        <v>0</v>
      </c>
      <c r="G673" s="2" t="str">
        <f>IF(_xlfn.XLOOKUP(C673,customers!$A$1:$A$1001,customers!C672:C1672,0)=0, "", _xlfn.XLOOKUP(C673,customers!$A$1:$A$1001,customers!C672:C1672,0))</f>
        <v/>
      </c>
      <c r="H673" s="2" t="str">
        <f>_xlfn.XLOOKUP(C673,customers!$A$1:$A$1001,customers!$G$1:$G$1001,0)</f>
        <v>United States</v>
      </c>
      <c r="I673" t="str">
        <f>INDEX(products!$A$1:$G$49, MATCH(orders!$D673, products!$A$1:$A$49,0), MATCH(orders!I$1,products!$A$1:$G$1,0))</f>
        <v>Rob</v>
      </c>
      <c r="J673" t="str">
        <f>INDEX(products!$A$1:$G$49, MATCH(orders!$D673, products!$A$1:$A$49,0), MATCH(orders!J$1,products!$A$1:$G$1,0))</f>
        <v>L</v>
      </c>
      <c r="K673" s="4">
        <f>INDEX(products!$A$1:$G$49, MATCH(orders!$D673, products!$A$1:$A$49,0), MATCH(orders!K$1,products!$A$1:$G$1,0))</f>
        <v>1</v>
      </c>
      <c r="L673" s="5">
        <f>INDEX(products!$A$1:$G$49, MATCH(orders!$D673, products!$A$1:$A$49,0), 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f>_xlfn.XLOOKUP(C674, customers!$A$1:$A$1001,customers!B673:B1673,0)</f>
        <v>0</v>
      </c>
      <c r="G674" s="2" t="str">
        <f>IF(_xlfn.XLOOKUP(C674,customers!$A$1:$A$1001,customers!C673:C1673,0)=0, "", _xlfn.XLOOKUP(C674,customers!$A$1:$A$1001,customers!C673:C1673,0))</f>
        <v/>
      </c>
      <c r="H674" s="2" t="str">
        <f>_xlfn.XLOOKUP(C674,customers!$A$1:$A$1001,customers!$G$1:$G$1001,0)</f>
        <v>United States</v>
      </c>
      <c r="I674" t="str">
        <f>INDEX(products!$A$1:$G$49, MATCH(orders!$D674, products!$A$1:$A$49,0), MATCH(orders!I$1,products!$A$1:$G$1,0))</f>
        <v>Lib</v>
      </c>
      <c r="J674" t="str">
        <f>INDEX(products!$A$1:$G$49, MATCH(orders!$D674, products!$A$1:$A$49,0), MATCH(orders!J$1,products!$A$1:$G$1,0))</f>
        <v>M</v>
      </c>
      <c r="K674" s="4">
        <f>INDEX(products!$A$1:$G$49, MATCH(orders!$D674, products!$A$1:$A$49,0), MATCH(orders!K$1,products!$A$1:$G$1,0))</f>
        <v>0.5</v>
      </c>
      <c r="L674" s="5">
        <f>INDEX(products!$A$1:$G$49, MATCH(orders!$D674, products!$A$1:$A$49,0), 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f>_xlfn.XLOOKUP(C675, customers!$A$1:$A$1001,customers!B674:B1674,0)</f>
        <v>0</v>
      </c>
      <c r="G675" s="2" t="str">
        <f>IF(_xlfn.XLOOKUP(C675,customers!$A$1:$A$1001,customers!C674:C1674,0)=0, "", _xlfn.XLOOKUP(C675,customers!$A$1:$A$1001,customers!C674:C1674,0))</f>
        <v/>
      </c>
      <c r="H675" s="2" t="str">
        <f>_xlfn.XLOOKUP(C675,customers!$A$1:$A$1001,customers!$G$1:$G$1001,0)</f>
        <v>United States</v>
      </c>
      <c r="I675" t="str">
        <f>INDEX(products!$A$1:$G$49, MATCH(orders!$D675, products!$A$1:$A$49,0), MATCH(orders!I$1,products!$A$1:$G$1,0))</f>
        <v>Exc</v>
      </c>
      <c r="J675" t="str">
        <f>INDEX(products!$A$1:$G$49, MATCH(orders!$D675, products!$A$1:$A$49,0), MATCH(orders!J$1,products!$A$1:$G$1,0))</f>
        <v>M</v>
      </c>
      <c r="K675" s="4">
        <f>INDEX(products!$A$1:$G$49, MATCH(orders!$D675, products!$A$1:$A$49,0), MATCH(orders!K$1,products!$A$1:$G$1,0))</f>
        <v>1</v>
      </c>
      <c r="L675" s="5">
        <f>INDEX(products!$A$1:$G$49, MATCH(orders!$D675, products!$A$1:$A$49,0), 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f>_xlfn.XLOOKUP(C676, customers!$A$1:$A$1001,customers!B675:B1675,0)</f>
        <v>0</v>
      </c>
      <c r="G676" s="2" t="str">
        <f>IF(_xlfn.XLOOKUP(C676,customers!$A$1:$A$1001,customers!C675:C1675,0)=0, "", _xlfn.XLOOKUP(C676,customers!$A$1:$A$1001,customers!C675:C1675,0))</f>
        <v/>
      </c>
      <c r="H676" s="2" t="str">
        <f>_xlfn.XLOOKUP(C676,customers!$A$1:$A$1001,customers!$G$1:$G$1001,0)</f>
        <v>United States</v>
      </c>
      <c r="I676" t="str">
        <f>INDEX(products!$A$1:$G$49, MATCH(orders!$D676, products!$A$1:$A$49,0), MATCH(orders!I$1,products!$A$1:$G$1,0))</f>
        <v>Ara</v>
      </c>
      <c r="J676" t="str">
        <f>INDEX(products!$A$1:$G$49, MATCH(orders!$D676, products!$A$1:$A$49,0), MATCH(orders!J$1,products!$A$1:$G$1,0))</f>
        <v>L</v>
      </c>
      <c r="K676" s="4">
        <f>INDEX(products!$A$1:$G$49, MATCH(orders!$D676, products!$A$1:$A$49,0), MATCH(orders!K$1,products!$A$1:$G$1,0))</f>
        <v>2.5</v>
      </c>
      <c r="L676" s="5">
        <f>INDEX(products!$A$1:$G$49, MATCH(orders!$D676, products!$A$1:$A$49,0), 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f>_xlfn.XLOOKUP(C677, customers!$A$1:$A$1001,customers!B676:B1676,0)</f>
        <v>0</v>
      </c>
      <c r="G677" s="2" t="str">
        <f>IF(_xlfn.XLOOKUP(C677,customers!$A$1:$A$1001,customers!C676:C1676,0)=0, "", _xlfn.XLOOKUP(C677,customers!$A$1:$A$1001,customers!C676:C1676,0))</f>
        <v/>
      </c>
      <c r="H677" s="2" t="str">
        <f>_xlfn.XLOOKUP(C677,customers!$A$1:$A$1001,customers!$G$1:$G$1001,0)</f>
        <v>United States</v>
      </c>
      <c r="I677" t="str">
        <f>INDEX(products!$A$1:$G$49, MATCH(orders!$D677, products!$A$1:$A$49,0), MATCH(orders!I$1,products!$A$1:$G$1,0))</f>
        <v>Lib</v>
      </c>
      <c r="J677" t="str">
        <f>INDEX(products!$A$1:$G$49, MATCH(orders!$D677, products!$A$1:$A$49,0), MATCH(orders!J$1,products!$A$1:$G$1,0))</f>
        <v>D</v>
      </c>
      <c r="K677" s="4">
        <f>INDEX(products!$A$1:$G$49, MATCH(orders!$D677, products!$A$1:$A$49,0), MATCH(orders!K$1,products!$A$1:$G$1,0))</f>
        <v>2.5</v>
      </c>
      <c r="L677" s="5">
        <f>INDEX(products!$A$1:$G$49, MATCH(orders!$D677, products!$A$1:$A$49,0), 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f>_xlfn.XLOOKUP(C678, customers!$A$1:$A$1001,customers!B677:B1677,0)</f>
        <v>0</v>
      </c>
      <c r="G678" s="2" t="str">
        <f>IF(_xlfn.XLOOKUP(C678,customers!$A$1:$A$1001,customers!C677:C1677,0)=0, "", _xlfn.XLOOKUP(C678,customers!$A$1:$A$1001,customers!C677:C1677,0))</f>
        <v/>
      </c>
      <c r="H678" s="2" t="str">
        <f>_xlfn.XLOOKUP(C678,customers!$A$1:$A$1001,customers!$G$1:$G$1001,0)</f>
        <v>United States</v>
      </c>
      <c r="I678" t="str">
        <f>INDEX(products!$A$1:$G$49, MATCH(orders!$D678, products!$A$1:$A$49,0), MATCH(orders!I$1,products!$A$1:$G$1,0))</f>
        <v>Lib</v>
      </c>
      <c r="J678" t="str">
        <f>INDEX(products!$A$1:$G$49, MATCH(orders!$D678, products!$A$1:$A$49,0), MATCH(orders!J$1,products!$A$1:$G$1,0))</f>
        <v>L</v>
      </c>
      <c r="K678" s="4">
        <f>INDEX(products!$A$1:$G$49, MATCH(orders!$D678, products!$A$1:$A$49,0), MATCH(orders!K$1,products!$A$1:$G$1,0))</f>
        <v>0.5</v>
      </c>
      <c r="L678" s="5">
        <f>INDEX(products!$A$1:$G$49, MATCH(orders!$D678, products!$A$1:$A$49,0), 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f>_xlfn.XLOOKUP(C679, customers!$A$1:$A$1001,customers!B678:B1678,0)</f>
        <v>0</v>
      </c>
      <c r="G679" s="2" t="str">
        <f>IF(_xlfn.XLOOKUP(C679,customers!$A$1:$A$1001,customers!C678:C1678,0)=0, "", _xlfn.XLOOKUP(C679,customers!$A$1:$A$1001,customers!C678:C1678,0))</f>
        <v/>
      </c>
      <c r="H679" s="2" t="str">
        <f>_xlfn.XLOOKUP(C679,customers!$A$1:$A$1001,customers!$G$1:$G$1001,0)</f>
        <v>Ireland</v>
      </c>
      <c r="I679" t="str">
        <f>INDEX(products!$A$1:$G$49, MATCH(orders!$D679, products!$A$1:$A$49,0), MATCH(orders!I$1,products!$A$1:$G$1,0))</f>
        <v>Lib</v>
      </c>
      <c r="J679" t="str">
        <f>INDEX(products!$A$1:$G$49, MATCH(orders!$D679, products!$A$1:$A$49,0), MATCH(orders!J$1,products!$A$1:$G$1,0))</f>
        <v>M</v>
      </c>
      <c r="K679" s="4">
        <f>INDEX(products!$A$1:$G$49, MATCH(orders!$D679, products!$A$1:$A$49,0), MATCH(orders!K$1,products!$A$1:$G$1,0))</f>
        <v>0.5</v>
      </c>
      <c r="L679" s="5">
        <f>INDEX(products!$A$1:$G$49, MATCH(orders!$D679, products!$A$1:$A$49,0), 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f>_xlfn.XLOOKUP(C680, customers!$A$1:$A$1001,customers!B679:B1679,0)</f>
        <v>0</v>
      </c>
      <c r="G680" s="2" t="str">
        <f>IF(_xlfn.XLOOKUP(C680,customers!$A$1:$A$1001,customers!C679:C1679,0)=0, "", _xlfn.XLOOKUP(C680,customers!$A$1:$A$1001,customers!C679:C1679,0))</f>
        <v/>
      </c>
      <c r="H680" s="2" t="str">
        <f>_xlfn.XLOOKUP(C680,customers!$A$1:$A$1001,customers!$G$1:$G$1001,0)</f>
        <v>United States</v>
      </c>
      <c r="I680" t="str">
        <f>INDEX(products!$A$1:$G$49, MATCH(orders!$D680, products!$A$1:$A$49,0), MATCH(orders!I$1,products!$A$1:$G$1,0))</f>
        <v>Ara</v>
      </c>
      <c r="J680" t="str">
        <f>INDEX(products!$A$1:$G$49, MATCH(orders!$D680, products!$A$1:$A$49,0), MATCH(orders!J$1,products!$A$1:$G$1,0))</f>
        <v>L</v>
      </c>
      <c r="K680" s="4">
        <f>INDEX(products!$A$1:$G$49, MATCH(orders!$D680, products!$A$1:$A$49,0), MATCH(orders!K$1,products!$A$1:$G$1,0))</f>
        <v>2.5</v>
      </c>
      <c r="L680" s="5">
        <f>INDEX(products!$A$1:$G$49, MATCH(orders!$D680, products!$A$1:$A$49,0), 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f>_xlfn.XLOOKUP(C681, customers!$A$1:$A$1001,customers!B680:B1680,0)</f>
        <v>0</v>
      </c>
      <c r="G681" s="2" t="str">
        <f>IF(_xlfn.XLOOKUP(C681,customers!$A$1:$A$1001,customers!C680:C1680,0)=0, "", _xlfn.XLOOKUP(C681,customers!$A$1:$A$1001,customers!C680:C1680,0))</f>
        <v/>
      </c>
      <c r="H681" s="2" t="str">
        <f>_xlfn.XLOOKUP(C681,customers!$A$1:$A$1001,customers!$G$1:$G$1001,0)</f>
        <v>United Kingdom</v>
      </c>
      <c r="I681" t="str">
        <f>INDEX(products!$A$1:$G$49, MATCH(orders!$D681, products!$A$1:$A$49,0), MATCH(orders!I$1,products!$A$1:$G$1,0))</f>
        <v>Rob</v>
      </c>
      <c r="J681" t="str">
        <f>INDEX(products!$A$1:$G$49, MATCH(orders!$D681, products!$A$1:$A$49,0), MATCH(orders!J$1,products!$A$1:$G$1,0))</f>
        <v>L</v>
      </c>
      <c r="K681" s="4">
        <f>INDEX(products!$A$1:$G$49, MATCH(orders!$D681, products!$A$1:$A$49,0), MATCH(orders!K$1,products!$A$1:$G$1,0))</f>
        <v>2.5</v>
      </c>
      <c r="L681" s="5">
        <f>INDEX(products!$A$1:$G$49, MATCH(orders!$D681, products!$A$1:$A$49,0), 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f>_xlfn.XLOOKUP(C682, customers!$A$1:$A$1001,customers!B681:B1681,0)</f>
        <v>0</v>
      </c>
      <c r="G682" s="2" t="str">
        <f>IF(_xlfn.XLOOKUP(C682,customers!$A$1:$A$1001,customers!C681:C1681,0)=0, "", _xlfn.XLOOKUP(C682,customers!$A$1:$A$1001,customers!C681:C1681,0))</f>
        <v/>
      </c>
      <c r="H682" s="2" t="str">
        <f>_xlfn.XLOOKUP(C682,customers!$A$1:$A$1001,customers!$G$1:$G$1001,0)</f>
        <v>United States</v>
      </c>
      <c r="I682" t="str">
        <f>INDEX(products!$A$1:$G$49, MATCH(orders!$D682, products!$A$1:$A$49,0), MATCH(orders!I$1,products!$A$1:$G$1,0))</f>
        <v>Ara</v>
      </c>
      <c r="J682" t="str">
        <f>INDEX(products!$A$1:$G$49, MATCH(orders!$D682, products!$A$1:$A$49,0), MATCH(orders!J$1,products!$A$1:$G$1,0))</f>
        <v>M</v>
      </c>
      <c r="K682" s="4">
        <f>INDEX(products!$A$1:$G$49, MATCH(orders!$D682, products!$A$1:$A$49,0), MATCH(orders!K$1,products!$A$1:$G$1,0))</f>
        <v>1</v>
      </c>
      <c r="L682" s="5">
        <f>INDEX(products!$A$1:$G$49, MATCH(orders!$D682, products!$A$1:$A$49,0), 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f>_xlfn.XLOOKUP(C683, customers!$A$1:$A$1001,customers!B682:B1682,0)</f>
        <v>0</v>
      </c>
      <c r="G683" s="2" t="str">
        <f>IF(_xlfn.XLOOKUP(C683,customers!$A$1:$A$1001,customers!C682:C1682,0)=0, "", _xlfn.XLOOKUP(C683,customers!$A$1:$A$1001,customers!C682:C1682,0))</f>
        <v/>
      </c>
      <c r="H683" s="2" t="str">
        <f>_xlfn.XLOOKUP(C683,customers!$A$1:$A$1001,customers!$G$1:$G$1001,0)</f>
        <v>United Kingdom</v>
      </c>
      <c r="I683" t="str">
        <f>INDEX(products!$A$1:$G$49, MATCH(orders!$D683, products!$A$1:$A$49,0), MATCH(orders!I$1,products!$A$1:$G$1,0))</f>
        <v>Lib</v>
      </c>
      <c r="J683" t="str">
        <f>INDEX(products!$A$1:$G$49, MATCH(orders!$D683, products!$A$1:$A$49,0), MATCH(orders!J$1,products!$A$1:$G$1,0))</f>
        <v>L</v>
      </c>
      <c r="K683" s="4">
        <f>INDEX(products!$A$1:$G$49, MATCH(orders!$D683, products!$A$1:$A$49,0), MATCH(orders!K$1,products!$A$1:$G$1,0))</f>
        <v>0.2</v>
      </c>
      <c r="L683" s="5">
        <f>INDEX(products!$A$1:$G$49, MATCH(orders!$D683, products!$A$1:$A$49,0), 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f>_xlfn.XLOOKUP(C684, customers!$A$1:$A$1001,customers!B683:B1683,0)</f>
        <v>0</v>
      </c>
      <c r="G684" s="2" t="str">
        <f>IF(_xlfn.XLOOKUP(C684,customers!$A$1:$A$1001,customers!C683:C1683,0)=0, "", _xlfn.XLOOKUP(C684,customers!$A$1:$A$1001,customers!C683:C1683,0))</f>
        <v/>
      </c>
      <c r="H684" s="2" t="str">
        <f>_xlfn.XLOOKUP(C684,customers!$A$1:$A$1001,customers!$G$1:$G$1001,0)</f>
        <v>United States</v>
      </c>
      <c r="I684" t="str">
        <f>INDEX(products!$A$1:$G$49, MATCH(orders!$D684, products!$A$1:$A$49,0), MATCH(orders!I$1,products!$A$1:$G$1,0))</f>
        <v>Exc</v>
      </c>
      <c r="J684" t="str">
        <f>INDEX(products!$A$1:$G$49, MATCH(orders!$D684, products!$A$1:$A$49,0), MATCH(orders!J$1,products!$A$1:$G$1,0))</f>
        <v>M</v>
      </c>
      <c r="K684" s="4">
        <f>INDEX(products!$A$1:$G$49, MATCH(orders!$D684, products!$A$1:$A$49,0), MATCH(orders!K$1,products!$A$1:$G$1,0))</f>
        <v>0.2</v>
      </c>
      <c r="L684" s="5">
        <f>INDEX(products!$A$1:$G$49, MATCH(orders!$D684, products!$A$1:$A$49,0), 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f>_xlfn.XLOOKUP(C685, customers!$A$1:$A$1001,customers!B684:B1684,0)</f>
        <v>0</v>
      </c>
      <c r="G685" s="2" t="str">
        <f>IF(_xlfn.XLOOKUP(C685,customers!$A$1:$A$1001,customers!C684:C1684,0)=0, "", _xlfn.XLOOKUP(C685,customers!$A$1:$A$1001,customers!C684:C1684,0))</f>
        <v/>
      </c>
      <c r="H685" s="2" t="str">
        <f>_xlfn.XLOOKUP(C685,customers!$A$1:$A$1001,customers!$G$1:$G$1001,0)</f>
        <v>United States</v>
      </c>
      <c r="I685" t="str">
        <f>INDEX(products!$A$1:$G$49, MATCH(orders!$D685, products!$A$1:$A$49,0), MATCH(orders!I$1,products!$A$1:$G$1,0))</f>
        <v>Lib</v>
      </c>
      <c r="J685" t="str">
        <f>INDEX(products!$A$1:$G$49, MATCH(orders!$D685, products!$A$1:$A$49,0), MATCH(orders!J$1,products!$A$1:$G$1,0))</f>
        <v>D</v>
      </c>
      <c r="K685" s="4">
        <f>INDEX(products!$A$1:$G$49, MATCH(orders!$D685, products!$A$1:$A$49,0), MATCH(orders!K$1,products!$A$1:$G$1,0))</f>
        <v>0.5</v>
      </c>
      <c r="L685" s="5">
        <f>INDEX(products!$A$1:$G$49, MATCH(orders!$D685, products!$A$1:$A$49,0), 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f>_xlfn.XLOOKUP(C686, customers!$A$1:$A$1001,customers!B685:B1685,0)</f>
        <v>0</v>
      </c>
      <c r="G686" s="2" t="str">
        <f>IF(_xlfn.XLOOKUP(C686,customers!$A$1:$A$1001,customers!C685:C1685,0)=0, "", _xlfn.XLOOKUP(C686,customers!$A$1:$A$1001,customers!C685:C1685,0))</f>
        <v/>
      </c>
      <c r="H686" s="2" t="str">
        <f>_xlfn.XLOOKUP(C686,customers!$A$1:$A$1001,customers!$G$1:$G$1001,0)</f>
        <v>United States</v>
      </c>
      <c r="I686" t="str">
        <f>INDEX(products!$A$1:$G$49, MATCH(orders!$D686, products!$A$1:$A$49,0), MATCH(orders!I$1,products!$A$1:$G$1,0))</f>
        <v>Rob</v>
      </c>
      <c r="J686" t="str">
        <f>INDEX(products!$A$1:$G$49, MATCH(orders!$D686, products!$A$1:$A$49,0), MATCH(orders!J$1,products!$A$1:$G$1,0))</f>
        <v>L</v>
      </c>
      <c r="K686" s="4">
        <f>INDEX(products!$A$1:$G$49, MATCH(orders!$D686, products!$A$1:$A$49,0), MATCH(orders!K$1,products!$A$1:$G$1,0))</f>
        <v>1</v>
      </c>
      <c r="L686" s="5">
        <f>INDEX(products!$A$1:$G$49, MATCH(orders!$D686, products!$A$1:$A$49,0), 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f>_xlfn.XLOOKUP(C687, customers!$A$1:$A$1001,customers!B686:B1686,0)</f>
        <v>0</v>
      </c>
      <c r="G687" s="2" t="str">
        <f>IF(_xlfn.XLOOKUP(C687,customers!$A$1:$A$1001,customers!C686:C1686,0)=0, "", _xlfn.XLOOKUP(C687,customers!$A$1:$A$1001,customers!C686:C1686,0))</f>
        <v/>
      </c>
      <c r="H687" s="2" t="str">
        <f>_xlfn.XLOOKUP(C687,customers!$A$1:$A$1001,customers!$G$1:$G$1001,0)</f>
        <v>United States</v>
      </c>
      <c r="I687" t="str">
        <f>INDEX(products!$A$1:$G$49, MATCH(orders!$D687, products!$A$1:$A$49,0), MATCH(orders!I$1,products!$A$1:$G$1,0))</f>
        <v>Lib</v>
      </c>
      <c r="J687" t="str">
        <f>INDEX(products!$A$1:$G$49, MATCH(orders!$D687, products!$A$1:$A$49,0), MATCH(orders!J$1,products!$A$1:$G$1,0))</f>
        <v>L</v>
      </c>
      <c r="K687" s="4">
        <f>INDEX(products!$A$1:$G$49, MATCH(orders!$D687, products!$A$1:$A$49,0), MATCH(orders!K$1,products!$A$1:$G$1,0))</f>
        <v>2.5</v>
      </c>
      <c r="L687" s="5">
        <f>INDEX(products!$A$1:$G$49, MATCH(orders!$D687, products!$A$1:$A$49,0), 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f>_xlfn.XLOOKUP(C688, customers!$A$1:$A$1001,customers!B687:B1687,0)</f>
        <v>0</v>
      </c>
      <c r="G688" s="2" t="str">
        <f>IF(_xlfn.XLOOKUP(C688,customers!$A$1:$A$1001,customers!C687:C1687,0)=0, "", _xlfn.XLOOKUP(C688,customers!$A$1:$A$1001,customers!C687:C1687,0))</f>
        <v/>
      </c>
      <c r="H688" s="2" t="str">
        <f>_xlfn.XLOOKUP(C688,customers!$A$1:$A$1001,customers!$G$1:$G$1001,0)</f>
        <v>United States</v>
      </c>
      <c r="I688" t="str">
        <f>INDEX(products!$A$1:$G$49, MATCH(orders!$D688, products!$A$1:$A$49,0), MATCH(orders!I$1,products!$A$1:$G$1,0))</f>
        <v>Rob</v>
      </c>
      <c r="J688" t="str">
        <f>INDEX(products!$A$1:$G$49, MATCH(orders!$D688, products!$A$1:$A$49,0), MATCH(orders!J$1,products!$A$1:$G$1,0))</f>
        <v>D</v>
      </c>
      <c r="K688" s="4">
        <f>INDEX(products!$A$1:$G$49, MATCH(orders!$D688, products!$A$1:$A$49,0), MATCH(orders!K$1,products!$A$1:$G$1,0))</f>
        <v>0.2</v>
      </c>
      <c r="L688" s="5">
        <f>INDEX(products!$A$1:$G$49, MATCH(orders!$D688, products!$A$1:$A$49,0), 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f>_xlfn.XLOOKUP(C689, customers!$A$1:$A$1001,customers!B688:B1688,0)</f>
        <v>0</v>
      </c>
      <c r="G689" s="2" t="str">
        <f>IF(_xlfn.XLOOKUP(C689,customers!$A$1:$A$1001,customers!C688:C1688,0)=0, "", _xlfn.XLOOKUP(C689,customers!$A$1:$A$1001,customers!C688:C1688,0))</f>
        <v/>
      </c>
      <c r="H689" s="2" t="str">
        <f>_xlfn.XLOOKUP(C689,customers!$A$1:$A$1001,customers!$G$1:$G$1001,0)</f>
        <v>United States</v>
      </c>
      <c r="I689" t="str">
        <f>INDEX(products!$A$1:$G$49, MATCH(orders!$D689, products!$A$1:$A$49,0), MATCH(orders!I$1,products!$A$1:$G$1,0))</f>
        <v>Exc</v>
      </c>
      <c r="J689" t="str">
        <f>INDEX(products!$A$1:$G$49, MATCH(orders!$D689, products!$A$1:$A$49,0), MATCH(orders!J$1,products!$A$1:$G$1,0))</f>
        <v>M</v>
      </c>
      <c r="K689" s="4">
        <f>INDEX(products!$A$1:$G$49, MATCH(orders!$D689, products!$A$1:$A$49,0), MATCH(orders!K$1,products!$A$1:$G$1,0))</f>
        <v>0.5</v>
      </c>
      <c r="L689" s="5">
        <f>INDEX(products!$A$1:$G$49, MATCH(orders!$D689, products!$A$1:$A$49,0), 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f>_xlfn.XLOOKUP(C690, customers!$A$1:$A$1001,customers!B689:B1689,0)</f>
        <v>0</v>
      </c>
      <c r="G690" s="2" t="str">
        <f>IF(_xlfn.XLOOKUP(C690,customers!$A$1:$A$1001,customers!C689:C1689,0)=0, "", _xlfn.XLOOKUP(C690,customers!$A$1:$A$1001,customers!C689:C1689,0))</f>
        <v/>
      </c>
      <c r="H690" s="2" t="str">
        <f>_xlfn.XLOOKUP(C690,customers!$A$1:$A$1001,customers!$G$1:$G$1001,0)</f>
        <v>Ireland</v>
      </c>
      <c r="I690" t="str">
        <f>INDEX(products!$A$1:$G$49, MATCH(orders!$D690, products!$A$1:$A$49,0), MATCH(orders!I$1,products!$A$1:$G$1,0))</f>
        <v>Ara</v>
      </c>
      <c r="J690" t="str">
        <f>INDEX(products!$A$1:$G$49, MATCH(orders!$D690, products!$A$1:$A$49,0), MATCH(orders!J$1,products!$A$1:$G$1,0))</f>
        <v>L</v>
      </c>
      <c r="K690" s="4">
        <f>INDEX(products!$A$1:$G$49, MATCH(orders!$D690, products!$A$1:$A$49,0), MATCH(orders!K$1,products!$A$1:$G$1,0))</f>
        <v>1</v>
      </c>
      <c r="L690" s="5">
        <f>INDEX(products!$A$1:$G$49, MATCH(orders!$D690, products!$A$1:$A$49,0), 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f>_xlfn.XLOOKUP(C691, customers!$A$1:$A$1001,customers!B690:B1690,0)</f>
        <v>0</v>
      </c>
      <c r="G691" s="2" t="str">
        <f>IF(_xlfn.XLOOKUP(C691,customers!$A$1:$A$1001,customers!C690:C1690,0)=0, "", _xlfn.XLOOKUP(C691,customers!$A$1:$A$1001,customers!C690:C1690,0))</f>
        <v/>
      </c>
      <c r="H691" s="2" t="str">
        <f>_xlfn.XLOOKUP(C691,customers!$A$1:$A$1001,customers!$G$1:$G$1001,0)</f>
        <v>United States</v>
      </c>
      <c r="I691" t="str">
        <f>INDEX(products!$A$1:$G$49, MATCH(orders!$D691, products!$A$1:$A$49,0), MATCH(orders!I$1,products!$A$1:$G$1,0))</f>
        <v>Ara</v>
      </c>
      <c r="J691" t="str">
        <f>INDEX(products!$A$1:$G$49, MATCH(orders!$D691, products!$A$1:$A$49,0), MATCH(orders!J$1,products!$A$1:$G$1,0))</f>
        <v>M</v>
      </c>
      <c r="K691" s="4">
        <f>INDEX(products!$A$1:$G$49, MATCH(orders!$D691, products!$A$1:$A$49,0), MATCH(orders!K$1,products!$A$1:$G$1,0))</f>
        <v>0.5</v>
      </c>
      <c r="L691" s="5">
        <f>INDEX(products!$A$1:$G$49, MATCH(orders!$D691, products!$A$1:$A$49,0), 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f>_xlfn.XLOOKUP(C692, customers!$A$1:$A$1001,customers!B691:B1691,0)</f>
        <v>0</v>
      </c>
      <c r="G692" s="2" t="str">
        <f>IF(_xlfn.XLOOKUP(C692,customers!$A$1:$A$1001,customers!C691:C1691,0)=0, "", _xlfn.XLOOKUP(C692,customers!$A$1:$A$1001,customers!C691:C1691,0))</f>
        <v/>
      </c>
      <c r="H692" s="2" t="str">
        <f>_xlfn.XLOOKUP(C692,customers!$A$1:$A$1001,customers!$G$1:$G$1001,0)</f>
        <v>United States</v>
      </c>
      <c r="I692" t="str">
        <f>INDEX(products!$A$1:$G$49, MATCH(orders!$D692, products!$A$1:$A$49,0), MATCH(orders!I$1,products!$A$1:$G$1,0))</f>
        <v>Lib</v>
      </c>
      <c r="J692" t="str">
        <f>INDEX(products!$A$1:$G$49, MATCH(orders!$D692, products!$A$1:$A$49,0), MATCH(orders!J$1,products!$A$1:$G$1,0))</f>
        <v>D</v>
      </c>
      <c r="K692" s="4">
        <f>INDEX(products!$A$1:$G$49, MATCH(orders!$D692, products!$A$1:$A$49,0), MATCH(orders!K$1,products!$A$1:$G$1,0))</f>
        <v>2.5</v>
      </c>
      <c r="L692" s="5">
        <f>INDEX(products!$A$1:$G$49, MATCH(orders!$D692, products!$A$1:$A$49,0), 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f>_xlfn.XLOOKUP(C693, customers!$A$1:$A$1001,customers!B692:B1692,0)</f>
        <v>0</v>
      </c>
      <c r="G693" s="2" t="str">
        <f>IF(_xlfn.XLOOKUP(C693,customers!$A$1:$A$1001,customers!C692:C1692,0)=0, "", _xlfn.XLOOKUP(C693,customers!$A$1:$A$1001,customers!C692:C1692,0))</f>
        <v/>
      </c>
      <c r="H693" s="2" t="str">
        <f>_xlfn.XLOOKUP(C693,customers!$A$1:$A$1001,customers!$G$1:$G$1001,0)</f>
        <v>Ireland</v>
      </c>
      <c r="I693" t="str">
        <f>INDEX(products!$A$1:$G$49, MATCH(orders!$D693, products!$A$1:$A$49,0), MATCH(orders!I$1,products!$A$1:$G$1,0))</f>
        <v>Ara</v>
      </c>
      <c r="J693" t="str">
        <f>INDEX(products!$A$1:$G$49, MATCH(orders!$D693, products!$A$1:$A$49,0), MATCH(orders!J$1,products!$A$1:$G$1,0))</f>
        <v>M</v>
      </c>
      <c r="K693" s="4">
        <f>INDEX(products!$A$1:$G$49, MATCH(orders!$D693, products!$A$1:$A$49,0), MATCH(orders!K$1,products!$A$1:$G$1,0))</f>
        <v>1</v>
      </c>
      <c r="L693" s="5">
        <f>INDEX(products!$A$1:$G$49, MATCH(orders!$D693, products!$A$1:$A$49,0), 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f>_xlfn.XLOOKUP(C694, customers!$A$1:$A$1001,customers!B693:B1693,0)</f>
        <v>0</v>
      </c>
      <c r="G694" s="2" t="str">
        <f>IF(_xlfn.XLOOKUP(C694,customers!$A$1:$A$1001,customers!C693:C1693,0)=0, "", _xlfn.XLOOKUP(C694,customers!$A$1:$A$1001,customers!C693:C1693,0))</f>
        <v/>
      </c>
      <c r="H694" s="2" t="str">
        <f>_xlfn.XLOOKUP(C694,customers!$A$1:$A$1001,customers!$G$1:$G$1001,0)</f>
        <v>United States</v>
      </c>
      <c r="I694" t="str">
        <f>INDEX(products!$A$1:$G$49, MATCH(orders!$D694, products!$A$1:$A$49,0), MATCH(orders!I$1,products!$A$1:$G$1,0))</f>
        <v>Lib</v>
      </c>
      <c r="J694" t="str">
        <f>INDEX(products!$A$1:$G$49, MATCH(orders!$D694, products!$A$1:$A$49,0), MATCH(orders!J$1,products!$A$1:$G$1,0))</f>
        <v>D</v>
      </c>
      <c r="K694" s="4">
        <f>INDEX(products!$A$1:$G$49, MATCH(orders!$D694, products!$A$1:$A$49,0), MATCH(orders!K$1,products!$A$1:$G$1,0))</f>
        <v>1</v>
      </c>
      <c r="L694" s="5">
        <f>INDEX(products!$A$1:$G$49, MATCH(orders!$D694, products!$A$1:$A$49,0), 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f>_xlfn.XLOOKUP(C695, customers!$A$1:$A$1001,customers!B694:B1694,0)</f>
        <v>0</v>
      </c>
      <c r="G695" s="2" t="str">
        <f>IF(_xlfn.XLOOKUP(C695,customers!$A$1:$A$1001,customers!C694:C1694,0)=0, "", _xlfn.XLOOKUP(C695,customers!$A$1:$A$1001,customers!C694:C1694,0))</f>
        <v/>
      </c>
      <c r="H695" s="2" t="str">
        <f>_xlfn.XLOOKUP(C695,customers!$A$1:$A$1001,customers!$G$1:$G$1001,0)</f>
        <v>United States</v>
      </c>
      <c r="I695" t="str">
        <f>INDEX(products!$A$1:$G$49, MATCH(orders!$D695, products!$A$1:$A$49,0), MATCH(orders!I$1,products!$A$1:$G$1,0))</f>
        <v>Ara</v>
      </c>
      <c r="J695" t="str">
        <f>INDEX(products!$A$1:$G$49, MATCH(orders!$D695, products!$A$1:$A$49,0), MATCH(orders!J$1,products!$A$1:$G$1,0))</f>
        <v>M</v>
      </c>
      <c r="K695" s="4">
        <f>INDEX(products!$A$1:$G$49, MATCH(orders!$D695, products!$A$1:$A$49,0), MATCH(orders!K$1,products!$A$1:$G$1,0))</f>
        <v>2.5</v>
      </c>
      <c r="L695" s="5">
        <f>INDEX(products!$A$1:$G$49, MATCH(orders!$D695, products!$A$1:$A$49,0), 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f>_xlfn.XLOOKUP(C696, customers!$A$1:$A$1001,customers!B695:B1695,0)</f>
        <v>0</v>
      </c>
      <c r="G696" s="2" t="str">
        <f>IF(_xlfn.XLOOKUP(C696,customers!$A$1:$A$1001,customers!C695:C1695,0)=0, "", _xlfn.XLOOKUP(C696,customers!$A$1:$A$1001,customers!C695:C1695,0))</f>
        <v/>
      </c>
      <c r="H696" s="2" t="str">
        <f>_xlfn.XLOOKUP(C696,customers!$A$1:$A$1001,customers!$G$1:$G$1001,0)</f>
        <v>United States</v>
      </c>
      <c r="I696" t="str">
        <f>INDEX(products!$A$1:$G$49, MATCH(orders!$D696, products!$A$1:$A$49,0), MATCH(orders!I$1,products!$A$1:$G$1,0))</f>
        <v>Exc</v>
      </c>
      <c r="J696" t="str">
        <f>INDEX(products!$A$1:$G$49, MATCH(orders!$D696, products!$A$1:$A$49,0), MATCH(orders!J$1,products!$A$1:$G$1,0))</f>
        <v>D</v>
      </c>
      <c r="K696" s="4">
        <f>INDEX(products!$A$1:$G$49, MATCH(orders!$D696, products!$A$1:$A$49,0), MATCH(orders!K$1,products!$A$1:$G$1,0))</f>
        <v>0.5</v>
      </c>
      <c r="L696" s="5">
        <f>INDEX(products!$A$1:$G$49, MATCH(orders!$D696, products!$A$1:$A$49,0), 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f>_xlfn.XLOOKUP(C697, customers!$A$1:$A$1001,customers!B696:B1696,0)</f>
        <v>0</v>
      </c>
      <c r="G697" s="2" t="str">
        <f>IF(_xlfn.XLOOKUP(C697,customers!$A$1:$A$1001,customers!C696:C1696,0)=0, "", _xlfn.XLOOKUP(C697,customers!$A$1:$A$1001,customers!C696:C1696,0))</f>
        <v/>
      </c>
      <c r="H697" s="2" t="str">
        <f>_xlfn.XLOOKUP(C697,customers!$A$1:$A$1001,customers!$G$1:$G$1001,0)</f>
        <v>United States</v>
      </c>
      <c r="I697" t="str">
        <f>INDEX(products!$A$1:$G$49, MATCH(orders!$D697, products!$A$1:$A$49,0), MATCH(orders!I$1,products!$A$1:$G$1,0))</f>
        <v>Lib</v>
      </c>
      <c r="J697" t="str">
        <f>INDEX(products!$A$1:$G$49, MATCH(orders!$D697, products!$A$1:$A$49,0), MATCH(orders!J$1,products!$A$1:$G$1,0))</f>
        <v>L</v>
      </c>
      <c r="K697" s="4">
        <f>INDEX(products!$A$1:$G$49, MATCH(orders!$D697, products!$A$1:$A$49,0), MATCH(orders!K$1,products!$A$1:$G$1,0))</f>
        <v>2.5</v>
      </c>
      <c r="L697" s="5">
        <f>INDEX(products!$A$1:$G$49, MATCH(orders!$D697, products!$A$1:$A$49,0), 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f>_xlfn.XLOOKUP(C698, customers!$A$1:$A$1001,customers!B697:B1697,0)</f>
        <v>0</v>
      </c>
      <c r="G698" s="2" t="str">
        <f>IF(_xlfn.XLOOKUP(C698,customers!$A$1:$A$1001,customers!C697:C1697,0)=0, "", _xlfn.XLOOKUP(C698,customers!$A$1:$A$1001,customers!C697:C1697,0))</f>
        <v/>
      </c>
      <c r="H698" s="2" t="str">
        <f>_xlfn.XLOOKUP(C698,customers!$A$1:$A$1001,customers!$G$1:$G$1001,0)</f>
        <v>United States</v>
      </c>
      <c r="I698" t="str">
        <f>INDEX(products!$A$1:$G$49, MATCH(orders!$D698, products!$A$1:$A$49,0), MATCH(orders!I$1,products!$A$1:$G$1,0))</f>
        <v>Lib</v>
      </c>
      <c r="J698" t="str">
        <f>INDEX(products!$A$1:$G$49, MATCH(orders!$D698, products!$A$1:$A$49,0), MATCH(orders!J$1,products!$A$1:$G$1,0))</f>
        <v>D</v>
      </c>
      <c r="K698" s="4">
        <f>INDEX(products!$A$1:$G$49, MATCH(orders!$D698, products!$A$1:$A$49,0), MATCH(orders!K$1,products!$A$1:$G$1,0))</f>
        <v>0.5</v>
      </c>
      <c r="L698" s="5">
        <f>INDEX(products!$A$1:$G$49, MATCH(orders!$D698, products!$A$1:$A$49,0), 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f>_xlfn.XLOOKUP(C699, customers!$A$1:$A$1001,customers!B698:B1698,0)</f>
        <v>0</v>
      </c>
      <c r="G699" s="2" t="str">
        <f>IF(_xlfn.XLOOKUP(C699,customers!$A$1:$A$1001,customers!C698:C1698,0)=0, "", _xlfn.XLOOKUP(C699,customers!$A$1:$A$1001,customers!C698:C1698,0))</f>
        <v/>
      </c>
      <c r="H699" s="2" t="str">
        <f>_xlfn.XLOOKUP(C699,customers!$A$1:$A$1001,customers!$G$1:$G$1001,0)</f>
        <v>Ireland</v>
      </c>
      <c r="I699" t="str">
        <f>INDEX(products!$A$1:$G$49, MATCH(orders!$D699, products!$A$1:$A$49,0), MATCH(orders!I$1,products!$A$1:$G$1,0))</f>
        <v>Ara</v>
      </c>
      <c r="J699" t="str">
        <f>INDEX(products!$A$1:$G$49, MATCH(orders!$D699, products!$A$1:$A$49,0), MATCH(orders!J$1,products!$A$1:$G$1,0))</f>
        <v>M</v>
      </c>
      <c r="K699" s="4">
        <f>INDEX(products!$A$1:$G$49, MATCH(orders!$D699, products!$A$1:$A$49,0), MATCH(orders!K$1,products!$A$1:$G$1,0))</f>
        <v>0.5</v>
      </c>
      <c r="L699" s="5">
        <f>INDEX(products!$A$1:$G$49, MATCH(orders!$D699, products!$A$1:$A$49,0), 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f>_xlfn.XLOOKUP(C700, customers!$A$1:$A$1001,customers!B699:B1699,0)</f>
        <v>0</v>
      </c>
      <c r="G700" s="2" t="str">
        <f>IF(_xlfn.XLOOKUP(C700,customers!$A$1:$A$1001,customers!C699:C1699,0)=0, "", _xlfn.XLOOKUP(C700,customers!$A$1:$A$1001,customers!C699:C1699,0))</f>
        <v/>
      </c>
      <c r="H700" s="2" t="str">
        <f>_xlfn.XLOOKUP(C700,customers!$A$1:$A$1001,customers!$G$1:$G$1001,0)</f>
        <v>Ireland</v>
      </c>
      <c r="I700" t="str">
        <f>INDEX(products!$A$1:$G$49, MATCH(orders!$D700, products!$A$1:$A$49,0), MATCH(orders!I$1,products!$A$1:$G$1,0))</f>
        <v>Lib</v>
      </c>
      <c r="J700" t="str">
        <f>INDEX(products!$A$1:$G$49, MATCH(orders!$D700, products!$A$1:$A$49,0), MATCH(orders!J$1,products!$A$1:$G$1,0))</f>
        <v>D</v>
      </c>
      <c r="K700" s="4">
        <f>INDEX(products!$A$1:$G$49, MATCH(orders!$D700, products!$A$1:$A$49,0), MATCH(orders!K$1,products!$A$1:$G$1,0))</f>
        <v>1</v>
      </c>
      <c r="L700" s="5">
        <f>INDEX(products!$A$1:$G$49, MATCH(orders!$D700, products!$A$1:$A$49,0), 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f>_xlfn.XLOOKUP(C701, customers!$A$1:$A$1001,customers!B700:B1700,0)</f>
        <v>0</v>
      </c>
      <c r="G701" s="2" t="str">
        <f>IF(_xlfn.XLOOKUP(C701,customers!$A$1:$A$1001,customers!C700:C1700,0)=0, "", _xlfn.XLOOKUP(C701,customers!$A$1:$A$1001,customers!C700:C1700,0))</f>
        <v/>
      </c>
      <c r="H701" s="2" t="str">
        <f>_xlfn.XLOOKUP(C701,customers!$A$1:$A$1001,customers!$G$1:$G$1001,0)</f>
        <v>United States</v>
      </c>
      <c r="I701" t="str">
        <f>INDEX(products!$A$1:$G$49, MATCH(orders!$D701, products!$A$1:$A$49,0), MATCH(orders!I$1,products!$A$1:$G$1,0))</f>
        <v>Ara</v>
      </c>
      <c r="J701" t="str">
        <f>INDEX(products!$A$1:$G$49, MATCH(orders!$D701, products!$A$1:$A$49,0), MATCH(orders!J$1,products!$A$1:$G$1,0))</f>
        <v>D</v>
      </c>
      <c r="K701" s="4">
        <f>INDEX(products!$A$1:$G$49, MATCH(orders!$D701, products!$A$1:$A$49,0), MATCH(orders!K$1,products!$A$1:$G$1,0))</f>
        <v>0.5</v>
      </c>
      <c r="L701" s="5">
        <f>INDEX(products!$A$1:$G$49, MATCH(orders!$D701, products!$A$1:$A$49,0), 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f>_xlfn.XLOOKUP(C702, customers!$A$1:$A$1001,customers!B701:B1701,0)</f>
        <v>0</v>
      </c>
      <c r="G702" s="2" t="str">
        <f>IF(_xlfn.XLOOKUP(C702,customers!$A$1:$A$1001,customers!C701:C1701,0)=0, "", _xlfn.XLOOKUP(C702,customers!$A$1:$A$1001,customers!C701:C1701,0))</f>
        <v/>
      </c>
      <c r="H702" s="2" t="str">
        <f>_xlfn.XLOOKUP(C702,customers!$A$1:$A$1001,customers!$G$1:$G$1001,0)</f>
        <v>United States</v>
      </c>
      <c r="I702" t="str">
        <f>INDEX(products!$A$1:$G$49, MATCH(orders!$D702, products!$A$1:$A$49,0), MATCH(orders!I$1,products!$A$1:$G$1,0))</f>
        <v>Lib</v>
      </c>
      <c r="J702" t="str">
        <f>INDEX(products!$A$1:$G$49, MATCH(orders!$D702, products!$A$1:$A$49,0), MATCH(orders!J$1,products!$A$1:$G$1,0))</f>
        <v>L</v>
      </c>
      <c r="K702" s="4">
        <f>INDEX(products!$A$1:$G$49, MATCH(orders!$D702, products!$A$1:$A$49,0), MATCH(orders!K$1,products!$A$1:$G$1,0))</f>
        <v>0.5</v>
      </c>
      <c r="L702" s="5">
        <f>INDEX(products!$A$1:$G$49, MATCH(orders!$D702, products!$A$1:$A$49,0), 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f>_xlfn.XLOOKUP(C703, customers!$A$1:$A$1001,customers!B702:B1702,0)</f>
        <v>0</v>
      </c>
      <c r="G703" s="2" t="str">
        <f>IF(_xlfn.XLOOKUP(C703,customers!$A$1:$A$1001,customers!C702:C1702,0)=0, "", _xlfn.XLOOKUP(C703,customers!$A$1:$A$1001,customers!C702:C1702,0))</f>
        <v/>
      </c>
      <c r="H703" s="2" t="str">
        <f>_xlfn.XLOOKUP(C703,customers!$A$1:$A$1001,customers!$G$1:$G$1001,0)</f>
        <v>Ireland</v>
      </c>
      <c r="I703" t="str">
        <f>INDEX(products!$A$1:$G$49, MATCH(orders!$D703, products!$A$1:$A$49,0), MATCH(orders!I$1,products!$A$1:$G$1,0))</f>
        <v>Ara</v>
      </c>
      <c r="J703" t="str">
        <f>INDEX(products!$A$1:$G$49, MATCH(orders!$D703, products!$A$1:$A$49,0), MATCH(orders!J$1,products!$A$1:$G$1,0))</f>
        <v>D</v>
      </c>
      <c r="K703" s="4">
        <f>INDEX(products!$A$1:$G$49, MATCH(orders!$D703, products!$A$1:$A$49,0), MATCH(orders!K$1,products!$A$1:$G$1,0))</f>
        <v>0.5</v>
      </c>
      <c r="L703" s="5">
        <f>INDEX(products!$A$1:$G$49, MATCH(orders!$D703, products!$A$1:$A$49,0), 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f>_xlfn.XLOOKUP(C704, customers!$A$1:$A$1001,customers!B703:B1703,0)</f>
        <v>0</v>
      </c>
      <c r="G704" s="2" t="str">
        <f>IF(_xlfn.XLOOKUP(C704,customers!$A$1:$A$1001,customers!C703:C1703,0)=0, "", _xlfn.XLOOKUP(C704,customers!$A$1:$A$1001,customers!C703:C1703,0))</f>
        <v/>
      </c>
      <c r="H704" s="2" t="str">
        <f>_xlfn.XLOOKUP(C704,customers!$A$1:$A$1001,customers!$G$1:$G$1001,0)</f>
        <v>United States</v>
      </c>
      <c r="I704" t="str">
        <f>INDEX(products!$A$1:$G$49, MATCH(orders!$D704, products!$A$1:$A$49,0), MATCH(orders!I$1,products!$A$1:$G$1,0))</f>
        <v>Ara</v>
      </c>
      <c r="J704" t="str">
        <f>INDEX(products!$A$1:$G$49, MATCH(orders!$D704, products!$A$1:$A$49,0), MATCH(orders!J$1,products!$A$1:$G$1,0))</f>
        <v>L</v>
      </c>
      <c r="K704" s="4">
        <f>INDEX(products!$A$1:$G$49, MATCH(orders!$D704, products!$A$1:$A$49,0), MATCH(orders!K$1,products!$A$1:$G$1,0))</f>
        <v>0.5</v>
      </c>
      <c r="L704" s="5">
        <f>INDEX(products!$A$1:$G$49, MATCH(orders!$D704, products!$A$1:$A$49,0), 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f>_xlfn.XLOOKUP(C705, customers!$A$1:$A$1001,customers!B704:B1704,0)</f>
        <v>0</v>
      </c>
      <c r="G705" s="2" t="str">
        <f>IF(_xlfn.XLOOKUP(C705,customers!$A$1:$A$1001,customers!C704:C1704,0)=0, "", _xlfn.XLOOKUP(C705,customers!$A$1:$A$1001,customers!C704:C1704,0))</f>
        <v/>
      </c>
      <c r="H705" s="2" t="str">
        <f>_xlfn.XLOOKUP(C705,customers!$A$1:$A$1001,customers!$G$1:$G$1001,0)</f>
        <v>Ireland</v>
      </c>
      <c r="I705" t="str">
        <f>INDEX(products!$A$1:$G$49, MATCH(orders!$D705, products!$A$1:$A$49,0), MATCH(orders!I$1,products!$A$1:$G$1,0))</f>
        <v>Lib</v>
      </c>
      <c r="J705" t="str">
        <f>INDEX(products!$A$1:$G$49, MATCH(orders!$D705, products!$A$1:$A$49,0), MATCH(orders!J$1,products!$A$1:$G$1,0))</f>
        <v>D</v>
      </c>
      <c r="K705" s="4">
        <f>INDEX(products!$A$1:$G$49, MATCH(orders!$D705, products!$A$1:$A$49,0), MATCH(orders!K$1,products!$A$1:$G$1,0))</f>
        <v>2.5</v>
      </c>
      <c r="L705" s="5">
        <f>INDEX(products!$A$1:$G$49, MATCH(orders!$D705, products!$A$1:$A$49,0), 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f>_xlfn.XLOOKUP(C706, customers!$A$1:$A$1001,customers!B705:B1705,0)</f>
        <v>0</v>
      </c>
      <c r="G706" s="2" t="str">
        <f>IF(_xlfn.XLOOKUP(C706,customers!$A$1:$A$1001,customers!C705:C1705,0)=0, "", _xlfn.XLOOKUP(C706,customers!$A$1:$A$1001,customers!C705:C1705,0))</f>
        <v/>
      </c>
      <c r="H706" s="2" t="str">
        <f>_xlfn.XLOOKUP(C706,customers!$A$1:$A$1001,customers!$G$1:$G$1001,0)</f>
        <v>United States</v>
      </c>
      <c r="I706" t="str">
        <f>INDEX(products!$A$1:$G$49, MATCH(orders!$D706, products!$A$1:$A$49,0), MATCH(orders!I$1,products!$A$1:$G$1,0))</f>
        <v>Exc</v>
      </c>
      <c r="J706" t="str">
        <f>INDEX(products!$A$1:$G$49, MATCH(orders!$D706, products!$A$1:$A$49,0), MATCH(orders!J$1,products!$A$1:$G$1,0))</f>
        <v>D</v>
      </c>
      <c r="K706" s="4">
        <f>INDEX(products!$A$1:$G$49, MATCH(orders!$D706, products!$A$1:$A$49,0), MATCH(orders!K$1,products!$A$1:$G$1,0))</f>
        <v>0.2</v>
      </c>
      <c r="L706" s="5">
        <f>INDEX(products!$A$1:$G$49, MATCH(orders!$D706, products!$A$1:$A$49,0), 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f>_xlfn.XLOOKUP(C707, customers!$A$1:$A$1001,customers!B706:B1706,0)</f>
        <v>0</v>
      </c>
      <c r="G707" s="2" t="str">
        <f>IF(_xlfn.XLOOKUP(C707,customers!$A$1:$A$1001,customers!C706:C1706,0)=0, "", _xlfn.XLOOKUP(C707,customers!$A$1:$A$1001,customers!C706:C1706,0))</f>
        <v/>
      </c>
      <c r="H707" s="2" t="str">
        <f>_xlfn.XLOOKUP(C707,customers!$A$1:$A$1001,customers!$G$1:$G$1001,0)</f>
        <v>United States</v>
      </c>
      <c r="I707" t="str">
        <f>INDEX(products!$A$1:$G$49, MATCH(orders!$D707, products!$A$1:$A$49,0), MATCH(orders!I$1,products!$A$1:$G$1,0))</f>
        <v>Exc</v>
      </c>
      <c r="J707" t="str">
        <f>INDEX(products!$A$1:$G$49, MATCH(orders!$D707, products!$A$1:$A$49,0), MATCH(orders!J$1,products!$A$1:$G$1,0))</f>
        <v>L</v>
      </c>
      <c r="K707" s="4">
        <f>INDEX(products!$A$1:$G$49, MATCH(orders!$D707, products!$A$1:$A$49,0), MATCH(orders!K$1,products!$A$1:$G$1,0))</f>
        <v>0.5</v>
      </c>
      <c r="L707" s="5">
        <f>INDEX(products!$A$1:$G$49, MATCH(orders!$D707, products!$A$1:$A$49,0), MATCH(orders!L$1,products!$A$1:$G$1,0))</f>
        <v>8.91</v>
      </c>
      <c r="M707" s="5">
        <f t="shared" ref="M707:M770" si="33">L707*E707</f>
        <v>17.82</v>
      </c>
      <c r="N707" t="str">
        <f t="shared" ref="N707:N770" si="34">IF(I707="Rob", "Robusta", IF(I707= "EXC", "Excelsa", IF(I707= "Ara", "Arabica", IF(I707="Lib", "Liberica", ""))))</f>
        <v>Excelsa</v>
      </c>
      <c r="O707" t="str">
        <f t="shared" ref="O707:O770" si="35">IF(J707="M","Medium", IF(J707 = "L", "Light", IF(J707="D", "Dark","")))</f>
        <v>Light</v>
      </c>
      <c r="P707" t="str">
        <f>_xlfn.XLOOKUP(Orders[[#This Row],[Customer ID]],customers!$A$1:$A$1001,customers!$I$1:$I$1001,0)</f>
        <v>No</v>
      </c>
    </row>
    <row r="708" spans="1:16" x14ac:dyDescent="0.3">
      <c r="A708" s="2" t="s">
        <v>4477</v>
      </c>
      <c r="B708" s="3">
        <v>44353</v>
      </c>
      <c r="C708" s="2" t="s">
        <v>4478</v>
      </c>
      <c r="D708" t="s">
        <v>6156</v>
      </c>
      <c r="E708" s="2">
        <v>3</v>
      </c>
      <c r="F708" s="2">
        <f>_xlfn.XLOOKUP(C708, customers!$A$1:$A$1001,customers!B707:B1707,0)</f>
        <v>0</v>
      </c>
      <c r="G708" s="2" t="str">
        <f>IF(_xlfn.XLOOKUP(C708,customers!$A$1:$A$1001,customers!C707:C1707,0)=0, "", _xlfn.XLOOKUP(C708,customers!$A$1:$A$1001,customers!C707:C1707,0))</f>
        <v/>
      </c>
      <c r="H708" s="2" t="str">
        <f>_xlfn.XLOOKUP(C708,customers!$A$1:$A$1001,customers!$G$1:$G$1001,0)</f>
        <v>United States</v>
      </c>
      <c r="I708" t="str">
        <f>INDEX(products!$A$1:$G$49, MATCH(orders!$D708, products!$A$1:$A$49,0), MATCH(orders!I$1,products!$A$1:$G$1,0))</f>
        <v>Exc</v>
      </c>
      <c r="J708" t="str">
        <f>INDEX(products!$A$1:$G$49, MATCH(orders!$D708, products!$A$1:$A$49,0), MATCH(orders!J$1,products!$A$1:$G$1,0))</f>
        <v>M</v>
      </c>
      <c r="K708" s="4">
        <f>INDEX(products!$A$1:$G$49, MATCH(orders!$D708, products!$A$1:$A$49,0), MATCH(orders!K$1,products!$A$1:$G$1,0))</f>
        <v>0.2</v>
      </c>
      <c r="L708" s="5">
        <f>INDEX(products!$A$1:$G$49, MATCH(orders!$D708, products!$A$1:$A$49,0), 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f>_xlfn.XLOOKUP(C709, customers!$A$1:$A$1001,customers!B708:B1708,0)</f>
        <v>0</v>
      </c>
      <c r="G709" s="2" t="str">
        <f>IF(_xlfn.XLOOKUP(C709,customers!$A$1:$A$1001,customers!C708:C1708,0)=0, "", _xlfn.XLOOKUP(C709,customers!$A$1:$A$1001,customers!C708:C1708,0))</f>
        <v/>
      </c>
      <c r="H709" s="2" t="str">
        <f>_xlfn.XLOOKUP(C709,customers!$A$1:$A$1001,customers!$G$1:$G$1001,0)</f>
        <v>Ireland</v>
      </c>
      <c r="I709" t="str">
        <f>INDEX(products!$A$1:$G$49, MATCH(orders!$D709, products!$A$1:$A$49,0), MATCH(orders!I$1,products!$A$1:$G$1,0))</f>
        <v>Lib</v>
      </c>
      <c r="J709" t="str">
        <f>INDEX(products!$A$1:$G$49, MATCH(orders!$D709, products!$A$1:$A$49,0), MATCH(orders!J$1,products!$A$1:$G$1,0))</f>
        <v>D</v>
      </c>
      <c r="K709" s="4">
        <f>INDEX(products!$A$1:$G$49, MATCH(orders!$D709, products!$A$1:$A$49,0), MATCH(orders!K$1,products!$A$1:$G$1,0))</f>
        <v>1</v>
      </c>
      <c r="L709" s="5">
        <f>INDEX(products!$A$1:$G$49, MATCH(orders!$D709, products!$A$1:$A$49,0), 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f>_xlfn.XLOOKUP(C710, customers!$A$1:$A$1001,customers!B709:B1709,0)</f>
        <v>0</v>
      </c>
      <c r="G710" s="2" t="str">
        <f>IF(_xlfn.XLOOKUP(C710,customers!$A$1:$A$1001,customers!C709:C1709,0)=0, "", _xlfn.XLOOKUP(C710,customers!$A$1:$A$1001,customers!C709:C1709,0))</f>
        <v/>
      </c>
      <c r="H710" s="2" t="str">
        <f>_xlfn.XLOOKUP(C710,customers!$A$1:$A$1001,customers!$G$1:$G$1001,0)</f>
        <v>United States</v>
      </c>
      <c r="I710" t="str">
        <f>INDEX(products!$A$1:$G$49, MATCH(orders!$D710, products!$A$1:$A$49,0), MATCH(orders!I$1,products!$A$1:$G$1,0))</f>
        <v>Ara</v>
      </c>
      <c r="J710" t="str">
        <f>INDEX(products!$A$1:$G$49, MATCH(orders!$D710, products!$A$1:$A$49,0), MATCH(orders!J$1,products!$A$1:$G$1,0))</f>
        <v>M</v>
      </c>
      <c r="K710" s="4">
        <f>INDEX(products!$A$1:$G$49, MATCH(orders!$D710, products!$A$1:$A$49,0), MATCH(orders!K$1,products!$A$1:$G$1,0))</f>
        <v>0.5</v>
      </c>
      <c r="L710" s="5">
        <f>INDEX(products!$A$1:$G$49, MATCH(orders!$D710, products!$A$1:$A$49,0), 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f>_xlfn.XLOOKUP(C711, customers!$A$1:$A$1001,customers!B710:B1710,0)</f>
        <v>0</v>
      </c>
      <c r="G711" s="2" t="str">
        <f>IF(_xlfn.XLOOKUP(C711,customers!$A$1:$A$1001,customers!C710:C1710,0)=0, "", _xlfn.XLOOKUP(C711,customers!$A$1:$A$1001,customers!C710:C1710,0))</f>
        <v/>
      </c>
      <c r="H711" s="2" t="str">
        <f>_xlfn.XLOOKUP(C711,customers!$A$1:$A$1001,customers!$G$1:$G$1001,0)</f>
        <v>United States</v>
      </c>
      <c r="I711" t="str">
        <f>INDEX(products!$A$1:$G$49, MATCH(orders!$D711, products!$A$1:$A$49,0), MATCH(orders!I$1,products!$A$1:$G$1,0))</f>
        <v>Exc</v>
      </c>
      <c r="J711" t="str">
        <f>INDEX(products!$A$1:$G$49, MATCH(orders!$D711, products!$A$1:$A$49,0), MATCH(orders!J$1,products!$A$1:$G$1,0))</f>
        <v>L</v>
      </c>
      <c r="K711" s="4">
        <f>INDEX(products!$A$1:$G$49, MATCH(orders!$D711, products!$A$1:$A$49,0), MATCH(orders!K$1,products!$A$1:$G$1,0))</f>
        <v>0.5</v>
      </c>
      <c r="L711" s="5">
        <f>INDEX(products!$A$1:$G$49, MATCH(orders!$D711, products!$A$1:$A$49,0), 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f>_xlfn.XLOOKUP(C712, customers!$A$1:$A$1001,customers!B711:B1711,0)</f>
        <v>0</v>
      </c>
      <c r="G712" s="2" t="str">
        <f>IF(_xlfn.XLOOKUP(C712,customers!$A$1:$A$1001,customers!C711:C1711,0)=0, "", _xlfn.XLOOKUP(C712,customers!$A$1:$A$1001,customers!C711:C1711,0))</f>
        <v/>
      </c>
      <c r="H712" s="2" t="str">
        <f>_xlfn.XLOOKUP(C712,customers!$A$1:$A$1001,customers!$G$1:$G$1001,0)</f>
        <v>United States</v>
      </c>
      <c r="I712" t="str">
        <f>INDEX(products!$A$1:$G$49, MATCH(orders!$D712, products!$A$1:$A$49,0), MATCH(orders!I$1,products!$A$1:$G$1,0))</f>
        <v>Exc</v>
      </c>
      <c r="J712" t="str">
        <f>INDEX(products!$A$1:$G$49, MATCH(orders!$D712, products!$A$1:$A$49,0), MATCH(orders!J$1,products!$A$1:$G$1,0))</f>
        <v>M</v>
      </c>
      <c r="K712" s="4">
        <f>INDEX(products!$A$1:$G$49, MATCH(orders!$D712, products!$A$1:$A$49,0), MATCH(orders!K$1,products!$A$1:$G$1,0))</f>
        <v>0.5</v>
      </c>
      <c r="L712" s="5">
        <f>INDEX(products!$A$1:$G$49, MATCH(orders!$D712, products!$A$1:$A$49,0), 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f>_xlfn.XLOOKUP(C713, customers!$A$1:$A$1001,customers!B712:B1712,0)</f>
        <v>0</v>
      </c>
      <c r="G713" s="2" t="str">
        <f>IF(_xlfn.XLOOKUP(C713,customers!$A$1:$A$1001,customers!C712:C1712,0)=0, "", _xlfn.XLOOKUP(C713,customers!$A$1:$A$1001,customers!C712:C1712,0))</f>
        <v/>
      </c>
      <c r="H713" s="2" t="str">
        <f>_xlfn.XLOOKUP(C713,customers!$A$1:$A$1001,customers!$G$1:$G$1001,0)</f>
        <v>United States</v>
      </c>
      <c r="I713" t="str">
        <f>INDEX(products!$A$1:$G$49, MATCH(orders!$D713, products!$A$1:$A$49,0), MATCH(orders!I$1,products!$A$1:$G$1,0))</f>
        <v>Rob</v>
      </c>
      <c r="J713" t="str">
        <f>INDEX(products!$A$1:$G$49, MATCH(orders!$D713, products!$A$1:$A$49,0), MATCH(orders!J$1,products!$A$1:$G$1,0))</f>
        <v>M</v>
      </c>
      <c r="K713" s="4">
        <f>INDEX(products!$A$1:$G$49, MATCH(orders!$D713, products!$A$1:$A$49,0), MATCH(orders!K$1,products!$A$1:$G$1,0))</f>
        <v>0.2</v>
      </c>
      <c r="L713" s="5">
        <f>INDEX(products!$A$1:$G$49, MATCH(orders!$D713, products!$A$1:$A$49,0), 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f>_xlfn.XLOOKUP(C714, customers!$A$1:$A$1001,customers!B713:B1713,0)</f>
        <v>0</v>
      </c>
      <c r="G714" s="2" t="str">
        <f>IF(_xlfn.XLOOKUP(C714,customers!$A$1:$A$1001,customers!C713:C1713,0)=0, "", _xlfn.XLOOKUP(C714,customers!$A$1:$A$1001,customers!C713:C1713,0))</f>
        <v/>
      </c>
      <c r="H714" s="2" t="str">
        <f>_xlfn.XLOOKUP(C714,customers!$A$1:$A$1001,customers!$G$1:$G$1001,0)</f>
        <v>United Kingdom</v>
      </c>
      <c r="I714" t="str">
        <f>INDEX(products!$A$1:$G$49, MATCH(orders!$D714, products!$A$1:$A$49,0), MATCH(orders!I$1,products!$A$1:$G$1,0))</f>
        <v>Exc</v>
      </c>
      <c r="J714" t="str">
        <f>INDEX(products!$A$1:$G$49, MATCH(orders!$D714, products!$A$1:$A$49,0), MATCH(orders!J$1,products!$A$1:$G$1,0))</f>
        <v>M</v>
      </c>
      <c r="K714" s="4">
        <f>INDEX(products!$A$1:$G$49, MATCH(orders!$D714, products!$A$1:$A$49,0), MATCH(orders!K$1,products!$A$1:$G$1,0))</f>
        <v>0.5</v>
      </c>
      <c r="L714" s="5">
        <f>INDEX(products!$A$1:$G$49, MATCH(orders!$D714, products!$A$1:$A$49,0), 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f>_xlfn.XLOOKUP(C715, customers!$A$1:$A$1001,customers!B714:B1714,0)</f>
        <v>0</v>
      </c>
      <c r="G715" s="2" t="str">
        <f>IF(_xlfn.XLOOKUP(C715,customers!$A$1:$A$1001,customers!C714:C1714,0)=0, "", _xlfn.XLOOKUP(C715,customers!$A$1:$A$1001,customers!C714:C1714,0))</f>
        <v/>
      </c>
      <c r="H715" s="2" t="str">
        <f>_xlfn.XLOOKUP(C715,customers!$A$1:$A$1001,customers!$G$1:$G$1001,0)</f>
        <v>United States</v>
      </c>
      <c r="I715" t="str">
        <f>INDEX(products!$A$1:$G$49, MATCH(orders!$D715, products!$A$1:$A$49,0), MATCH(orders!I$1,products!$A$1:$G$1,0))</f>
        <v>Rob</v>
      </c>
      <c r="J715" t="str">
        <f>INDEX(products!$A$1:$G$49, MATCH(orders!$D715, products!$A$1:$A$49,0), MATCH(orders!J$1,products!$A$1:$G$1,0))</f>
        <v>M</v>
      </c>
      <c r="K715" s="4">
        <f>INDEX(products!$A$1:$G$49, MATCH(orders!$D715, products!$A$1:$A$49,0), MATCH(orders!K$1,products!$A$1:$G$1,0))</f>
        <v>0.2</v>
      </c>
      <c r="L715" s="5">
        <f>INDEX(products!$A$1:$G$49, MATCH(orders!$D715, products!$A$1:$A$49,0), 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f>_xlfn.XLOOKUP(C716, customers!$A$1:$A$1001,customers!B715:B1715,0)</f>
        <v>0</v>
      </c>
      <c r="G716" s="2" t="str">
        <f>IF(_xlfn.XLOOKUP(C716,customers!$A$1:$A$1001,customers!C715:C1715,0)=0, "", _xlfn.XLOOKUP(C716,customers!$A$1:$A$1001,customers!C715:C1715,0))</f>
        <v/>
      </c>
      <c r="H716" s="2" t="str">
        <f>_xlfn.XLOOKUP(C716,customers!$A$1:$A$1001,customers!$G$1:$G$1001,0)</f>
        <v>Ireland</v>
      </c>
      <c r="I716" t="str">
        <f>INDEX(products!$A$1:$G$49, MATCH(orders!$D716, products!$A$1:$A$49,0), MATCH(orders!I$1,products!$A$1:$G$1,0))</f>
        <v>Exc</v>
      </c>
      <c r="J716" t="str">
        <f>INDEX(products!$A$1:$G$49, MATCH(orders!$D716, products!$A$1:$A$49,0), MATCH(orders!J$1,products!$A$1:$G$1,0))</f>
        <v>D</v>
      </c>
      <c r="K716" s="4">
        <f>INDEX(products!$A$1:$G$49, MATCH(orders!$D716, products!$A$1:$A$49,0), MATCH(orders!K$1,products!$A$1:$G$1,0))</f>
        <v>0.2</v>
      </c>
      <c r="L716" s="5">
        <f>INDEX(products!$A$1:$G$49, MATCH(orders!$D716, products!$A$1:$A$49,0), 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f>_xlfn.XLOOKUP(C717, customers!$A$1:$A$1001,customers!B716:B1716,0)</f>
        <v>0</v>
      </c>
      <c r="G717" s="2" t="str">
        <f>IF(_xlfn.XLOOKUP(C717,customers!$A$1:$A$1001,customers!C716:C1716,0)=0, "", _xlfn.XLOOKUP(C717,customers!$A$1:$A$1001,customers!C716:C1716,0))</f>
        <v/>
      </c>
      <c r="H717" s="2" t="str">
        <f>_xlfn.XLOOKUP(C717,customers!$A$1:$A$1001,customers!$G$1:$G$1001,0)</f>
        <v>United States</v>
      </c>
      <c r="I717" t="str">
        <f>INDEX(products!$A$1:$G$49, MATCH(orders!$D717, products!$A$1:$A$49,0), MATCH(orders!I$1,products!$A$1:$G$1,0))</f>
        <v>Exc</v>
      </c>
      <c r="J717" t="str">
        <f>INDEX(products!$A$1:$G$49, MATCH(orders!$D717, products!$A$1:$A$49,0), MATCH(orders!J$1,products!$A$1:$G$1,0))</f>
        <v>L</v>
      </c>
      <c r="K717" s="4">
        <f>INDEX(products!$A$1:$G$49, MATCH(orders!$D717, products!$A$1:$A$49,0), MATCH(orders!K$1,products!$A$1:$G$1,0))</f>
        <v>1</v>
      </c>
      <c r="L717" s="5">
        <f>INDEX(products!$A$1:$G$49, MATCH(orders!$D717, products!$A$1:$A$49,0), 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f>_xlfn.XLOOKUP(C718, customers!$A$1:$A$1001,customers!B717:B1717,0)</f>
        <v>0</v>
      </c>
      <c r="G718" s="2" t="str">
        <f>IF(_xlfn.XLOOKUP(C718,customers!$A$1:$A$1001,customers!C717:C1717,0)=0, "", _xlfn.XLOOKUP(C718,customers!$A$1:$A$1001,customers!C717:C1717,0))</f>
        <v/>
      </c>
      <c r="H718" s="2" t="str">
        <f>_xlfn.XLOOKUP(C718,customers!$A$1:$A$1001,customers!$G$1:$G$1001,0)</f>
        <v>Ireland</v>
      </c>
      <c r="I718" t="str">
        <f>INDEX(products!$A$1:$G$49, MATCH(orders!$D718, products!$A$1:$A$49,0), MATCH(orders!I$1,products!$A$1:$G$1,0))</f>
        <v>Rob</v>
      </c>
      <c r="J718" t="str">
        <f>INDEX(products!$A$1:$G$49, MATCH(orders!$D718, products!$A$1:$A$49,0), MATCH(orders!J$1,products!$A$1:$G$1,0))</f>
        <v>L</v>
      </c>
      <c r="K718" s="4">
        <f>INDEX(products!$A$1:$G$49, MATCH(orders!$D718, products!$A$1:$A$49,0), MATCH(orders!K$1,products!$A$1:$G$1,0))</f>
        <v>1</v>
      </c>
      <c r="L718" s="5">
        <f>INDEX(products!$A$1:$G$49, MATCH(orders!$D718, products!$A$1:$A$49,0), 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f>_xlfn.XLOOKUP(C719, customers!$A$1:$A$1001,customers!B718:B1718,0)</f>
        <v>0</v>
      </c>
      <c r="G719" s="2" t="str">
        <f>IF(_xlfn.XLOOKUP(C719,customers!$A$1:$A$1001,customers!C718:C1718,0)=0, "", _xlfn.XLOOKUP(C719,customers!$A$1:$A$1001,customers!C718:C1718,0))</f>
        <v/>
      </c>
      <c r="H719" s="2" t="str">
        <f>_xlfn.XLOOKUP(C719,customers!$A$1:$A$1001,customers!$G$1:$G$1001,0)</f>
        <v>United States</v>
      </c>
      <c r="I719" t="str">
        <f>INDEX(products!$A$1:$G$49, MATCH(orders!$D719, products!$A$1:$A$49,0), MATCH(orders!I$1,products!$A$1:$G$1,0))</f>
        <v>Ara</v>
      </c>
      <c r="J719" t="str">
        <f>INDEX(products!$A$1:$G$49, MATCH(orders!$D719, products!$A$1:$A$49,0), MATCH(orders!J$1,products!$A$1:$G$1,0))</f>
        <v>D</v>
      </c>
      <c r="K719" s="4">
        <f>INDEX(products!$A$1:$G$49, MATCH(orders!$D719, products!$A$1:$A$49,0), MATCH(orders!K$1,products!$A$1:$G$1,0))</f>
        <v>2.5</v>
      </c>
      <c r="L719" s="5">
        <f>INDEX(products!$A$1:$G$49, MATCH(orders!$D719, products!$A$1:$A$49,0), 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f>_xlfn.XLOOKUP(C720, customers!$A$1:$A$1001,customers!B719:B1719,0)</f>
        <v>0</v>
      </c>
      <c r="G720" s="2" t="str">
        <f>IF(_xlfn.XLOOKUP(C720,customers!$A$1:$A$1001,customers!C719:C1719,0)=0, "", _xlfn.XLOOKUP(C720,customers!$A$1:$A$1001,customers!C719:C1719,0))</f>
        <v/>
      </c>
      <c r="H720" s="2" t="str">
        <f>_xlfn.XLOOKUP(C720,customers!$A$1:$A$1001,customers!$G$1:$G$1001,0)</f>
        <v>United States</v>
      </c>
      <c r="I720" t="str">
        <f>INDEX(products!$A$1:$G$49, MATCH(orders!$D720, products!$A$1:$A$49,0), MATCH(orders!I$1,products!$A$1:$G$1,0))</f>
        <v>Lib</v>
      </c>
      <c r="J720" t="str">
        <f>INDEX(products!$A$1:$G$49, MATCH(orders!$D720, products!$A$1:$A$49,0), MATCH(orders!J$1,products!$A$1:$G$1,0))</f>
        <v>D</v>
      </c>
      <c r="K720" s="4">
        <f>INDEX(products!$A$1:$G$49, MATCH(orders!$D720, products!$A$1:$A$49,0), MATCH(orders!K$1,products!$A$1:$G$1,0))</f>
        <v>1</v>
      </c>
      <c r="L720" s="5">
        <f>INDEX(products!$A$1:$G$49, MATCH(orders!$D720, products!$A$1:$A$49,0), 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f>_xlfn.XLOOKUP(C721, customers!$A$1:$A$1001,customers!B720:B1720,0)</f>
        <v>0</v>
      </c>
      <c r="G721" s="2" t="str">
        <f>IF(_xlfn.XLOOKUP(C721,customers!$A$1:$A$1001,customers!C720:C1720,0)=0, "", _xlfn.XLOOKUP(C721,customers!$A$1:$A$1001,customers!C720:C1720,0))</f>
        <v/>
      </c>
      <c r="H721" s="2" t="str">
        <f>_xlfn.XLOOKUP(C721,customers!$A$1:$A$1001,customers!$G$1:$G$1001,0)</f>
        <v>United States</v>
      </c>
      <c r="I721" t="str">
        <f>INDEX(products!$A$1:$G$49, MATCH(orders!$D721, products!$A$1:$A$49,0), MATCH(orders!I$1,products!$A$1:$G$1,0))</f>
        <v>Lib</v>
      </c>
      <c r="J721" t="str">
        <f>INDEX(products!$A$1:$G$49, MATCH(orders!$D721, products!$A$1:$A$49,0), MATCH(orders!J$1,products!$A$1:$G$1,0))</f>
        <v>L</v>
      </c>
      <c r="K721" s="4">
        <f>INDEX(products!$A$1:$G$49, MATCH(orders!$D721, products!$A$1:$A$49,0), MATCH(orders!K$1,products!$A$1:$G$1,0))</f>
        <v>1</v>
      </c>
      <c r="L721" s="5">
        <f>INDEX(products!$A$1:$G$49, MATCH(orders!$D721, products!$A$1:$A$49,0), 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f>_xlfn.XLOOKUP(C722, customers!$A$1:$A$1001,customers!B721:B1721,0)</f>
        <v>0</v>
      </c>
      <c r="G722" s="2" t="str">
        <f>IF(_xlfn.XLOOKUP(C722,customers!$A$1:$A$1001,customers!C721:C1721,0)=0, "", _xlfn.XLOOKUP(C722,customers!$A$1:$A$1001,customers!C721:C1721,0))</f>
        <v/>
      </c>
      <c r="H722" s="2" t="str">
        <f>_xlfn.XLOOKUP(C722,customers!$A$1:$A$1001,customers!$G$1:$G$1001,0)</f>
        <v>United States</v>
      </c>
      <c r="I722" t="str">
        <f>INDEX(products!$A$1:$G$49, MATCH(orders!$D722, products!$A$1:$A$49,0), MATCH(orders!I$1,products!$A$1:$G$1,0))</f>
        <v>Exc</v>
      </c>
      <c r="J722" t="str">
        <f>INDEX(products!$A$1:$G$49, MATCH(orders!$D722, products!$A$1:$A$49,0), MATCH(orders!J$1,products!$A$1:$G$1,0))</f>
        <v>D</v>
      </c>
      <c r="K722" s="4">
        <f>INDEX(products!$A$1:$G$49, MATCH(orders!$D722, products!$A$1:$A$49,0), MATCH(orders!K$1,products!$A$1:$G$1,0))</f>
        <v>0.5</v>
      </c>
      <c r="L722" s="5">
        <f>INDEX(products!$A$1:$G$49, MATCH(orders!$D722, products!$A$1:$A$49,0), 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f>_xlfn.XLOOKUP(C723, customers!$A$1:$A$1001,customers!B722:B1722,0)</f>
        <v>0</v>
      </c>
      <c r="G723" s="2" t="str">
        <f>IF(_xlfn.XLOOKUP(C723,customers!$A$1:$A$1001,customers!C722:C1722,0)=0, "", _xlfn.XLOOKUP(C723,customers!$A$1:$A$1001,customers!C722:C1722,0))</f>
        <v/>
      </c>
      <c r="H723" s="2" t="str">
        <f>_xlfn.XLOOKUP(C723,customers!$A$1:$A$1001,customers!$G$1:$G$1001,0)</f>
        <v>United States</v>
      </c>
      <c r="I723" t="str">
        <f>INDEX(products!$A$1:$G$49, MATCH(orders!$D723, products!$A$1:$A$49,0), MATCH(orders!I$1,products!$A$1:$G$1,0))</f>
        <v>Rob</v>
      </c>
      <c r="J723" t="str">
        <f>INDEX(products!$A$1:$G$49, MATCH(orders!$D723, products!$A$1:$A$49,0), MATCH(orders!J$1,products!$A$1:$G$1,0))</f>
        <v>M</v>
      </c>
      <c r="K723" s="4">
        <f>INDEX(products!$A$1:$G$49, MATCH(orders!$D723, products!$A$1:$A$49,0), MATCH(orders!K$1,products!$A$1:$G$1,0))</f>
        <v>0.2</v>
      </c>
      <c r="L723" s="5">
        <f>INDEX(products!$A$1:$G$49, MATCH(orders!$D723, products!$A$1:$A$49,0), 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f>_xlfn.XLOOKUP(C724, customers!$A$1:$A$1001,customers!B723:B1723,0)</f>
        <v>0</v>
      </c>
      <c r="G724" s="2" t="str">
        <f>IF(_xlfn.XLOOKUP(C724,customers!$A$1:$A$1001,customers!C723:C1723,0)=0, "", _xlfn.XLOOKUP(C724,customers!$A$1:$A$1001,customers!C723:C1723,0))</f>
        <v/>
      </c>
      <c r="H724" s="2" t="str">
        <f>_xlfn.XLOOKUP(C724,customers!$A$1:$A$1001,customers!$G$1:$G$1001,0)</f>
        <v>United States</v>
      </c>
      <c r="I724" t="str">
        <f>INDEX(products!$A$1:$G$49, MATCH(orders!$D724, products!$A$1:$A$49,0), MATCH(orders!I$1,products!$A$1:$G$1,0))</f>
        <v>Exc</v>
      </c>
      <c r="J724" t="str">
        <f>INDEX(products!$A$1:$G$49, MATCH(orders!$D724, products!$A$1:$A$49,0), MATCH(orders!J$1,products!$A$1:$G$1,0))</f>
        <v>D</v>
      </c>
      <c r="K724" s="4">
        <f>INDEX(products!$A$1:$G$49, MATCH(orders!$D724, products!$A$1:$A$49,0), MATCH(orders!K$1,products!$A$1:$G$1,0))</f>
        <v>1</v>
      </c>
      <c r="L724" s="5">
        <f>INDEX(products!$A$1:$G$49, MATCH(orders!$D724, products!$A$1:$A$49,0), 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f>_xlfn.XLOOKUP(C725, customers!$A$1:$A$1001,customers!B724:B1724,0)</f>
        <v>0</v>
      </c>
      <c r="G725" s="2" t="str">
        <f>IF(_xlfn.XLOOKUP(C725,customers!$A$1:$A$1001,customers!C724:C1724,0)=0, "", _xlfn.XLOOKUP(C725,customers!$A$1:$A$1001,customers!C724:C1724,0))</f>
        <v/>
      </c>
      <c r="H725" s="2" t="str">
        <f>_xlfn.XLOOKUP(C725,customers!$A$1:$A$1001,customers!$G$1:$G$1001,0)</f>
        <v>United States</v>
      </c>
      <c r="I725" t="str">
        <f>INDEX(products!$A$1:$G$49, MATCH(orders!$D725, products!$A$1:$A$49,0), MATCH(orders!I$1,products!$A$1:$G$1,0))</f>
        <v>Exc</v>
      </c>
      <c r="J725" t="str">
        <f>INDEX(products!$A$1:$G$49, MATCH(orders!$D725, products!$A$1:$A$49,0), MATCH(orders!J$1,products!$A$1:$G$1,0))</f>
        <v>M</v>
      </c>
      <c r="K725" s="4">
        <f>INDEX(products!$A$1:$G$49, MATCH(orders!$D725, products!$A$1:$A$49,0), MATCH(orders!K$1,products!$A$1:$G$1,0))</f>
        <v>2.5</v>
      </c>
      <c r="L725" s="5">
        <f>INDEX(products!$A$1:$G$49, MATCH(orders!$D725, products!$A$1:$A$49,0), 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f>_xlfn.XLOOKUP(C726, customers!$A$1:$A$1001,customers!B725:B1725,0)</f>
        <v>0</v>
      </c>
      <c r="G726" s="2" t="str">
        <f>IF(_xlfn.XLOOKUP(C726,customers!$A$1:$A$1001,customers!C725:C1725,0)=0, "", _xlfn.XLOOKUP(C726,customers!$A$1:$A$1001,customers!C725:C1725,0))</f>
        <v/>
      </c>
      <c r="H726" s="2" t="str">
        <f>_xlfn.XLOOKUP(C726,customers!$A$1:$A$1001,customers!$G$1:$G$1001,0)</f>
        <v>United States</v>
      </c>
      <c r="I726" t="str">
        <f>INDEX(products!$A$1:$G$49, MATCH(orders!$D726, products!$A$1:$A$49,0), MATCH(orders!I$1,products!$A$1:$G$1,0))</f>
        <v>Ara</v>
      </c>
      <c r="J726" t="str">
        <f>INDEX(products!$A$1:$G$49, MATCH(orders!$D726, products!$A$1:$A$49,0), MATCH(orders!J$1,products!$A$1:$G$1,0))</f>
        <v>M</v>
      </c>
      <c r="K726" s="4">
        <f>INDEX(products!$A$1:$G$49, MATCH(orders!$D726, products!$A$1:$A$49,0), MATCH(orders!K$1,products!$A$1:$G$1,0))</f>
        <v>0.2</v>
      </c>
      <c r="L726" s="5">
        <f>INDEX(products!$A$1:$G$49, MATCH(orders!$D726, products!$A$1:$A$49,0), 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f>_xlfn.XLOOKUP(C727, customers!$A$1:$A$1001,customers!B726:B1726,0)</f>
        <v>0</v>
      </c>
      <c r="G727" s="2" t="str">
        <f>IF(_xlfn.XLOOKUP(C727,customers!$A$1:$A$1001,customers!C726:C1726,0)=0, "", _xlfn.XLOOKUP(C727,customers!$A$1:$A$1001,customers!C726:C1726,0))</f>
        <v/>
      </c>
      <c r="H727" s="2" t="str">
        <f>_xlfn.XLOOKUP(C727,customers!$A$1:$A$1001,customers!$G$1:$G$1001,0)</f>
        <v>United States</v>
      </c>
      <c r="I727" t="str">
        <f>INDEX(products!$A$1:$G$49, MATCH(orders!$D727, products!$A$1:$A$49,0), MATCH(orders!I$1,products!$A$1:$G$1,0))</f>
        <v>Ara</v>
      </c>
      <c r="J727" t="str">
        <f>INDEX(products!$A$1:$G$49, MATCH(orders!$D727, products!$A$1:$A$49,0), MATCH(orders!J$1,products!$A$1:$G$1,0))</f>
        <v>L</v>
      </c>
      <c r="K727" s="4">
        <f>INDEX(products!$A$1:$G$49, MATCH(orders!$D727, products!$A$1:$A$49,0), MATCH(orders!K$1,products!$A$1:$G$1,0))</f>
        <v>0.2</v>
      </c>
      <c r="L727" s="5">
        <f>INDEX(products!$A$1:$G$49, MATCH(orders!$D727, products!$A$1:$A$49,0), 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f>_xlfn.XLOOKUP(C728, customers!$A$1:$A$1001,customers!B727:B1727,0)</f>
        <v>0</v>
      </c>
      <c r="G728" s="2" t="str">
        <f>IF(_xlfn.XLOOKUP(C728,customers!$A$1:$A$1001,customers!C727:C1727,0)=0, "", _xlfn.XLOOKUP(C728,customers!$A$1:$A$1001,customers!C727:C1727,0))</f>
        <v/>
      </c>
      <c r="H728" s="2" t="str">
        <f>_xlfn.XLOOKUP(C728,customers!$A$1:$A$1001,customers!$G$1:$G$1001,0)</f>
        <v>United States</v>
      </c>
      <c r="I728" t="str">
        <f>INDEX(products!$A$1:$G$49, MATCH(orders!$D728, products!$A$1:$A$49,0), MATCH(orders!I$1,products!$A$1:$G$1,0))</f>
        <v>Lib</v>
      </c>
      <c r="J728" t="str">
        <f>INDEX(products!$A$1:$G$49, MATCH(orders!$D728, products!$A$1:$A$49,0), MATCH(orders!J$1,products!$A$1:$G$1,0))</f>
        <v>L</v>
      </c>
      <c r="K728" s="4">
        <f>INDEX(products!$A$1:$G$49, MATCH(orders!$D728, products!$A$1:$A$49,0), MATCH(orders!K$1,products!$A$1:$G$1,0))</f>
        <v>2.5</v>
      </c>
      <c r="L728" s="5">
        <f>INDEX(products!$A$1:$G$49, MATCH(orders!$D728, products!$A$1:$A$49,0), 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f>_xlfn.XLOOKUP(C729, customers!$A$1:$A$1001,customers!B728:B1728,0)</f>
        <v>0</v>
      </c>
      <c r="G729" s="2" t="str">
        <f>IF(_xlfn.XLOOKUP(C729,customers!$A$1:$A$1001,customers!C728:C1728,0)=0, "", _xlfn.XLOOKUP(C729,customers!$A$1:$A$1001,customers!C728:C1728,0))</f>
        <v/>
      </c>
      <c r="H729" s="2" t="str">
        <f>_xlfn.XLOOKUP(C729,customers!$A$1:$A$1001,customers!$G$1:$G$1001,0)</f>
        <v>Ireland</v>
      </c>
      <c r="I729" t="str">
        <f>INDEX(products!$A$1:$G$49, MATCH(orders!$D729, products!$A$1:$A$49,0), MATCH(orders!I$1,products!$A$1:$G$1,0))</f>
        <v>Rob</v>
      </c>
      <c r="J729" t="str">
        <f>INDEX(products!$A$1:$G$49, MATCH(orders!$D729, products!$A$1:$A$49,0), MATCH(orders!J$1,products!$A$1:$G$1,0))</f>
        <v>M</v>
      </c>
      <c r="K729" s="4">
        <f>INDEX(products!$A$1:$G$49, MATCH(orders!$D729, products!$A$1:$A$49,0), MATCH(orders!K$1,products!$A$1:$G$1,0))</f>
        <v>0.5</v>
      </c>
      <c r="L729" s="5">
        <f>INDEX(products!$A$1:$G$49, MATCH(orders!$D729, products!$A$1:$A$49,0), 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f>_xlfn.XLOOKUP(C730, customers!$A$1:$A$1001,customers!B729:B1729,0)</f>
        <v>0</v>
      </c>
      <c r="G730" s="2" t="str">
        <f>IF(_xlfn.XLOOKUP(C730,customers!$A$1:$A$1001,customers!C729:C1729,0)=0, "", _xlfn.XLOOKUP(C730,customers!$A$1:$A$1001,customers!C729:C1729,0))</f>
        <v/>
      </c>
      <c r="H730" s="2" t="str">
        <f>_xlfn.XLOOKUP(C730,customers!$A$1:$A$1001,customers!$G$1:$G$1001,0)</f>
        <v>United States</v>
      </c>
      <c r="I730" t="str">
        <f>INDEX(products!$A$1:$G$49, MATCH(orders!$D730, products!$A$1:$A$49,0), MATCH(orders!I$1,products!$A$1:$G$1,0))</f>
        <v>Exc</v>
      </c>
      <c r="J730" t="str">
        <f>INDEX(products!$A$1:$G$49, MATCH(orders!$D730, products!$A$1:$A$49,0), MATCH(orders!J$1,products!$A$1:$G$1,0))</f>
        <v>D</v>
      </c>
      <c r="K730" s="4">
        <f>INDEX(products!$A$1:$G$49, MATCH(orders!$D730, products!$A$1:$A$49,0), MATCH(orders!K$1,products!$A$1:$G$1,0))</f>
        <v>0.5</v>
      </c>
      <c r="L730" s="5">
        <f>INDEX(products!$A$1:$G$49, MATCH(orders!$D730, products!$A$1:$A$49,0), 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f>_xlfn.XLOOKUP(C731, customers!$A$1:$A$1001,customers!B730:B1730,0)</f>
        <v>0</v>
      </c>
      <c r="G731" s="2" t="str">
        <f>IF(_xlfn.XLOOKUP(C731,customers!$A$1:$A$1001,customers!C730:C1730,0)=0, "", _xlfn.XLOOKUP(C731,customers!$A$1:$A$1001,customers!C730:C1730,0))</f>
        <v/>
      </c>
      <c r="H731" s="2" t="str">
        <f>_xlfn.XLOOKUP(C731,customers!$A$1:$A$1001,customers!$G$1:$G$1001,0)</f>
        <v>United Kingdom</v>
      </c>
      <c r="I731" t="str">
        <f>INDEX(products!$A$1:$G$49, MATCH(orders!$D731, products!$A$1:$A$49,0), MATCH(orders!I$1,products!$A$1:$G$1,0))</f>
        <v>Lib</v>
      </c>
      <c r="J731" t="str">
        <f>INDEX(products!$A$1:$G$49, MATCH(orders!$D731, products!$A$1:$A$49,0), MATCH(orders!J$1,products!$A$1:$G$1,0))</f>
        <v>M</v>
      </c>
      <c r="K731" s="4">
        <f>INDEX(products!$A$1:$G$49, MATCH(orders!$D731, products!$A$1:$A$49,0), MATCH(orders!K$1,products!$A$1:$G$1,0))</f>
        <v>0.2</v>
      </c>
      <c r="L731" s="5">
        <f>INDEX(products!$A$1:$G$49, MATCH(orders!$D731, products!$A$1:$A$49,0), 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f>_xlfn.XLOOKUP(C732, customers!$A$1:$A$1001,customers!B731:B1731,0)</f>
        <v>0</v>
      </c>
      <c r="G732" s="2" t="str">
        <f>IF(_xlfn.XLOOKUP(C732,customers!$A$1:$A$1001,customers!C731:C1731,0)=0, "", _xlfn.XLOOKUP(C732,customers!$A$1:$A$1001,customers!C731:C1731,0))</f>
        <v/>
      </c>
      <c r="H732" s="2" t="str">
        <f>_xlfn.XLOOKUP(C732,customers!$A$1:$A$1001,customers!$G$1:$G$1001,0)</f>
        <v>United States</v>
      </c>
      <c r="I732" t="str">
        <f>INDEX(products!$A$1:$G$49, MATCH(orders!$D732, products!$A$1:$A$49,0), MATCH(orders!I$1,products!$A$1:$G$1,0))</f>
        <v>Lib</v>
      </c>
      <c r="J732" t="str">
        <f>INDEX(products!$A$1:$G$49, MATCH(orders!$D732, products!$A$1:$A$49,0), MATCH(orders!J$1,products!$A$1:$G$1,0))</f>
        <v>L</v>
      </c>
      <c r="K732" s="4">
        <f>INDEX(products!$A$1:$G$49, MATCH(orders!$D732, products!$A$1:$A$49,0), MATCH(orders!K$1,products!$A$1:$G$1,0))</f>
        <v>2.5</v>
      </c>
      <c r="L732" s="5">
        <f>INDEX(products!$A$1:$G$49, MATCH(orders!$D732, products!$A$1:$A$49,0), 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f>_xlfn.XLOOKUP(C733, customers!$A$1:$A$1001,customers!B732:B1732,0)</f>
        <v>0</v>
      </c>
      <c r="G733" s="2" t="str">
        <f>IF(_xlfn.XLOOKUP(C733,customers!$A$1:$A$1001,customers!C732:C1732,0)=0, "", _xlfn.XLOOKUP(C733,customers!$A$1:$A$1001,customers!C732:C1732,0))</f>
        <v/>
      </c>
      <c r="H733" s="2" t="str">
        <f>_xlfn.XLOOKUP(C733,customers!$A$1:$A$1001,customers!$G$1:$G$1001,0)</f>
        <v>United States</v>
      </c>
      <c r="I733" t="str">
        <f>INDEX(products!$A$1:$G$49, MATCH(orders!$D733, products!$A$1:$A$49,0), MATCH(orders!I$1,products!$A$1:$G$1,0))</f>
        <v>Lib</v>
      </c>
      <c r="J733" t="str">
        <f>INDEX(products!$A$1:$G$49, MATCH(orders!$D733, products!$A$1:$A$49,0), MATCH(orders!J$1,products!$A$1:$G$1,0))</f>
        <v>D</v>
      </c>
      <c r="K733" s="4">
        <f>INDEX(products!$A$1:$G$49, MATCH(orders!$D733, products!$A$1:$A$49,0), MATCH(orders!K$1,products!$A$1:$G$1,0))</f>
        <v>0.2</v>
      </c>
      <c r="L733" s="5">
        <f>INDEX(products!$A$1:$G$49, MATCH(orders!$D733, products!$A$1:$A$49,0), 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f>_xlfn.XLOOKUP(C734, customers!$A$1:$A$1001,customers!B733:B1733,0)</f>
        <v>0</v>
      </c>
      <c r="G734" s="2" t="str">
        <f>IF(_xlfn.XLOOKUP(C734,customers!$A$1:$A$1001,customers!C733:C1733,0)=0, "", _xlfn.XLOOKUP(C734,customers!$A$1:$A$1001,customers!C733:C1733,0))</f>
        <v/>
      </c>
      <c r="H734" s="2" t="str">
        <f>_xlfn.XLOOKUP(C734,customers!$A$1:$A$1001,customers!$G$1:$G$1001,0)</f>
        <v>United States</v>
      </c>
      <c r="I734" t="str">
        <f>INDEX(products!$A$1:$G$49, MATCH(orders!$D734, products!$A$1:$A$49,0), MATCH(orders!I$1,products!$A$1:$G$1,0))</f>
        <v>Exc</v>
      </c>
      <c r="J734" t="str">
        <f>INDEX(products!$A$1:$G$49, MATCH(orders!$D734, products!$A$1:$A$49,0), MATCH(orders!J$1,products!$A$1:$G$1,0))</f>
        <v>L</v>
      </c>
      <c r="K734" s="4">
        <f>INDEX(products!$A$1:$G$49, MATCH(orders!$D734, products!$A$1:$A$49,0), MATCH(orders!K$1,products!$A$1:$G$1,0))</f>
        <v>0.2</v>
      </c>
      <c r="L734" s="5">
        <f>INDEX(products!$A$1:$G$49, MATCH(orders!$D734, products!$A$1:$A$49,0), 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f>_xlfn.XLOOKUP(C735, customers!$A$1:$A$1001,customers!B734:B1734,0)</f>
        <v>0</v>
      </c>
      <c r="G735" s="2" t="str">
        <f>IF(_xlfn.XLOOKUP(C735,customers!$A$1:$A$1001,customers!C734:C1734,0)=0, "", _xlfn.XLOOKUP(C735,customers!$A$1:$A$1001,customers!C734:C1734,0))</f>
        <v/>
      </c>
      <c r="H735" s="2" t="str">
        <f>_xlfn.XLOOKUP(C735,customers!$A$1:$A$1001,customers!$G$1:$G$1001,0)</f>
        <v>United States</v>
      </c>
      <c r="I735" t="str">
        <f>INDEX(products!$A$1:$G$49, MATCH(orders!$D735, products!$A$1:$A$49,0), MATCH(orders!I$1,products!$A$1:$G$1,0))</f>
        <v>Lib</v>
      </c>
      <c r="J735" t="str">
        <f>INDEX(products!$A$1:$G$49, MATCH(orders!$D735, products!$A$1:$A$49,0), MATCH(orders!J$1,products!$A$1:$G$1,0))</f>
        <v>M</v>
      </c>
      <c r="K735" s="4">
        <f>INDEX(products!$A$1:$G$49, MATCH(orders!$D735, products!$A$1:$A$49,0), MATCH(orders!K$1,products!$A$1:$G$1,0))</f>
        <v>2.5</v>
      </c>
      <c r="L735" s="5">
        <f>INDEX(products!$A$1:$G$49, MATCH(orders!$D735, products!$A$1:$A$49,0), 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f>_xlfn.XLOOKUP(C736, customers!$A$1:$A$1001,customers!B735:B1735,0)</f>
        <v>0</v>
      </c>
      <c r="G736" s="2" t="str">
        <f>IF(_xlfn.XLOOKUP(C736,customers!$A$1:$A$1001,customers!C735:C1735,0)=0, "", _xlfn.XLOOKUP(C736,customers!$A$1:$A$1001,customers!C735:C1735,0))</f>
        <v/>
      </c>
      <c r="H736" s="2" t="str">
        <f>_xlfn.XLOOKUP(C736,customers!$A$1:$A$1001,customers!$G$1:$G$1001,0)</f>
        <v>United States</v>
      </c>
      <c r="I736" t="str">
        <f>INDEX(products!$A$1:$G$49, MATCH(orders!$D736, products!$A$1:$A$49,0), MATCH(orders!I$1,products!$A$1:$G$1,0))</f>
        <v>Rob</v>
      </c>
      <c r="J736" t="str">
        <f>INDEX(products!$A$1:$G$49, MATCH(orders!$D736, products!$A$1:$A$49,0), MATCH(orders!J$1,products!$A$1:$G$1,0))</f>
        <v>D</v>
      </c>
      <c r="K736" s="4">
        <f>INDEX(products!$A$1:$G$49, MATCH(orders!$D736, products!$A$1:$A$49,0), MATCH(orders!K$1,products!$A$1:$G$1,0))</f>
        <v>0.2</v>
      </c>
      <c r="L736" s="5">
        <f>INDEX(products!$A$1:$G$49, MATCH(orders!$D736, products!$A$1:$A$49,0), 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f>_xlfn.XLOOKUP(C737, customers!$A$1:$A$1001,customers!B736:B1736,0)</f>
        <v>0</v>
      </c>
      <c r="G737" s="2" t="str">
        <f>IF(_xlfn.XLOOKUP(C737,customers!$A$1:$A$1001,customers!C736:C1736,0)=0, "", _xlfn.XLOOKUP(C737,customers!$A$1:$A$1001,customers!C736:C1736,0))</f>
        <v/>
      </c>
      <c r="H737" s="2" t="str">
        <f>_xlfn.XLOOKUP(C737,customers!$A$1:$A$1001,customers!$G$1:$G$1001,0)</f>
        <v>United States</v>
      </c>
      <c r="I737" t="str">
        <f>INDEX(products!$A$1:$G$49, MATCH(orders!$D737, products!$A$1:$A$49,0), MATCH(orders!I$1,products!$A$1:$G$1,0))</f>
        <v>Exc</v>
      </c>
      <c r="J737" t="str">
        <f>INDEX(products!$A$1:$G$49, MATCH(orders!$D737, products!$A$1:$A$49,0), MATCH(orders!J$1,products!$A$1:$G$1,0))</f>
        <v>D</v>
      </c>
      <c r="K737" s="4">
        <f>INDEX(products!$A$1:$G$49, MATCH(orders!$D737, products!$A$1:$A$49,0), MATCH(orders!K$1,products!$A$1:$G$1,0))</f>
        <v>0.2</v>
      </c>
      <c r="L737" s="5">
        <f>INDEX(products!$A$1:$G$49, MATCH(orders!$D737, products!$A$1:$A$49,0), 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f>_xlfn.XLOOKUP(C738, customers!$A$1:$A$1001,customers!B737:B1737,0)</f>
        <v>0</v>
      </c>
      <c r="G738" s="2" t="str">
        <f>IF(_xlfn.XLOOKUP(C738,customers!$A$1:$A$1001,customers!C737:C1737,0)=0, "", _xlfn.XLOOKUP(C738,customers!$A$1:$A$1001,customers!C737:C1737,0))</f>
        <v/>
      </c>
      <c r="H738" s="2" t="str">
        <f>_xlfn.XLOOKUP(C738,customers!$A$1:$A$1001,customers!$G$1:$G$1001,0)</f>
        <v>Ireland</v>
      </c>
      <c r="I738" t="str">
        <f>INDEX(products!$A$1:$G$49, MATCH(orders!$D738, products!$A$1:$A$49,0), MATCH(orders!I$1,products!$A$1:$G$1,0))</f>
        <v>Lib</v>
      </c>
      <c r="J738" t="str">
        <f>INDEX(products!$A$1:$G$49, MATCH(orders!$D738, products!$A$1:$A$49,0), MATCH(orders!J$1,products!$A$1:$G$1,0))</f>
        <v>D</v>
      </c>
      <c r="K738" s="4">
        <f>INDEX(products!$A$1:$G$49, MATCH(orders!$D738, products!$A$1:$A$49,0), MATCH(orders!K$1,products!$A$1:$G$1,0))</f>
        <v>1</v>
      </c>
      <c r="L738" s="5">
        <f>INDEX(products!$A$1:$G$49, MATCH(orders!$D738, products!$A$1:$A$49,0), 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f>_xlfn.XLOOKUP(C739, customers!$A$1:$A$1001,customers!B738:B1738,0)</f>
        <v>0</v>
      </c>
      <c r="G739" s="2" t="str">
        <f>IF(_xlfn.XLOOKUP(C739,customers!$A$1:$A$1001,customers!C738:C1738,0)=0, "", _xlfn.XLOOKUP(C739,customers!$A$1:$A$1001,customers!C738:C1738,0))</f>
        <v/>
      </c>
      <c r="H739" s="2" t="str">
        <f>_xlfn.XLOOKUP(C739,customers!$A$1:$A$1001,customers!$G$1:$G$1001,0)</f>
        <v>United States</v>
      </c>
      <c r="I739" t="str">
        <f>INDEX(products!$A$1:$G$49, MATCH(orders!$D739, products!$A$1:$A$49,0), MATCH(orders!I$1,products!$A$1:$G$1,0))</f>
        <v>Ara</v>
      </c>
      <c r="J739" t="str">
        <f>INDEX(products!$A$1:$G$49, MATCH(orders!$D739, products!$A$1:$A$49,0), MATCH(orders!J$1,products!$A$1:$G$1,0))</f>
        <v>M</v>
      </c>
      <c r="K739" s="4">
        <f>INDEX(products!$A$1:$G$49, MATCH(orders!$D739, products!$A$1:$A$49,0), MATCH(orders!K$1,products!$A$1:$G$1,0))</f>
        <v>1</v>
      </c>
      <c r="L739" s="5">
        <f>INDEX(products!$A$1:$G$49, MATCH(orders!$D739, products!$A$1:$A$49,0), 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f>_xlfn.XLOOKUP(C740, customers!$A$1:$A$1001,customers!B739:B1739,0)</f>
        <v>0</v>
      </c>
      <c r="G740" s="2" t="str">
        <f>IF(_xlfn.XLOOKUP(C740,customers!$A$1:$A$1001,customers!C739:C1739,0)=0, "", _xlfn.XLOOKUP(C740,customers!$A$1:$A$1001,customers!C739:C1739,0))</f>
        <v/>
      </c>
      <c r="H740" s="2" t="str">
        <f>_xlfn.XLOOKUP(C740,customers!$A$1:$A$1001,customers!$G$1:$G$1001,0)</f>
        <v>United Kingdom</v>
      </c>
      <c r="I740" t="str">
        <f>INDEX(products!$A$1:$G$49, MATCH(orders!$D740, products!$A$1:$A$49,0), MATCH(orders!I$1,products!$A$1:$G$1,0))</f>
        <v>Rob</v>
      </c>
      <c r="J740" t="str">
        <f>INDEX(products!$A$1:$G$49, MATCH(orders!$D740, products!$A$1:$A$49,0), MATCH(orders!J$1,products!$A$1:$G$1,0))</f>
        <v>L</v>
      </c>
      <c r="K740" s="4">
        <f>INDEX(products!$A$1:$G$49, MATCH(orders!$D740, products!$A$1:$A$49,0), MATCH(orders!K$1,products!$A$1:$G$1,0))</f>
        <v>0.2</v>
      </c>
      <c r="L740" s="5">
        <f>INDEX(products!$A$1:$G$49, MATCH(orders!$D740, products!$A$1:$A$49,0), 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f>_xlfn.XLOOKUP(C741, customers!$A$1:$A$1001,customers!B740:B1740,0)</f>
        <v>0</v>
      </c>
      <c r="G741" s="2" t="str">
        <f>IF(_xlfn.XLOOKUP(C741,customers!$A$1:$A$1001,customers!C740:C1740,0)=0, "", _xlfn.XLOOKUP(C741,customers!$A$1:$A$1001,customers!C740:C1740,0))</f>
        <v/>
      </c>
      <c r="H741" s="2" t="str">
        <f>_xlfn.XLOOKUP(C741,customers!$A$1:$A$1001,customers!$G$1:$G$1001,0)</f>
        <v>Ireland</v>
      </c>
      <c r="I741" t="str">
        <f>INDEX(products!$A$1:$G$49, MATCH(orders!$D741, products!$A$1:$A$49,0), MATCH(orders!I$1,products!$A$1:$G$1,0))</f>
        <v>Exc</v>
      </c>
      <c r="J741" t="str">
        <f>INDEX(products!$A$1:$G$49, MATCH(orders!$D741, products!$A$1:$A$49,0), MATCH(orders!J$1,products!$A$1:$G$1,0))</f>
        <v>D</v>
      </c>
      <c r="K741" s="4">
        <f>INDEX(products!$A$1:$G$49, MATCH(orders!$D741, products!$A$1:$A$49,0), MATCH(orders!K$1,products!$A$1:$G$1,0))</f>
        <v>0.2</v>
      </c>
      <c r="L741" s="5">
        <f>INDEX(products!$A$1:$G$49, MATCH(orders!$D741, products!$A$1:$A$49,0), 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f>_xlfn.XLOOKUP(C742, customers!$A$1:$A$1001,customers!B741:B1741,0)</f>
        <v>0</v>
      </c>
      <c r="G742" s="2" t="str">
        <f>IF(_xlfn.XLOOKUP(C742,customers!$A$1:$A$1001,customers!C741:C1741,0)=0, "", _xlfn.XLOOKUP(C742,customers!$A$1:$A$1001,customers!C741:C1741,0))</f>
        <v/>
      </c>
      <c r="H742" s="2" t="str">
        <f>_xlfn.XLOOKUP(C742,customers!$A$1:$A$1001,customers!$G$1:$G$1001,0)</f>
        <v>Ireland</v>
      </c>
      <c r="I742" t="str">
        <f>INDEX(products!$A$1:$G$49, MATCH(orders!$D742, products!$A$1:$A$49,0), MATCH(orders!I$1,products!$A$1:$G$1,0))</f>
        <v>Rob</v>
      </c>
      <c r="J742" t="str">
        <f>INDEX(products!$A$1:$G$49, MATCH(orders!$D742, products!$A$1:$A$49,0), MATCH(orders!J$1,products!$A$1:$G$1,0))</f>
        <v>L</v>
      </c>
      <c r="K742" s="4">
        <f>INDEX(products!$A$1:$G$49, MATCH(orders!$D742, products!$A$1:$A$49,0), MATCH(orders!K$1,products!$A$1:$G$1,0))</f>
        <v>0.5</v>
      </c>
      <c r="L742" s="5">
        <f>INDEX(products!$A$1:$G$49, MATCH(orders!$D742, products!$A$1:$A$49,0), 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f>_xlfn.XLOOKUP(C743, customers!$A$1:$A$1001,customers!B742:B1742,0)</f>
        <v>0</v>
      </c>
      <c r="G743" s="2" t="str">
        <f>IF(_xlfn.XLOOKUP(C743,customers!$A$1:$A$1001,customers!C742:C1742,0)=0, "", _xlfn.XLOOKUP(C743,customers!$A$1:$A$1001,customers!C742:C1742,0))</f>
        <v/>
      </c>
      <c r="H743" s="2" t="str">
        <f>_xlfn.XLOOKUP(C743,customers!$A$1:$A$1001,customers!$G$1:$G$1001,0)</f>
        <v>United States</v>
      </c>
      <c r="I743" t="str">
        <f>INDEX(products!$A$1:$G$49, MATCH(orders!$D743, products!$A$1:$A$49,0), MATCH(orders!I$1,products!$A$1:$G$1,0))</f>
        <v>Lib</v>
      </c>
      <c r="J743" t="str">
        <f>INDEX(products!$A$1:$G$49, MATCH(orders!$D743, products!$A$1:$A$49,0), MATCH(orders!J$1,products!$A$1:$G$1,0))</f>
        <v>M</v>
      </c>
      <c r="K743" s="4">
        <f>INDEX(products!$A$1:$G$49, MATCH(orders!$D743, products!$A$1:$A$49,0), MATCH(orders!K$1,products!$A$1:$G$1,0))</f>
        <v>0.2</v>
      </c>
      <c r="L743" s="5">
        <f>INDEX(products!$A$1:$G$49, MATCH(orders!$D743, products!$A$1:$A$49,0), 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f>_xlfn.XLOOKUP(C744, customers!$A$1:$A$1001,customers!B743:B1743,0)</f>
        <v>0</v>
      </c>
      <c r="G744" s="2" t="str">
        <f>IF(_xlfn.XLOOKUP(C744,customers!$A$1:$A$1001,customers!C743:C1743,0)=0, "", _xlfn.XLOOKUP(C744,customers!$A$1:$A$1001,customers!C743:C1743,0))</f>
        <v/>
      </c>
      <c r="H744" s="2" t="str">
        <f>_xlfn.XLOOKUP(C744,customers!$A$1:$A$1001,customers!$G$1:$G$1001,0)</f>
        <v>United States</v>
      </c>
      <c r="I744" t="str">
        <f>INDEX(products!$A$1:$G$49, MATCH(orders!$D744, products!$A$1:$A$49,0), MATCH(orders!I$1,products!$A$1:$G$1,0))</f>
        <v>Lib</v>
      </c>
      <c r="J744" t="str">
        <f>INDEX(products!$A$1:$G$49, MATCH(orders!$D744, products!$A$1:$A$49,0), MATCH(orders!J$1,products!$A$1:$G$1,0))</f>
        <v>M</v>
      </c>
      <c r="K744" s="4">
        <f>INDEX(products!$A$1:$G$49, MATCH(orders!$D744, products!$A$1:$A$49,0), MATCH(orders!K$1,products!$A$1:$G$1,0))</f>
        <v>1</v>
      </c>
      <c r="L744" s="5">
        <f>INDEX(products!$A$1:$G$49, MATCH(orders!$D744, products!$A$1:$A$49,0), 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f>_xlfn.XLOOKUP(C745, customers!$A$1:$A$1001,customers!B744:B1744,0)</f>
        <v>0</v>
      </c>
      <c r="G745" s="2" t="str">
        <f>IF(_xlfn.XLOOKUP(C745,customers!$A$1:$A$1001,customers!C744:C1744,0)=0, "", _xlfn.XLOOKUP(C745,customers!$A$1:$A$1001,customers!C744:C1744,0))</f>
        <v/>
      </c>
      <c r="H745" s="2" t="str">
        <f>_xlfn.XLOOKUP(C745,customers!$A$1:$A$1001,customers!$G$1:$G$1001,0)</f>
        <v>United States</v>
      </c>
      <c r="I745" t="str">
        <f>INDEX(products!$A$1:$G$49, MATCH(orders!$D745, products!$A$1:$A$49,0), MATCH(orders!I$1,products!$A$1:$G$1,0))</f>
        <v>Ara</v>
      </c>
      <c r="J745" t="str">
        <f>INDEX(products!$A$1:$G$49, MATCH(orders!$D745, products!$A$1:$A$49,0), MATCH(orders!J$1,products!$A$1:$G$1,0))</f>
        <v>D</v>
      </c>
      <c r="K745" s="4">
        <f>INDEX(products!$A$1:$G$49, MATCH(orders!$D745, products!$A$1:$A$49,0), MATCH(orders!K$1,products!$A$1:$G$1,0))</f>
        <v>0.5</v>
      </c>
      <c r="L745" s="5">
        <f>INDEX(products!$A$1:$G$49, MATCH(orders!$D745, products!$A$1:$A$49,0), 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f>_xlfn.XLOOKUP(C746, customers!$A$1:$A$1001,customers!B745:B1745,0)</f>
        <v>0</v>
      </c>
      <c r="G746" s="2" t="str">
        <f>IF(_xlfn.XLOOKUP(C746,customers!$A$1:$A$1001,customers!C745:C1745,0)=0, "", _xlfn.XLOOKUP(C746,customers!$A$1:$A$1001,customers!C745:C1745,0))</f>
        <v/>
      </c>
      <c r="H746" s="2" t="str">
        <f>_xlfn.XLOOKUP(C746,customers!$A$1:$A$1001,customers!$G$1:$G$1001,0)</f>
        <v>United States</v>
      </c>
      <c r="I746" t="str">
        <f>INDEX(products!$A$1:$G$49, MATCH(orders!$D746, products!$A$1:$A$49,0), MATCH(orders!I$1,products!$A$1:$G$1,0))</f>
        <v>Rob</v>
      </c>
      <c r="J746" t="str">
        <f>INDEX(products!$A$1:$G$49, MATCH(orders!$D746, products!$A$1:$A$49,0), MATCH(orders!J$1,products!$A$1:$G$1,0))</f>
        <v>M</v>
      </c>
      <c r="K746" s="4">
        <f>INDEX(products!$A$1:$G$49, MATCH(orders!$D746, products!$A$1:$A$49,0), MATCH(orders!K$1,products!$A$1:$G$1,0))</f>
        <v>0.2</v>
      </c>
      <c r="L746" s="5">
        <f>INDEX(products!$A$1:$G$49, MATCH(orders!$D746, products!$A$1:$A$49,0), 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f>_xlfn.XLOOKUP(C747, customers!$A$1:$A$1001,customers!B746:B1746,0)</f>
        <v>0</v>
      </c>
      <c r="G747" s="2" t="str">
        <f>IF(_xlfn.XLOOKUP(C747,customers!$A$1:$A$1001,customers!C746:C1746,0)=0, "", _xlfn.XLOOKUP(C747,customers!$A$1:$A$1001,customers!C746:C1746,0))</f>
        <v/>
      </c>
      <c r="H747" s="2" t="str">
        <f>_xlfn.XLOOKUP(C747,customers!$A$1:$A$1001,customers!$G$1:$G$1001,0)</f>
        <v>Ireland</v>
      </c>
      <c r="I747" t="str">
        <f>INDEX(products!$A$1:$G$49, MATCH(orders!$D747, products!$A$1:$A$49,0), MATCH(orders!I$1,products!$A$1:$G$1,0))</f>
        <v>Exc</v>
      </c>
      <c r="J747" t="str">
        <f>INDEX(products!$A$1:$G$49, MATCH(orders!$D747, products!$A$1:$A$49,0), MATCH(orders!J$1,products!$A$1:$G$1,0))</f>
        <v>D</v>
      </c>
      <c r="K747" s="4">
        <f>INDEX(products!$A$1:$G$49, MATCH(orders!$D747, products!$A$1:$A$49,0), MATCH(orders!K$1,products!$A$1:$G$1,0))</f>
        <v>0.5</v>
      </c>
      <c r="L747" s="5">
        <f>INDEX(products!$A$1:$G$49, MATCH(orders!$D747, products!$A$1:$A$49,0), 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f>_xlfn.XLOOKUP(C748, customers!$A$1:$A$1001,customers!B747:B1747,0)</f>
        <v>0</v>
      </c>
      <c r="G748" s="2" t="str">
        <f>IF(_xlfn.XLOOKUP(C748,customers!$A$1:$A$1001,customers!C747:C1747,0)=0, "", _xlfn.XLOOKUP(C748,customers!$A$1:$A$1001,customers!C747:C1747,0))</f>
        <v/>
      </c>
      <c r="H748" s="2" t="str">
        <f>_xlfn.XLOOKUP(C748,customers!$A$1:$A$1001,customers!$G$1:$G$1001,0)</f>
        <v>Ireland</v>
      </c>
      <c r="I748" t="str">
        <f>INDEX(products!$A$1:$G$49, MATCH(orders!$D748, products!$A$1:$A$49,0), MATCH(orders!I$1,products!$A$1:$G$1,0))</f>
        <v>Ara</v>
      </c>
      <c r="J748" t="str">
        <f>INDEX(products!$A$1:$G$49, MATCH(orders!$D748, products!$A$1:$A$49,0), MATCH(orders!J$1,products!$A$1:$G$1,0))</f>
        <v>M</v>
      </c>
      <c r="K748" s="4">
        <f>INDEX(products!$A$1:$G$49, MATCH(orders!$D748, products!$A$1:$A$49,0), MATCH(orders!K$1,products!$A$1:$G$1,0))</f>
        <v>1</v>
      </c>
      <c r="L748" s="5">
        <f>INDEX(products!$A$1:$G$49, MATCH(orders!$D748, products!$A$1:$A$49,0), 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f>_xlfn.XLOOKUP(C749, customers!$A$1:$A$1001,customers!B748:B1748,0)</f>
        <v>0</v>
      </c>
      <c r="G749" s="2" t="str">
        <f>IF(_xlfn.XLOOKUP(C749,customers!$A$1:$A$1001,customers!C748:C1748,0)=0, "", _xlfn.XLOOKUP(C749,customers!$A$1:$A$1001,customers!C748:C1748,0))</f>
        <v/>
      </c>
      <c r="H749" s="2" t="str">
        <f>_xlfn.XLOOKUP(C749,customers!$A$1:$A$1001,customers!$G$1:$G$1001,0)</f>
        <v>Ireland</v>
      </c>
      <c r="I749" t="str">
        <f>INDEX(products!$A$1:$G$49, MATCH(orders!$D749, products!$A$1:$A$49,0), MATCH(orders!I$1,products!$A$1:$G$1,0))</f>
        <v>Lib</v>
      </c>
      <c r="J749" t="str">
        <f>INDEX(products!$A$1:$G$49, MATCH(orders!$D749, products!$A$1:$A$49,0), MATCH(orders!J$1,products!$A$1:$G$1,0))</f>
        <v>M</v>
      </c>
      <c r="K749" s="4">
        <f>INDEX(products!$A$1:$G$49, MATCH(orders!$D749, products!$A$1:$A$49,0), MATCH(orders!K$1,products!$A$1:$G$1,0))</f>
        <v>0.5</v>
      </c>
      <c r="L749" s="5">
        <f>INDEX(products!$A$1:$G$49, MATCH(orders!$D749, products!$A$1:$A$49,0), 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f>_xlfn.XLOOKUP(C750, customers!$A$1:$A$1001,customers!B749:B1749,0)</f>
        <v>0</v>
      </c>
      <c r="G750" s="2" t="str">
        <f>IF(_xlfn.XLOOKUP(C750,customers!$A$1:$A$1001,customers!C749:C1749,0)=0, "", _xlfn.XLOOKUP(C750,customers!$A$1:$A$1001,customers!C749:C1749,0))</f>
        <v/>
      </c>
      <c r="H750" s="2" t="str">
        <f>_xlfn.XLOOKUP(C750,customers!$A$1:$A$1001,customers!$G$1:$G$1001,0)</f>
        <v>United States</v>
      </c>
      <c r="I750" t="str">
        <f>INDEX(products!$A$1:$G$49, MATCH(orders!$D750, products!$A$1:$A$49,0), MATCH(orders!I$1,products!$A$1:$G$1,0))</f>
        <v>Exc</v>
      </c>
      <c r="J750" t="str">
        <f>INDEX(products!$A$1:$G$49, MATCH(orders!$D750, products!$A$1:$A$49,0), MATCH(orders!J$1,products!$A$1:$G$1,0))</f>
        <v>D</v>
      </c>
      <c r="K750" s="4">
        <f>INDEX(products!$A$1:$G$49, MATCH(orders!$D750, products!$A$1:$A$49,0), MATCH(orders!K$1,products!$A$1:$G$1,0))</f>
        <v>0.5</v>
      </c>
      <c r="L750" s="5">
        <f>INDEX(products!$A$1:$G$49, MATCH(orders!$D750, products!$A$1:$A$49,0), 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f>_xlfn.XLOOKUP(C751, customers!$A$1:$A$1001,customers!B750:B1750,0)</f>
        <v>0</v>
      </c>
      <c r="G751" s="2" t="str">
        <f>IF(_xlfn.XLOOKUP(C751,customers!$A$1:$A$1001,customers!C750:C1750,0)=0, "", _xlfn.XLOOKUP(C751,customers!$A$1:$A$1001,customers!C750:C1750,0))</f>
        <v/>
      </c>
      <c r="H751" s="2" t="str">
        <f>_xlfn.XLOOKUP(C751,customers!$A$1:$A$1001,customers!$G$1:$G$1001,0)</f>
        <v>Ireland</v>
      </c>
      <c r="I751" t="str">
        <f>INDEX(products!$A$1:$G$49, MATCH(orders!$D751, products!$A$1:$A$49,0), MATCH(orders!I$1,products!$A$1:$G$1,0))</f>
        <v>Rob</v>
      </c>
      <c r="J751" t="str">
        <f>INDEX(products!$A$1:$G$49, MATCH(orders!$D751, products!$A$1:$A$49,0), MATCH(orders!J$1,products!$A$1:$G$1,0))</f>
        <v>D</v>
      </c>
      <c r="K751" s="4">
        <f>INDEX(products!$A$1:$G$49, MATCH(orders!$D751, products!$A$1:$A$49,0), MATCH(orders!K$1,products!$A$1:$G$1,0))</f>
        <v>0.2</v>
      </c>
      <c r="L751" s="5">
        <f>INDEX(products!$A$1:$G$49, MATCH(orders!$D751, products!$A$1:$A$49,0), 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f>_xlfn.XLOOKUP(C752, customers!$A$1:$A$1001,customers!B751:B1751,0)</f>
        <v>0</v>
      </c>
      <c r="G752" s="2" t="str">
        <f>IF(_xlfn.XLOOKUP(C752,customers!$A$1:$A$1001,customers!C751:C1751,0)=0, "", _xlfn.XLOOKUP(C752,customers!$A$1:$A$1001,customers!C751:C1751,0))</f>
        <v/>
      </c>
      <c r="H752" s="2" t="str">
        <f>_xlfn.XLOOKUP(C752,customers!$A$1:$A$1001,customers!$G$1:$G$1001,0)</f>
        <v>United States</v>
      </c>
      <c r="I752" t="str">
        <f>INDEX(products!$A$1:$G$49, MATCH(orders!$D752, products!$A$1:$A$49,0), MATCH(orders!I$1,products!$A$1:$G$1,0))</f>
        <v>Rob</v>
      </c>
      <c r="J752" t="str">
        <f>INDEX(products!$A$1:$G$49, MATCH(orders!$D752, products!$A$1:$A$49,0), MATCH(orders!J$1,products!$A$1:$G$1,0))</f>
        <v>M</v>
      </c>
      <c r="K752" s="4">
        <f>INDEX(products!$A$1:$G$49, MATCH(orders!$D752, products!$A$1:$A$49,0), MATCH(orders!K$1,products!$A$1:$G$1,0))</f>
        <v>0.5</v>
      </c>
      <c r="L752" s="5">
        <f>INDEX(products!$A$1:$G$49, MATCH(orders!$D752, products!$A$1:$A$49,0), 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f>_xlfn.XLOOKUP(C753, customers!$A$1:$A$1001,customers!B752:B1752,0)</f>
        <v>0</v>
      </c>
      <c r="G753" s="2" t="str">
        <f>IF(_xlfn.XLOOKUP(C753,customers!$A$1:$A$1001,customers!C752:C1752,0)=0, "", _xlfn.XLOOKUP(C753,customers!$A$1:$A$1001,customers!C752:C1752,0))</f>
        <v/>
      </c>
      <c r="H753" s="2" t="str">
        <f>_xlfn.XLOOKUP(C753,customers!$A$1:$A$1001,customers!$G$1:$G$1001,0)</f>
        <v>United States</v>
      </c>
      <c r="I753" t="str">
        <f>INDEX(products!$A$1:$G$49, MATCH(orders!$D753, products!$A$1:$A$49,0), MATCH(orders!I$1,products!$A$1:$G$1,0))</f>
        <v>Lib</v>
      </c>
      <c r="J753" t="str">
        <f>INDEX(products!$A$1:$G$49, MATCH(orders!$D753, products!$A$1:$A$49,0), MATCH(orders!J$1,products!$A$1:$G$1,0))</f>
        <v>L</v>
      </c>
      <c r="K753" s="4">
        <f>INDEX(products!$A$1:$G$49, MATCH(orders!$D753, products!$A$1:$A$49,0), MATCH(orders!K$1,products!$A$1:$G$1,0))</f>
        <v>0.5</v>
      </c>
      <c r="L753" s="5">
        <f>INDEX(products!$A$1:$G$49, MATCH(orders!$D753, products!$A$1:$A$49,0), 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f>_xlfn.XLOOKUP(C754, customers!$A$1:$A$1001,customers!B753:B1753,0)</f>
        <v>0</v>
      </c>
      <c r="G754" s="2" t="str">
        <f>IF(_xlfn.XLOOKUP(C754,customers!$A$1:$A$1001,customers!C753:C1753,0)=0, "", _xlfn.XLOOKUP(C754,customers!$A$1:$A$1001,customers!C753:C1753,0))</f>
        <v/>
      </c>
      <c r="H754" s="2" t="str">
        <f>_xlfn.XLOOKUP(C754,customers!$A$1:$A$1001,customers!$G$1:$G$1001,0)</f>
        <v>United States</v>
      </c>
      <c r="I754" t="str">
        <f>INDEX(products!$A$1:$G$49, MATCH(orders!$D754, products!$A$1:$A$49,0), MATCH(orders!I$1,products!$A$1:$G$1,0))</f>
        <v>Exc</v>
      </c>
      <c r="J754" t="str">
        <f>INDEX(products!$A$1:$G$49, MATCH(orders!$D754, products!$A$1:$A$49,0), MATCH(orders!J$1,products!$A$1:$G$1,0))</f>
        <v>M</v>
      </c>
      <c r="K754" s="4">
        <f>INDEX(products!$A$1:$G$49, MATCH(orders!$D754, products!$A$1:$A$49,0), MATCH(orders!K$1,products!$A$1:$G$1,0))</f>
        <v>1</v>
      </c>
      <c r="L754" s="5">
        <f>INDEX(products!$A$1:$G$49, MATCH(orders!$D754, products!$A$1:$A$49,0), 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f>_xlfn.XLOOKUP(C755, customers!$A$1:$A$1001,customers!B754:B1754,0)</f>
        <v>0</v>
      </c>
      <c r="G755" s="2" t="str">
        <f>IF(_xlfn.XLOOKUP(C755,customers!$A$1:$A$1001,customers!C754:C1754,0)=0, "", _xlfn.XLOOKUP(C755,customers!$A$1:$A$1001,customers!C754:C1754,0))</f>
        <v/>
      </c>
      <c r="H755" s="2" t="str">
        <f>_xlfn.XLOOKUP(C755,customers!$A$1:$A$1001,customers!$G$1:$G$1001,0)</f>
        <v>United States</v>
      </c>
      <c r="I755" t="str">
        <f>INDEX(products!$A$1:$G$49, MATCH(orders!$D755, products!$A$1:$A$49,0), MATCH(orders!I$1,products!$A$1:$G$1,0))</f>
        <v>Ara</v>
      </c>
      <c r="J755" t="str">
        <f>INDEX(products!$A$1:$G$49, MATCH(orders!$D755, products!$A$1:$A$49,0), MATCH(orders!J$1,products!$A$1:$G$1,0))</f>
        <v>D</v>
      </c>
      <c r="K755" s="4">
        <f>INDEX(products!$A$1:$G$49, MATCH(orders!$D755, products!$A$1:$A$49,0), MATCH(orders!K$1,products!$A$1:$G$1,0))</f>
        <v>0.5</v>
      </c>
      <c r="L755" s="5">
        <f>INDEX(products!$A$1:$G$49, MATCH(orders!$D755, products!$A$1:$A$49,0), 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f>_xlfn.XLOOKUP(C756, customers!$A$1:$A$1001,customers!B755:B1755,0)</f>
        <v>0</v>
      </c>
      <c r="G756" s="2" t="str">
        <f>IF(_xlfn.XLOOKUP(C756,customers!$A$1:$A$1001,customers!C755:C1755,0)=0, "", _xlfn.XLOOKUP(C756,customers!$A$1:$A$1001,customers!C755:C1755,0))</f>
        <v/>
      </c>
      <c r="H756" s="2" t="str">
        <f>_xlfn.XLOOKUP(C756,customers!$A$1:$A$1001,customers!$G$1:$G$1001,0)</f>
        <v>Ireland</v>
      </c>
      <c r="I756" t="str">
        <f>INDEX(products!$A$1:$G$49, MATCH(orders!$D756, products!$A$1:$A$49,0), MATCH(orders!I$1,products!$A$1:$G$1,0))</f>
        <v>Ara</v>
      </c>
      <c r="J756" t="str">
        <f>INDEX(products!$A$1:$G$49, MATCH(orders!$D756, products!$A$1:$A$49,0), MATCH(orders!J$1,products!$A$1:$G$1,0))</f>
        <v>D</v>
      </c>
      <c r="K756" s="4">
        <f>INDEX(products!$A$1:$G$49, MATCH(orders!$D756, products!$A$1:$A$49,0), MATCH(orders!K$1,products!$A$1:$G$1,0))</f>
        <v>0.2</v>
      </c>
      <c r="L756" s="5">
        <f>INDEX(products!$A$1:$G$49, MATCH(orders!$D756, products!$A$1:$A$49,0), 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f>_xlfn.XLOOKUP(C757, customers!$A$1:$A$1001,customers!B756:B1756,0)</f>
        <v>0</v>
      </c>
      <c r="G757" s="2" t="str">
        <f>IF(_xlfn.XLOOKUP(C757,customers!$A$1:$A$1001,customers!C756:C1756,0)=0, "", _xlfn.XLOOKUP(C757,customers!$A$1:$A$1001,customers!C756:C1756,0))</f>
        <v/>
      </c>
      <c r="H757" s="2" t="str">
        <f>_xlfn.XLOOKUP(C757,customers!$A$1:$A$1001,customers!$G$1:$G$1001,0)</f>
        <v>United States</v>
      </c>
      <c r="I757" t="str">
        <f>INDEX(products!$A$1:$G$49, MATCH(orders!$D757, products!$A$1:$A$49,0), MATCH(orders!I$1,products!$A$1:$G$1,0))</f>
        <v>Lib</v>
      </c>
      <c r="J757" t="str">
        <f>INDEX(products!$A$1:$G$49, MATCH(orders!$D757, products!$A$1:$A$49,0), MATCH(orders!J$1,products!$A$1:$G$1,0))</f>
        <v>L</v>
      </c>
      <c r="K757" s="4">
        <f>INDEX(products!$A$1:$G$49, MATCH(orders!$D757, products!$A$1:$A$49,0), MATCH(orders!K$1,products!$A$1:$G$1,0))</f>
        <v>0.2</v>
      </c>
      <c r="L757" s="5">
        <f>INDEX(products!$A$1:$G$49, MATCH(orders!$D757, products!$A$1:$A$49,0), 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f>_xlfn.XLOOKUP(C758, customers!$A$1:$A$1001,customers!B757:B1757,0)</f>
        <v>0</v>
      </c>
      <c r="G758" s="2" t="str">
        <f>IF(_xlfn.XLOOKUP(C758,customers!$A$1:$A$1001,customers!C757:C1757,0)=0, "", _xlfn.XLOOKUP(C758,customers!$A$1:$A$1001,customers!C757:C1757,0))</f>
        <v/>
      </c>
      <c r="H758" s="2" t="str">
        <f>_xlfn.XLOOKUP(C758,customers!$A$1:$A$1001,customers!$G$1:$G$1001,0)</f>
        <v>United States</v>
      </c>
      <c r="I758" t="str">
        <f>INDEX(products!$A$1:$G$49, MATCH(orders!$D758, products!$A$1:$A$49,0), MATCH(orders!I$1,products!$A$1:$G$1,0))</f>
        <v>Rob</v>
      </c>
      <c r="J758" t="str">
        <f>INDEX(products!$A$1:$G$49, MATCH(orders!$D758, products!$A$1:$A$49,0), MATCH(orders!J$1,products!$A$1:$G$1,0))</f>
        <v>D</v>
      </c>
      <c r="K758" s="4">
        <f>INDEX(products!$A$1:$G$49, MATCH(orders!$D758, products!$A$1:$A$49,0), MATCH(orders!K$1,products!$A$1:$G$1,0))</f>
        <v>1</v>
      </c>
      <c r="L758" s="5">
        <f>INDEX(products!$A$1:$G$49, MATCH(orders!$D758, products!$A$1:$A$49,0), 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f>_xlfn.XLOOKUP(C759, customers!$A$1:$A$1001,customers!B758:B1758,0)</f>
        <v>0</v>
      </c>
      <c r="G759" s="2" t="str">
        <f>IF(_xlfn.XLOOKUP(C759,customers!$A$1:$A$1001,customers!C758:C1758,0)=0, "", _xlfn.XLOOKUP(C759,customers!$A$1:$A$1001,customers!C758:C1758,0))</f>
        <v/>
      </c>
      <c r="H759" s="2" t="str">
        <f>_xlfn.XLOOKUP(C759,customers!$A$1:$A$1001,customers!$G$1:$G$1001,0)</f>
        <v>United States</v>
      </c>
      <c r="I759" t="str">
        <f>INDEX(products!$A$1:$G$49, MATCH(orders!$D759, products!$A$1:$A$49,0), MATCH(orders!I$1,products!$A$1:$G$1,0))</f>
        <v>Ara</v>
      </c>
      <c r="J759" t="str">
        <f>INDEX(products!$A$1:$G$49, MATCH(orders!$D759, products!$A$1:$A$49,0), MATCH(orders!J$1,products!$A$1:$G$1,0))</f>
        <v>D</v>
      </c>
      <c r="K759" s="4">
        <f>INDEX(products!$A$1:$G$49, MATCH(orders!$D759, products!$A$1:$A$49,0), MATCH(orders!K$1,products!$A$1:$G$1,0))</f>
        <v>0.5</v>
      </c>
      <c r="L759" s="5">
        <f>INDEX(products!$A$1:$G$49, MATCH(orders!$D759, products!$A$1:$A$49,0), 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f>_xlfn.XLOOKUP(C760, customers!$A$1:$A$1001,customers!B759:B1759,0)</f>
        <v>0</v>
      </c>
      <c r="G760" s="2" t="str">
        <f>IF(_xlfn.XLOOKUP(C760,customers!$A$1:$A$1001,customers!C759:C1759,0)=0, "", _xlfn.XLOOKUP(C760,customers!$A$1:$A$1001,customers!C759:C1759,0))</f>
        <v/>
      </c>
      <c r="H760" s="2" t="str">
        <f>_xlfn.XLOOKUP(C760,customers!$A$1:$A$1001,customers!$G$1:$G$1001,0)</f>
        <v>United States</v>
      </c>
      <c r="I760" t="str">
        <f>INDEX(products!$A$1:$G$49, MATCH(orders!$D760, products!$A$1:$A$49,0), MATCH(orders!I$1,products!$A$1:$G$1,0))</f>
        <v>Rob</v>
      </c>
      <c r="J760" t="str">
        <f>INDEX(products!$A$1:$G$49, MATCH(orders!$D760, products!$A$1:$A$49,0), MATCH(orders!J$1,products!$A$1:$G$1,0))</f>
        <v>D</v>
      </c>
      <c r="K760" s="4">
        <f>INDEX(products!$A$1:$G$49, MATCH(orders!$D760, products!$A$1:$A$49,0), MATCH(orders!K$1,products!$A$1:$G$1,0))</f>
        <v>1</v>
      </c>
      <c r="L760" s="5">
        <f>INDEX(products!$A$1:$G$49, MATCH(orders!$D760, products!$A$1:$A$49,0), 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f>_xlfn.XLOOKUP(C761, customers!$A$1:$A$1001,customers!B760:B1760,0)</f>
        <v>0</v>
      </c>
      <c r="G761" s="2" t="str">
        <f>IF(_xlfn.XLOOKUP(C761,customers!$A$1:$A$1001,customers!C760:C1760,0)=0, "", _xlfn.XLOOKUP(C761,customers!$A$1:$A$1001,customers!C760:C1760,0))</f>
        <v/>
      </c>
      <c r="H761" s="2" t="str">
        <f>_xlfn.XLOOKUP(C761,customers!$A$1:$A$1001,customers!$G$1:$G$1001,0)</f>
        <v>United States</v>
      </c>
      <c r="I761" t="str">
        <f>INDEX(products!$A$1:$G$49, MATCH(orders!$D761, products!$A$1:$A$49,0), MATCH(orders!I$1,products!$A$1:$G$1,0))</f>
        <v>Lib</v>
      </c>
      <c r="J761" t="str">
        <f>INDEX(products!$A$1:$G$49, MATCH(orders!$D761, products!$A$1:$A$49,0), MATCH(orders!J$1,products!$A$1:$G$1,0))</f>
        <v>D</v>
      </c>
      <c r="K761" s="4">
        <f>INDEX(products!$A$1:$G$49, MATCH(orders!$D761, products!$A$1:$A$49,0), MATCH(orders!K$1,products!$A$1:$G$1,0))</f>
        <v>2.5</v>
      </c>
      <c r="L761" s="5">
        <f>INDEX(products!$A$1:$G$49, MATCH(orders!$D761, products!$A$1:$A$49,0), 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f>_xlfn.XLOOKUP(C762, customers!$A$1:$A$1001,customers!B761:B1761,0)</f>
        <v>0</v>
      </c>
      <c r="G762" s="2" t="str">
        <f>IF(_xlfn.XLOOKUP(C762,customers!$A$1:$A$1001,customers!C761:C1761,0)=0, "", _xlfn.XLOOKUP(C762,customers!$A$1:$A$1001,customers!C761:C1761,0))</f>
        <v/>
      </c>
      <c r="H762" s="2" t="str">
        <f>_xlfn.XLOOKUP(C762,customers!$A$1:$A$1001,customers!$G$1:$G$1001,0)</f>
        <v>United States</v>
      </c>
      <c r="I762" t="str">
        <f>INDEX(products!$A$1:$G$49, MATCH(orders!$D762, products!$A$1:$A$49,0), MATCH(orders!I$1,products!$A$1:$G$1,0))</f>
        <v>Exc</v>
      </c>
      <c r="J762" t="str">
        <f>INDEX(products!$A$1:$G$49, MATCH(orders!$D762, products!$A$1:$A$49,0), MATCH(orders!J$1,products!$A$1:$G$1,0))</f>
        <v>L</v>
      </c>
      <c r="K762" s="4">
        <f>INDEX(products!$A$1:$G$49, MATCH(orders!$D762, products!$A$1:$A$49,0), MATCH(orders!K$1,products!$A$1:$G$1,0))</f>
        <v>0.5</v>
      </c>
      <c r="L762" s="5">
        <f>INDEX(products!$A$1:$G$49, MATCH(orders!$D762, products!$A$1:$A$49,0), 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f>_xlfn.XLOOKUP(C763, customers!$A$1:$A$1001,customers!B762:B1762,0)</f>
        <v>0</v>
      </c>
      <c r="G763" s="2" t="str">
        <f>IF(_xlfn.XLOOKUP(C763,customers!$A$1:$A$1001,customers!C762:C1762,0)=0, "", _xlfn.XLOOKUP(C763,customers!$A$1:$A$1001,customers!C762:C1762,0))</f>
        <v/>
      </c>
      <c r="H763" s="2" t="str">
        <f>_xlfn.XLOOKUP(C763,customers!$A$1:$A$1001,customers!$G$1:$G$1001,0)</f>
        <v>United States</v>
      </c>
      <c r="I763" t="str">
        <f>INDEX(products!$A$1:$G$49, MATCH(orders!$D763, products!$A$1:$A$49,0), MATCH(orders!I$1,products!$A$1:$G$1,0))</f>
        <v>Exc</v>
      </c>
      <c r="J763" t="str">
        <f>INDEX(products!$A$1:$G$49, MATCH(orders!$D763, products!$A$1:$A$49,0), MATCH(orders!J$1,products!$A$1:$G$1,0))</f>
        <v>L</v>
      </c>
      <c r="K763" s="4">
        <f>INDEX(products!$A$1:$G$49, MATCH(orders!$D763, products!$A$1:$A$49,0), MATCH(orders!K$1,products!$A$1:$G$1,0))</f>
        <v>1</v>
      </c>
      <c r="L763" s="5">
        <f>INDEX(products!$A$1:$G$49, MATCH(orders!$D763, products!$A$1:$A$49,0), 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f>_xlfn.XLOOKUP(C764, customers!$A$1:$A$1001,customers!B763:B1763,0)</f>
        <v>0</v>
      </c>
      <c r="G764" s="2" t="str">
        <f>IF(_xlfn.XLOOKUP(C764,customers!$A$1:$A$1001,customers!C763:C1763,0)=0, "", _xlfn.XLOOKUP(C764,customers!$A$1:$A$1001,customers!C763:C1763,0))</f>
        <v/>
      </c>
      <c r="H764" s="2" t="str">
        <f>_xlfn.XLOOKUP(C764,customers!$A$1:$A$1001,customers!$G$1:$G$1001,0)</f>
        <v>United Kingdom</v>
      </c>
      <c r="I764" t="str">
        <f>INDEX(products!$A$1:$G$49, MATCH(orders!$D764, products!$A$1:$A$49,0), MATCH(orders!I$1,products!$A$1:$G$1,0))</f>
        <v>Lib</v>
      </c>
      <c r="J764" t="str">
        <f>INDEX(products!$A$1:$G$49, MATCH(orders!$D764, products!$A$1:$A$49,0), MATCH(orders!J$1,products!$A$1:$G$1,0))</f>
        <v>M</v>
      </c>
      <c r="K764" s="4">
        <f>INDEX(products!$A$1:$G$49, MATCH(orders!$D764, products!$A$1:$A$49,0), MATCH(orders!K$1,products!$A$1:$G$1,0))</f>
        <v>0.5</v>
      </c>
      <c r="L764" s="5">
        <f>INDEX(products!$A$1:$G$49, MATCH(orders!$D764, products!$A$1:$A$49,0), 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f>_xlfn.XLOOKUP(C765, customers!$A$1:$A$1001,customers!B764:B1764,0)</f>
        <v>0</v>
      </c>
      <c r="G765" s="2" t="str">
        <f>IF(_xlfn.XLOOKUP(C765,customers!$A$1:$A$1001,customers!C764:C1764,0)=0, "", _xlfn.XLOOKUP(C765,customers!$A$1:$A$1001,customers!C764:C1764,0))</f>
        <v/>
      </c>
      <c r="H765" s="2" t="str">
        <f>_xlfn.XLOOKUP(C765,customers!$A$1:$A$1001,customers!$G$1:$G$1001,0)</f>
        <v>United States</v>
      </c>
      <c r="I765" t="str">
        <f>INDEX(products!$A$1:$G$49, MATCH(orders!$D765, products!$A$1:$A$49,0), MATCH(orders!I$1,products!$A$1:$G$1,0))</f>
        <v>Ara</v>
      </c>
      <c r="J765" t="str">
        <f>INDEX(products!$A$1:$G$49, MATCH(orders!$D765, products!$A$1:$A$49,0), MATCH(orders!J$1,products!$A$1:$G$1,0))</f>
        <v>L</v>
      </c>
      <c r="K765" s="4">
        <f>INDEX(products!$A$1:$G$49, MATCH(orders!$D765, products!$A$1:$A$49,0), MATCH(orders!K$1,products!$A$1:$G$1,0))</f>
        <v>0.5</v>
      </c>
      <c r="L765" s="5">
        <f>INDEX(products!$A$1:$G$49, MATCH(orders!$D765, products!$A$1:$A$49,0), 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f>_xlfn.XLOOKUP(C766, customers!$A$1:$A$1001,customers!B765:B1765,0)</f>
        <v>0</v>
      </c>
      <c r="G766" s="2" t="str">
        <f>IF(_xlfn.XLOOKUP(C766,customers!$A$1:$A$1001,customers!C765:C1765,0)=0, "", _xlfn.XLOOKUP(C766,customers!$A$1:$A$1001,customers!C765:C1765,0))</f>
        <v/>
      </c>
      <c r="H766" s="2" t="str">
        <f>_xlfn.XLOOKUP(C766,customers!$A$1:$A$1001,customers!$G$1:$G$1001,0)</f>
        <v>United States</v>
      </c>
      <c r="I766" t="str">
        <f>INDEX(products!$A$1:$G$49, MATCH(orders!$D766, products!$A$1:$A$49,0), MATCH(orders!I$1,products!$A$1:$G$1,0))</f>
        <v>Ara</v>
      </c>
      <c r="J766" t="str">
        <f>INDEX(products!$A$1:$G$49, MATCH(orders!$D766, products!$A$1:$A$49,0), MATCH(orders!J$1,products!$A$1:$G$1,0))</f>
        <v>L</v>
      </c>
      <c r="K766" s="4">
        <f>INDEX(products!$A$1:$G$49, MATCH(orders!$D766, products!$A$1:$A$49,0), MATCH(orders!K$1,products!$A$1:$G$1,0))</f>
        <v>2.5</v>
      </c>
      <c r="L766" s="5">
        <f>INDEX(products!$A$1:$G$49, MATCH(orders!$D766, products!$A$1:$A$49,0), 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f>_xlfn.XLOOKUP(C767, customers!$A$1:$A$1001,customers!B766:B1766,0)</f>
        <v>0</v>
      </c>
      <c r="G767" s="2" t="str">
        <f>IF(_xlfn.XLOOKUP(C767,customers!$A$1:$A$1001,customers!C766:C1766,0)=0, "", _xlfn.XLOOKUP(C767,customers!$A$1:$A$1001,customers!C766:C1766,0))</f>
        <v/>
      </c>
      <c r="H767" s="2" t="str">
        <f>_xlfn.XLOOKUP(C767,customers!$A$1:$A$1001,customers!$G$1:$G$1001,0)</f>
        <v>United States</v>
      </c>
      <c r="I767" t="str">
        <f>INDEX(products!$A$1:$G$49, MATCH(orders!$D767, products!$A$1:$A$49,0), MATCH(orders!I$1,products!$A$1:$G$1,0))</f>
        <v>Rob</v>
      </c>
      <c r="J767" t="str">
        <f>INDEX(products!$A$1:$G$49, MATCH(orders!$D767, products!$A$1:$A$49,0), MATCH(orders!J$1,products!$A$1:$G$1,0))</f>
        <v>M</v>
      </c>
      <c r="K767" s="4">
        <f>INDEX(products!$A$1:$G$49, MATCH(orders!$D767, products!$A$1:$A$49,0), MATCH(orders!K$1,products!$A$1:$G$1,0))</f>
        <v>1</v>
      </c>
      <c r="L767" s="5">
        <f>INDEX(products!$A$1:$G$49, MATCH(orders!$D767, products!$A$1:$A$49,0), 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f>_xlfn.XLOOKUP(C768, customers!$A$1:$A$1001,customers!B767:B1767,0)</f>
        <v>0</v>
      </c>
      <c r="G768" s="2" t="str">
        <f>IF(_xlfn.XLOOKUP(C768,customers!$A$1:$A$1001,customers!C767:C1767,0)=0, "", _xlfn.XLOOKUP(C768,customers!$A$1:$A$1001,customers!C767:C1767,0))</f>
        <v/>
      </c>
      <c r="H768" s="2" t="str">
        <f>_xlfn.XLOOKUP(C768,customers!$A$1:$A$1001,customers!$G$1:$G$1001,0)</f>
        <v>United States</v>
      </c>
      <c r="I768" t="str">
        <f>INDEX(products!$A$1:$G$49, MATCH(orders!$D768, products!$A$1:$A$49,0), MATCH(orders!I$1,products!$A$1:$G$1,0))</f>
        <v>Ara</v>
      </c>
      <c r="J768" t="str">
        <f>INDEX(products!$A$1:$G$49, MATCH(orders!$D768, products!$A$1:$A$49,0), MATCH(orders!J$1,products!$A$1:$G$1,0))</f>
        <v>L</v>
      </c>
      <c r="K768" s="4">
        <f>INDEX(products!$A$1:$G$49, MATCH(orders!$D768, products!$A$1:$A$49,0), MATCH(orders!K$1,products!$A$1:$G$1,0))</f>
        <v>0.5</v>
      </c>
      <c r="L768" s="5">
        <f>INDEX(products!$A$1:$G$49, MATCH(orders!$D768, products!$A$1:$A$49,0), 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f>_xlfn.XLOOKUP(C769, customers!$A$1:$A$1001,customers!B768:B1768,0)</f>
        <v>0</v>
      </c>
      <c r="G769" s="2" t="str">
        <f>IF(_xlfn.XLOOKUP(C769,customers!$A$1:$A$1001,customers!C768:C1768,0)=0, "", _xlfn.XLOOKUP(C769,customers!$A$1:$A$1001,customers!C768:C1768,0))</f>
        <v/>
      </c>
      <c r="H769" s="2" t="str">
        <f>_xlfn.XLOOKUP(C769,customers!$A$1:$A$1001,customers!$G$1:$G$1001,0)</f>
        <v>United States</v>
      </c>
      <c r="I769" t="str">
        <f>INDEX(products!$A$1:$G$49, MATCH(orders!$D769, products!$A$1:$A$49,0), MATCH(orders!I$1,products!$A$1:$G$1,0))</f>
        <v>Ara</v>
      </c>
      <c r="J769" t="str">
        <f>INDEX(products!$A$1:$G$49, MATCH(orders!$D769, products!$A$1:$A$49,0), MATCH(orders!J$1,products!$A$1:$G$1,0))</f>
        <v>L</v>
      </c>
      <c r="K769" s="4">
        <f>INDEX(products!$A$1:$G$49, MATCH(orders!$D769, products!$A$1:$A$49,0), MATCH(orders!K$1,products!$A$1:$G$1,0))</f>
        <v>2.5</v>
      </c>
      <c r="L769" s="5">
        <f>INDEX(products!$A$1:$G$49, MATCH(orders!$D769, products!$A$1:$A$49,0), 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f>_xlfn.XLOOKUP(C770, customers!$A$1:$A$1001,customers!B769:B1769,0)</f>
        <v>0</v>
      </c>
      <c r="G770" s="2" t="str">
        <f>IF(_xlfn.XLOOKUP(C770,customers!$A$1:$A$1001,customers!C769:C1769,0)=0, "", _xlfn.XLOOKUP(C770,customers!$A$1:$A$1001,customers!C769:C1769,0))</f>
        <v/>
      </c>
      <c r="H770" s="2" t="str">
        <f>_xlfn.XLOOKUP(C770,customers!$A$1:$A$1001,customers!$G$1:$G$1001,0)</f>
        <v>United States</v>
      </c>
      <c r="I770" t="str">
        <f>INDEX(products!$A$1:$G$49, MATCH(orders!$D770, products!$A$1:$A$49,0), MATCH(orders!I$1,products!$A$1:$G$1,0))</f>
        <v>Rob</v>
      </c>
      <c r="J770" t="str">
        <f>INDEX(products!$A$1:$G$49, MATCH(orders!$D770, products!$A$1:$A$49,0), MATCH(orders!J$1,products!$A$1:$G$1,0))</f>
        <v>L</v>
      </c>
      <c r="K770" s="4">
        <f>INDEX(products!$A$1:$G$49, MATCH(orders!$D770, products!$A$1:$A$49,0), MATCH(orders!K$1,products!$A$1:$G$1,0))</f>
        <v>1</v>
      </c>
      <c r="L770" s="5">
        <f>INDEX(products!$A$1:$G$49, MATCH(orders!$D770, products!$A$1:$A$49,0), 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f>_xlfn.XLOOKUP(C771, customers!$A$1:$A$1001,customers!B770:B1770,0)</f>
        <v>0</v>
      </c>
      <c r="G771" s="2" t="str">
        <f>IF(_xlfn.XLOOKUP(C771,customers!$A$1:$A$1001,customers!C770:C1770,0)=0, "", _xlfn.XLOOKUP(C771,customers!$A$1:$A$1001,customers!C770:C1770,0))</f>
        <v/>
      </c>
      <c r="H771" s="2" t="str">
        <f>_xlfn.XLOOKUP(C771,customers!$A$1:$A$1001,customers!$G$1:$G$1001,0)</f>
        <v>United Kingdom</v>
      </c>
      <c r="I771" t="str">
        <f>INDEX(products!$A$1:$G$49, MATCH(orders!$D771, products!$A$1:$A$49,0), MATCH(orders!I$1,products!$A$1:$G$1,0))</f>
        <v>Rob</v>
      </c>
      <c r="J771" t="str">
        <f>INDEX(products!$A$1:$G$49, MATCH(orders!$D771, products!$A$1:$A$49,0), MATCH(orders!J$1,products!$A$1:$G$1,0))</f>
        <v>M</v>
      </c>
      <c r="K771" s="4">
        <f>INDEX(products!$A$1:$G$49, MATCH(orders!$D771, products!$A$1:$A$49,0), MATCH(orders!K$1,products!$A$1:$G$1,0))</f>
        <v>2.5</v>
      </c>
      <c r="L771" s="5">
        <f>INDEX(products!$A$1:$G$49, MATCH(orders!$D771, products!$A$1:$A$49,0), MATCH(orders!L$1,products!$A$1:$G$1,0))</f>
        <v>22.884999999999998</v>
      </c>
      <c r="M771" s="5">
        <f t="shared" ref="M771:M834" si="36">L771*E771</f>
        <v>137.31</v>
      </c>
      <c r="N771" t="str">
        <f t="shared" ref="N771:N834" si="37">IF(I771="Rob", "Robusta", IF(I771= "EXC", "Excelsa", IF(I771= "Ara", "Arabica", IF(I771="Lib", "Liberica", ""))))</f>
        <v>Robusta</v>
      </c>
      <c r="O771" t="str">
        <f t="shared" ref="O771:O834" si="38">IF(J771="M","Medium", IF(J771 = "L", "Light", IF(J771="D", "Dark","")))</f>
        <v>Medium</v>
      </c>
      <c r="P771" t="str">
        <f>_xlfn.XLOOKUP(Orders[[#This Row],[Customer ID]],customers!$A$1:$A$1001,customers!$I$1:$I$1001,0)</f>
        <v>No</v>
      </c>
    </row>
    <row r="772" spans="1:16" x14ac:dyDescent="0.3">
      <c r="A772" s="2" t="s">
        <v>4842</v>
      </c>
      <c r="B772" s="3">
        <v>44092</v>
      </c>
      <c r="C772" s="2" t="s">
        <v>4843</v>
      </c>
      <c r="D772" t="s">
        <v>6147</v>
      </c>
      <c r="E772" s="2">
        <v>1</v>
      </c>
      <c r="F772" s="2">
        <f>_xlfn.XLOOKUP(C772, customers!$A$1:$A$1001,customers!B771:B1771,0)</f>
        <v>0</v>
      </c>
      <c r="G772" s="2" t="str">
        <f>IF(_xlfn.XLOOKUP(C772,customers!$A$1:$A$1001,customers!C771:C1771,0)=0, "", _xlfn.XLOOKUP(C772,customers!$A$1:$A$1001,customers!C771:C1771,0))</f>
        <v/>
      </c>
      <c r="H772" s="2" t="str">
        <f>_xlfn.XLOOKUP(C772,customers!$A$1:$A$1001,customers!$G$1:$G$1001,0)</f>
        <v>United States</v>
      </c>
      <c r="I772" t="str">
        <f>INDEX(products!$A$1:$G$49, MATCH(orders!$D772, products!$A$1:$A$49,0), MATCH(orders!I$1,products!$A$1:$G$1,0))</f>
        <v>Ara</v>
      </c>
      <c r="J772" t="str">
        <f>INDEX(products!$A$1:$G$49, MATCH(orders!$D772, products!$A$1:$A$49,0), MATCH(orders!J$1,products!$A$1:$G$1,0))</f>
        <v>D</v>
      </c>
      <c r="K772" s="4">
        <f>INDEX(products!$A$1:$G$49, MATCH(orders!$D772, products!$A$1:$A$49,0), MATCH(orders!K$1,products!$A$1:$G$1,0))</f>
        <v>1</v>
      </c>
      <c r="L772" s="5">
        <f>INDEX(products!$A$1:$G$49, MATCH(orders!$D772, products!$A$1:$A$49,0), 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f>_xlfn.XLOOKUP(C773, customers!$A$1:$A$1001,customers!B772:B1772,0)</f>
        <v>0</v>
      </c>
      <c r="G773" s="2" t="str">
        <f>IF(_xlfn.XLOOKUP(C773,customers!$A$1:$A$1001,customers!C772:C1772,0)=0, "", _xlfn.XLOOKUP(C773,customers!$A$1:$A$1001,customers!C772:C1772,0))</f>
        <v/>
      </c>
      <c r="H773" s="2" t="str">
        <f>_xlfn.XLOOKUP(C773,customers!$A$1:$A$1001,customers!$G$1:$G$1001,0)</f>
        <v>United States</v>
      </c>
      <c r="I773" t="str">
        <f>INDEX(products!$A$1:$G$49, MATCH(orders!$D773, products!$A$1:$A$49,0), MATCH(orders!I$1,products!$A$1:$G$1,0))</f>
        <v>Rob</v>
      </c>
      <c r="J773" t="str">
        <f>INDEX(products!$A$1:$G$49, MATCH(orders!$D773, products!$A$1:$A$49,0), MATCH(orders!J$1,products!$A$1:$G$1,0))</f>
        <v>L</v>
      </c>
      <c r="K773" s="4">
        <f>INDEX(products!$A$1:$G$49, MATCH(orders!$D773, products!$A$1:$A$49,0), MATCH(orders!K$1,products!$A$1:$G$1,0))</f>
        <v>0.5</v>
      </c>
      <c r="L773" s="5">
        <f>INDEX(products!$A$1:$G$49, MATCH(orders!$D773, products!$A$1:$A$49,0), 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f>_xlfn.XLOOKUP(C774, customers!$A$1:$A$1001,customers!B773:B1773,0)</f>
        <v>0</v>
      </c>
      <c r="G774" s="2" t="str">
        <f>IF(_xlfn.XLOOKUP(C774,customers!$A$1:$A$1001,customers!C773:C1773,0)=0, "", _xlfn.XLOOKUP(C774,customers!$A$1:$A$1001,customers!C773:C1773,0))</f>
        <v/>
      </c>
      <c r="H774" s="2" t="str">
        <f>_xlfn.XLOOKUP(C774,customers!$A$1:$A$1001,customers!$G$1:$G$1001,0)</f>
        <v>United States</v>
      </c>
      <c r="I774" t="str">
        <f>INDEX(products!$A$1:$G$49, MATCH(orders!$D774, products!$A$1:$A$49,0), MATCH(orders!I$1,products!$A$1:$G$1,0))</f>
        <v>Exc</v>
      </c>
      <c r="J774" t="str">
        <f>INDEX(products!$A$1:$G$49, MATCH(orders!$D774, products!$A$1:$A$49,0), MATCH(orders!J$1,products!$A$1:$G$1,0))</f>
        <v>M</v>
      </c>
      <c r="K774" s="4">
        <f>INDEX(products!$A$1:$G$49, MATCH(orders!$D774, products!$A$1:$A$49,0), MATCH(orders!K$1,products!$A$1:$G$1,0))</f>
        <v>1</v>
      </c>
      <c r="L774" s="5">
        <f>INDEX(products!$A$1:$G$49, MATCH(orders!$D774, products!$A$1:$A$49,0), 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f>_xlfn.XLOOKUP(C775, customers!$A$1:$A$1001,customers!B774:B1774,0)</f>
        <v>0</v>
      </c>
      <c r="G775" s="2" t="str">
        <f>IF(_xlfn.XLOOKUP(C775,customers!$A$1:$A$1001,customers!C774:C1774,0)=0, "", _xlfn.XLOOKUP(C775,customers!$A$1:$A$1001,customers!C774:C1774,0))</f>
        <v/>
      </c>
      <c r="H775" s="2" t="str">
        <f>_xlfn.XLOOKUP(C775,customers!$A$1:$A$1001,customers!$G$1:$G$1001,0)</f>
        <v>Ireland</v>
      </c>
      <c r="I775" t="str">
        <f>INDEX(products!$A$1:$G$49, MATCH(orders!$D775, products!$A$1:$A$49,0), MATCH(orders!I$1,products!$A$1:$G$1,0))</f>
        <v>Lib</v>
      </c>
      <c r="J775" t="str">
        <f>INDEX(products!$A$1:$G$49, MATCH(orders!$D775, products!$A$1:$A$49,0), MATCH(orders!J$1,products!$A$1:$G$1,0))</f>
        <v>M</v>
      </c>
      <c r="K775" s="4">
        <f>INDEX(products!$A$1:$G$49, MATCH(orders!$D775, products!$A$1:$A$49,0), MATCH(orders!K$1,products!$A$1:$G$1,0))</f>
        <v>0.2</v>
      </c>
      <c r="L775" s="5">
        <f>INDEX(products!$A$1:$G$49, MATCH(orders!$D775, products!$A$1:$A$49,0), 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f>_xlfn.XLOOKUP(C776, customers!$A$1:$A$1001,customers!B775:B1775,0)</f>
        <v>0</v>
      </c>
      <c r="G776" s="2" t="str">
        <f>IF(_xlfn.XLOOKUP(C776,customers!$A$1:$A$1001,customers!C775:C1775,0)=0, "", _xlfn.XLOOKUP(C776,customers!$A$1:$A$1001,customers!C775:C1775,0))</f>
        <v/>
      </c>
      <c r="H776" s="2" t="str">
        <f>_xlfn.XLOOKUP(C776,customers!$A$1:$A$1001,customers!$G$1:$G$1001,0)</f>
        <v>United States</v>
      </c>
      <c r="I776" t="str">
        <f>INDEX(products!$A$1:$G$49, MATCH(orders!$D776, products!$A$1:$A$49,0), MATCH(orders!I$1,products!$A$1:$G$1,0))</f>
        <v>Rob</v>
      </c>
      <c r="J776" t="str">
        <f>INDEX(products!$A$1:$G$49, MATCH(orders!$D776, products!$A$1:$A$49,0), MATCH(orders!J$1,products!$A$1:$G$1,0))</f>
        <v>M</v>
      </c>
      <c r="K776" s="4">
        <f>INDEX(products!$A$1:$G$49, MATCH(orders!$D776, products!$A$1:$A$49,0), MATCH(orders!K$1,products!$A$1:$G$1,0))</f>
        <v>1</v>
      </c>
      <c r="L776" s="5">
        <f>INDEX(products!$A$1:$G$49, MATCH(orders!$D776, products!$A$1:$A$49,0), 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f>_xlfn.XLOOKUP(C777, customers!$A$1:$A$1001,customers!B776:B1776,0)</f>
        <v>0</v>
      </c>
      <c r="G777" s="2" t="str">
        <f>IF(_xlfn.XLOOKUP(C777,customers!$A$1:$A$1001,customers!C776:C1776,0)=0, "", _xlfn.XLOOKUP(C777,customers!$A$1:$A$1001,customers!C776:C1776,0))</f>
        <v/>
      </c>
      <c r="H777" s="2" t="str">
        <f>_xlfn.XLOOKUP(C777,customers!$A$1:$A$1001,customers!$G$1:$G$1001,0)</f>
        <v>United States</v>
      </c>
      <c r="I777" t="str">
        <f>INDEX(products!$A$1:$G$49, MATCH(orders!$D777, products!$A$1:$A$49,0), MATCH(orders!I$1,products!$A$1:$G$1,0))</f>
        <v>Exc</v>
      </c>
      <c r="J777" t="str">
        <f>INDEX(products!$A$1:$G$49, MATCH(orders!$D777, products!$A$1:$A$49,0), MATCH(orders!J$1,products!$A$1:$G$1,0))</f>
        <v>L</v>
      </c>
      <c r="K777" s="4">
        <f>INDEX(products!$A$1:$G$49, MATCH(orders!$D777, products!$A$1:$A$49,0), MATCH(orders!K$1,products!$A$1:$G$1,0))</f>
        <v>0.5</v>
      </c>
      <c r="L777" s="5">
        <f>INDEX(products!$A$1:$G$49, MATCH(orders!$D777, products!$A$1:$A$49,0), 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f>_xlfn.XLOOKUP(C778, customers!$A$1:$A$1001,customers!B777:B1777,0)</f>
        <v>0</v>
      </c>
      <c r="G778" s="2" t="str">
        <f>IF(_xlfn.XLOOKUP(C778,customers!$A$1:$A$1001,customers!C777:C1777,0)=0, "", _xlfn.XLOOKUP(C778,customers!$A$1:$A$1001,customers!C777:C1777,0))</f>
        <v/>
      </c>
      <c r="H778" s="2" t="str">
        <f>_xlfn.XLOOKUP(C778,customers!$A$1:$A$1001,customers!$G$1:$G$1001,0)</f>
        <v>United States</v>
      </c>
      <c r="I778" t="str">
        <f>INDEX(products!$A$1:$G$49, MATCH(orders!$D778, products!$A$1:$A$49,0), MATCH(orders!I$1,products!$A$1:$G$1,0))</f>
        <v>Ara</v>
      </c>
      <c r="J778" t="str">
        <f>INDEX(products!$A$1:$G$49, MATCH(orders!$D778, products!$A$1:$A$49,0), MATCH(orders!J$1,products!$A$1:$G$1,0))</f>
        <v>M</v>
      </c>
      <c r="K778" s="4">
        <f>INDEX(products!$A$1:$G$49, MATCH(orders!$D778, products!$A$1:$A$49,0), MATCH(orders!K$1,products!$A$1:$G$1,0))</f>
        <v>0.5</v>
      </c>
      <c r="L778" s="5">
        <f>INDEX(products!$A$1:$G$49, MATCH(orders!$D778, products!$A$1:$A$49,0), 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f>_xlfn.XLOOKUP(C779, customers!$A$1:$A$1001,customers!B778:B1778,0)</f>
        <v>0</v>
      </c>
      <c r="G779" s="2" t="str">
        <f>IF(_xlfn.XLOOKUP(C779,customers!$A$1:$A$1001,customers!C778:C1778,0)=0, "", _xlfn.XLOOKUP(C779,customers!$A$1:$A$1001,customers!C778:C1778,0))</f>
        <v/>
      </c>
      <c r="H779" s="2" t="str">
        <f>_xlfn.XLOOKUP(C779,customers!$A$1:$A$1001,customers!$G$1:$G$1001,0)</f>
        <v>United States</v>
      </c>
      <c r="I779" t="str">
        <f>INDEX(products!$A$1:$G$49, MATCH(orders!$D779, products!$A$1:$A$49,0), MATCH(orders!I$1,products!$A$1:$G$1,0))</f>
        <v>Ara</v>
      </c>
      <c r="J779" t="str">
        <f>INDEX(products!$A$1:$G$49, MATCH(orders!$D779, products!$A$1:$A$49,0), MATCH(orders!J$1,products!$A$1:$G$1,0))</f>
        <v>L</v>
      </c>
      <c r="K779" s="4">
        <f>INDEX(products!$A$1:$G$49, MATCH(orders!$D779, products!$A$1:$A$49,0), MATCH(orders!K$1,products!$A$1:$G$1,0))</f>
        <v>2.5</v>
      </c>
      <c r="L779" s="5">
        <f>INDEX(products!$A$1:$G$49, MATCH(orders!$D779, products!$A$1:$A$49,0), 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f>_xlfn.XLOOKUP(C780, customers!$A$1:$A$1001,customers!B779:B1779,0)</f>
        <v>0</v>
      </c>
      <c r="G780" s="2" t="str">
        <f>IF(_xlfn.XLOOKUP(C780,customers!$A$1:$A$1001,customers!C779:C1779,0)=0, "", _xlfn.XLOOKUP(C780,customers!$A$1:$A$1001,customers!C779:C1779,0))</f>
        <v/>
      </c>
      <c r="H780" s="2" t="str">
        <f>_xlfn.XLOOKUP(C780,customers!$A$1:$A$1001,customers!$G$1:$G$1001,0)</f>
        <v>United States</v>
      </c>
      <c r="I780" t="str">
        <f>INDEX(products!$A$1:$G$49, MATCH(orders!$D780, products!$A$1:$A$49,0), MATCH(orders!I$1,products!$A$1:$G$1,0))</f>
        <v>Lib</v>
      </c>
      <c r="J780" t="str">
        <f>INDEX(products!$A$1:$G$49, MATCH(orders!$D780, products!$A$1:$A$49,0), MATCH(orders!J$1,products!$A$1:$G$1,0))</f>
        <v>L</v>
      </c>
      <c r="K780" s="4">
        <f>INDEX(products!$A$1:$G$49, MATCH(orders!$D780, products!$A$1:$A$49,0), MATCH(orders!K$1,products!$A$1:$G$1,0))</f>
        <v>0.5</v>
      </c>
      <c r="L780" s="5">
        <f>INDEX(products!$A$1:$G$49, MATCH(orders!$D780, products!$A$1:$A$49,0), 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f>_xlfn.XLOOKUP(C781, customers!$A$1:$A$1001,customers!B780:B1780,0)</f>
        <v>0</v>
      </c>
      <c r="G781" s="2" t="str">
        <f>IF(_xlfn.XLOOKUP(C781,customers!$A$1:$A$1001,customers!C780:C1780,0)=0, "", _xlfn.XLOOKUP(C781,customers!$A$1:$A$1001,customers!C780:C1780,0))</f>
        <v/>
      </c>
      <c r="H781" s="2" t="str">
        <f>_xlfn.XLOOKUP(C781,customers!$A$1:$A$1001,customers!$G$1:$G$1001,0)</f>
        <v>United States</v>
      </c>
      <c r="I781" t="str">
        <f>INDEX(products!$A$1:$G$49, MATCH(orders!$D781, products!$A$1:$A$49,0), MATCH(orders!I$1,products!$A$1:$G$1,0))</f>
        <v>Lib</v>
      </c>
      <c r="J781" t="str">
        <f>INDEX(products!$A$1:$G$49, MATCH(orders!$D781, products!$A$1:$A$49,0), MATCH(orders!J$1,products!$A$1:$G$1,0))</f>
        <v>D</v>
      </c>
      <c r="K781" s="4">
        <f>INDEX(products!$A$1:$G$49, MATCH(orders!$D781, products!$A$1:$A$49,0), MATCH(orders!K$1,products!$A$1:$G$1,0))</f>
        <v>1</v>
      </c>
      <c r="L781" s="5">
        <f>INDEX(products!$A$1:$G$49, MATCH(orders!$D781, products!$A$1:$A$49,0), 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f>_xlfn.XLOOKUP(C782, customers!$A$1:$A$1001,customers!B781:B1781,0)</f>
        <v>0</v>
      </c>
      <c r="G782" s="2" t="str">
        <f>IF(_xlfn.XLOOKUP(C782,customers!$A$1:$A$1001,customers!C781:C1781,0)=0, "", _xlfn.XLOOKUP(C782,customers!$A$1:$A$1001,customers!C781:C1781,0))</f>
        <v/>
      </c>
      <c r="H782" s="2" t="str">
        <f>_xlfn.XLOOKUP(C782,customers!$A$1:$A$1001,customers!$G$1:$G$1001,0)</f>
        <v>United States</v>
      </c>
      <c r="I782" t="str">
        <f>INDEX(products!$A$1:$G$49, MATCH(orders!$D782, products!$A$1:$A$49,0), MATCH(orders!I$1,products!$A$1:$G$1,0))</f>
        <v>Exc</v>
      </c>
      <c r="J782" t="str">
        <f>INDEX(products!$A$1:$G$49, MATCH(orders!$D782, products!$A$1:$A$49,0), MATCH(orders!J$1,products!$A$1:$G$1,0))</f>
        <v>M</v>
      </c>
      <c r="K782" s="4">
        <f>INDEX(products!$A$1:$G$49, MATCH(orders!$D782, products!$A$1:$A$49,0), MATCH(orders!K$1,products!$A$1:$G$1,0))</f>
        <v>1</v>
      </c>
      <c r="L782" s="5">
        <f>INDEX(products!$A$1:$G$49, MATCH(orders!$D782, products!$A$1:$A$49,0), 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f>_xlfn.XLOOKUP(C783, customers!$A$1:$A$1001,customers!B782:B1782,0)</f>
        <v>0</v>
      </c>
      <c r="G783" s="2" t="str">
        <f>IF(_xlfn.XLOOKUP(C783,customers!$A$1:$A$1001,customers!C782:C1782,0)=0, "", _xlfn.XLOOKUP(C783,customers!$A$1:$A$1001,customers!C782:C1782,0))</f>
        <v/>
      </c>
      <c r="H783" s="2" t="str">
        <f>_xlfn.XLOOKUP(C783,customers!$A$1:$A$1001,customers!$G$1:$G$1001,0)</f>
        <v>United States</v>
      </c>
      <c r="I783" t="str">
        <f>INDEX(products!$A$1:$G$49, MATCH(orders!$D783, products!$A$1:$A$49,0), MATCH(orders!I$1,products!$A$1:$G$1,0))</f>
        <v>Lib</v>
      </c>
      <c r="J783" t="str">
        <f>INDEX(products!$A$1:$G$49, MATCH(orders!$D783, products!$A$1:$A$49,0), MATCH(orders!J$1,products!$A$1:$G$1,0))</f>
        <v>L</v>
      </c>
      <c r="K783" s="4">
        <f>INDEX(products!$A$1:$G$49, MATCH(orders!$D783, products!$A$1:$A$49,0), MATCH(orders!K$1,products!$A$1:$G$1,0))</f>
        <v>2.5</v>
      </c>
      <c r="L783" s="5">
        <f>INDEX(products!$A$1:$G$49, MATCH(orders!$D783, products!$A$1:$A$49,0), 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f>_xlfn.XLOOKUP(C784, customers!$A$1:$A$1001,customers!B783:B1783,0)</f>
        <v>0</v>
      </c>
      <c r="G784" s="2" t="str">
        <f>IF(_xlfn.XLOOKUP(C784,customers!$A$1:$A$1001,customers!C783:C1783,0)=0, "", _xlfn.XLOOKUP(C784,customers!$A$1:$A$1001,customers!C783:C1783,0))</f>
        <v/>
      </c>
      <c r="H784" s="2" t="str">
        <f>_xlfn.XLOOKUP(C784,customers!$A$1:$A$1001,customers!$G$1:$G$1001,0)</f>
        <v>Ireland</v>
      </c>
      <c r="I784" t="str">
        <f>INDEX(products!$A$1:$G$49, MATCH(orders!$D784, products!$A$1:$A$49,0), MATCH(orders!I$1,products!$A$1:$G$1,0))</f>
        <v>Exc</v>
      </c>
      <c r="J784" t="str">
        <f>INDEX(products!$A$1:$G$49, MATCH(orders!$D784, products!$A$1:$A$49,0), MATCH(orders!J$1,products!$A$1:$G$1,0))</f>
        <v>L</v>
      </c>
      <c r="K784" s="4">
        <f>INDEX(products!$A$1:$G$49, MATCH(orders!$D784, products!$A$1:$A$49,0), MATCH(orders!K$1,products!$A$1:$G$1,0))</f>
        <v>0.2</v>
      </c>
      <c r="L784" s="5">
        <f>INDEX(products!$A$1:$G$49, MATCH(orders!$D784, products!$A$1:$A$49,0), 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f>_xlfn.XLOOKUP(C785, customers!$A$1:$A$1001,customers!B784:B1784,0)</f>
        <v>0</v>
      </c>
      <c r="G785" s="2" t="str">
        <f>IF(_xlfn.XLOOKUP(C785,customers!$A$1:$A$1001,customers!C784:C1784,0)=0, "", _xlfn.XLOOKUP(C785,customers!$A$1:$A$1001,customers!C784:C1784,0))</f>
        <v/>
      </c>
      <c r="H785" s="2" t="str">
        <f>_xlfn.XLOOKUP(C785,customers!$A$1:$A$1001,customers!$G$1:$G$1001,0)</f>
        <v>United States</v>
      </c>
      <c r="I785" t="str">
        <f>INDEX(products!$A$1:$G$49, MATCH(orders!$D785, products!$A$1:$A$49,0), MATCH(orders!I$1,products!$A$1:$G$1,0))</f>
        <v>Lib</v>
      </c>
      <c r="J785" t="str">
        <f>INDEX(products!$A$1:$G$49, MATCH(orders!$D785, products!$A$1:$A$49,0), MATCH(orders!J$1,products!$A$1:$G$1,0))</f>
        <v>M</v>
      </c>
      <c r="K785" s="4">
        <f>INDEX(products!$A$1:$G$49, MATCH(orders!$D785, products!$A$1:$A$49,0), MATCH(orders!K$1,products!$A$1:$G$1,0))</f>
        <v>0.5</v>
      </c>
      <c r="L785" s="5">
        <f>INDEX(products!$A$1:$G$49, MATCH(orders!$D785, products!$A$1:$A$49,0), 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f>_xlfn.XLOOKUP(C786, customers!$A$1:$A$1001,customers!B785:B1785,0)</f>
        <v>0</v>
      </c>
      <c r="G786" s="2" t="str">
        <f>IF(_xlfn.XLOOKUP(C786,customers!$A$1:$A$1001,customers!C785:C1785,0)=0, "", _xlfn.XLOOKUP(C786,customers!$A$1:$A$1001,customers!C785:C1785,0))</f>
        <v/>
      </c>
      <c r="H786" s="2" t="str">
        <f>_xlfn.XLOOKUP(C786,customers!$A$1:$A$1001,customers!$G$1:$G$1001,0)</f>
        <v>United States</v>
      </c>
      <c r="I786" t="str">
        <f>INDEX(products!$A$1:$G$49, MATCH(orders!$D786, products!$A$1:$A$49,0), MATCH(orders!I$1,products!$A$1:$G$1,0))</f>
        <v>Lib</v>
      </c>
      <c r="J786" t="str">
        <f>INDEX(products!$A$1:$G$49, MATCH(orders!$D786, products!$A$1:$A$49,0), MATCH(orders!J$1,products!$A$1:$G$1,0))</f>
        <v>L</v>
      </c>
      <c r="K786" s="4">
        <f>INDEX(products!$A$1:$G$49, MATCH(orders!$D786, products!$A$1:$A$49,0), MATCH(orders!K$1,products!$A$1:$G$1,0))</f>
        <v>1</v>
      </c>
      <c r="L786" s="5">
        <f>INDEX(products!$A$1:$G$49, MATCH(orders!$D786, products!$A$1:$A$49,0), 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f>_xlfn.XLOOKUP(C787, customers!$A$1:$A$1001,customers!B786:B1786,0)</f>
        <v>0</v>
      </c>
      <c r="G787" s="2" t="str">
        <f>IF(_xlfn.XLOOKUP(C787,customers!$A$1:$A$1001,customers!C786:C1786,0)=0, "", _xlfn.XLOOKUP(C787,customers!$A$1:$A$1001,customers!C786:C1786,0))</f>
        <v/>
      </c>
      <c r="H787" s="2" t="str">
        <f>_xlfn.XLOOKUP(C787,customers!$A$1:$A$1001,customers!$G$1:$G$1001,0)</f>
        <v>United States</v>
      </c>
      <c r="I787" t="str">
        <f>INDEX(products!$A$1:$G$49, MATCH(orders!$D787, products!$A$1:$A$49,0), MATCH(orders!I$1,products!$A$1:$G$1,0))</f>
        <v>Ara</v>
      </c>
      <c r="J787" t="str">
        <f>INDEX(products!$A$1:$G$49, MATCH(orders!$D787, products!$A$1:$A$49,0), MATCH(orders!J$1,products!$A$1:$G$1,0))</f>
        <v>D</v>
      </c>
      <c r="K787" s="4">
        <f>INDEX(products!$A$1:$G$49, MATCH(orders!$D787, products!$A$1:$A$49,0), MATCH(orders!K$1,products!$A$1:$G$1,0))</f>
        <v>2.5</v>
      </c>
      <c r="L787" s="5">
        <f>INDEX(products!$A$1:$G$49, MATCH(orders!$D787, products!$A$1:$A$49,0), 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f>_xlfn.XLOOKUP(C788, customers!$A$1:$A$1001,customers!B787:B1787,0)</f>
        <v>0</v>
      </c>
      <c r="G788" s="2" t="str">
        <f>IF(_xlfn.XLOOKUP(C788,customers!$A$1:$A$1001,customers!C787:C1787,0)=0, "", _xlfn.XLOOKUP(C788,customers!$A$1:$A$1001,customers!C787:C1787,0))</f>
        <v/>
      </c>
      <c r="H788" s="2" t="str">
        <f>_xlfn.XLOOKUP(C788,customers!$A$1:$A$1001,customers!$G$1:$G$1001,0)</f>
        <v>United States</v>
      </c>
      <c r="I788" t="str">
        <f>INDEX(products!$A$1:$G$49, MATCH(orders!$D788, products!$A$1:$A$49,0), MATCH(orders!I$1,products!$A$1:$G$1,0))</f>
        <v>Exc</v>
      </c>
      <c r="J788" t="str">
        <f>INDEX(products!$A$1:$G$49, MATCH(orders!$D788, products!$A$1:$A$49,0), MATCH(orders!J$1,products!$A$1:$G$1,0))</f>
        <v>D</v>
      </c>
      <c r="K788" s="4">
        <f>INDEX(products!$A$1:$G$49, MATCH(orders!$D788, products!$A$1:$A$49,0), MATCH(orders!K$1,products!$A$1:$G$1,0))</f>
        <v>2.5</v>
      </c>
      <c r="L788" s="5">
        <f>INDEX(products!$A$1:$G$49, MATCH(orders!$D788, products!$A$1:$A$49,0), 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f>_xlfn.XLOOKUP(C789, customers!$A$1:$A$1001,customers!B788:B1788,0)</f>
        <v>0</v>
      </c>
      <c r="G789" s="2" t="str">
        <f>IF(_xlfn.XLOOKUP(C789,customers!$A$1:$A$1001,customers!C788:C1788,0)=0, "", _xlfn.XLOOKUP(C789,customers!$A$1:$A$1001,customers!C788:C1788,0))</f>
        <v/>
      </c>
      <c r="H789" s="2" t="str">
        <f>_xlfn.XLOOKUP(C789,customers!$A$1:$A$1001,customers!$G$1:$G$1001,0)</f>
        <v>United States</v>
      </c>
      <c r="I789" t="str">
        <f>INDEX(products!$A$1:$G$49, MATCH(orders!$D789, products!$A$1:$A$49,0), MATCH(orders!I$1,products!$A$1:$G$1,0))</f>
        <v>Exc</v>
      </c>
      <c r="J789" t="str">
        <f>INDEX(products!$A$1:$G$49, MATCH(orders!$D789, products!$A$1:$A$49,0), MATCH(orders!J$1,products!$A$1:$G$1,0))</f>
        <v>M</v>
      </c>
      <c r="K789" s="4">
        <f>INDEX(products!$A$1:$G$49, MATCH(orders!$D789, products!$A$1:$A$49,0), MATCH(orders!K$1,products!$A$1:$G$1,0))</f>
        <v>1</v>
      </c>
      <c r="L789" s="5">
        <f>INDEX(products!$A$1:$G$49, MATCH(orders!$D789, products!$A$1:$A$49,0), 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f>_xlfn.XLOOKUP(C790, customers!$A$1:$A$1001,customers!B789:B1789,0)</f>
        <v>0</v>
      </c>
      <c r="G790" s="2" t="str">
        <f>IF(_xlfn.XLOOKUP(C790,customers!$A$1:$A$1001,customers!C789:C1789,0)=0, "", _xlfn.XLOOKUP(C790,customers!$A$1:$A$1001,customers!C789:C1789,0))</f>
        <v/>
      </c>
      <c r="H790" s="2" t="str">
        <f>_xlfn.XLOOKUP(C790,customers!$A$1:$A$1001,customers!$G$1:$G$1001,0)</f>
        <v>Ireland</v>
      </c>
      <c r="I790" t="str">
        <f>INDEX(products!$A$1:$G$49, MATCH(orders!$D790, products!$A$1:$A$49,0), MATCH(orders!I$1,products!$A$1:$G$1,0))</f>
        <v>Rob</v>
      </c>
      <c r="J790" t="str">
        <f>INDEX(products!$A$1:$G$49, MATCH(orders!$D790, products!$A$1:$A$49,0), MATCH(orders!J$1,products!$A$1:$G$1,0))</f>
        <v>M</v>
      </c>
      <c r="K790" s="4">
        <f>INDEX(products!$A$1:$G$49, MATCH(orders!$D790, products!$A$1:$A$49,0), MATCH(orders!K$1,products!$A$1:$G$1,0))</f>
        <v>2.5</v>
      </c>
      <c r="L790" s="5">
        <f>INDEX(products!$A$1:$G$49, MATCH(orders!$D790, products!$A$1:$A$49,0), 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f>_xlfn.XLOOKUP(C791, customers!$A$1:$A$1001,customers!B790:B1790,0)</f>
        <v>0</v>
      </c>
      <c r="G791" s="2" t="str">
        <f>IF(_xlfn.XLOOKUP(C791,customers!$A$1:$A$1001,customers!C790:C1790,0)=0, "", _xlfn.XLOOKUP(C791,customers!$A$1:$A$1001,customers!C790:C1790,0))</f>
        <v/>
      </c>
      <c r="H791" s="2" t="str">
        <f>_xlfn.XLOOKUP(C791,customers!$A$1:$A$1001,customers!$G$1:$G$1001,0)</f>
        <v>United States</v>
      </c>
      <c r="I791" t="str">
        <f>INDEX(products!$A$1:$G$49, MATCH(orders!$D791, products!$A$1:$A$49,0), MATCH(orders!I$1,products!$A$1:$G$1,0))</f>
        <v>Ara</v>
      </c>
      <c r="J791" t="str">
        <f>INDEX(products!$A$1:$G$49, MATCH(orders!$D791, products!$A$1:$A$49,0), MATCH(orders!J$1,products!$A$1:$G$1,0))</f>
        <v>L</v>
      </c>
      <c r="K791" s="4">
        <f>INDEX(products!$A$1:$G$49, MATCH(orders!$D791, products!$A$1:$A$49,0), MATCH(orders!K$1,products!$A$1:$G$1,0))</f>
        <v>1</v>
      </c>
      <c r="L791" s="5">
        <f>INDEX(products!$A$1:$G$49, MATCH(orders!$D791, products!$A$1:$A$49,0), 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f>_xlfn.XLOOKUP(C792, customers!$A$1:$A$1001,customers!B791:B1791,0)</f>
        <v>0</v>
      </c>
      <c r="G792" s="2" t="str">
        <f>IF(_xlfn.XLOOKUP(C792,customers!$A$1:$A$1001,customers!C791:C1791,0)=0, "", _xlfn.XLOOKUP(C792,customers!$A$1:$A$1001,customers!C791:C1791,0))</f>
        <v/>
      </c>
      <c r="H792" s="2" t="str">
        <f>_xlfn.XLOOKUP(C792,customers!$A$1:$A$1001,customers!$G$1:$G$1001,0)</f>
        <v>United States</v>
      </c>
      <c r="I792" t="str">
        <f>INDEX(products!$A$1:$G$49, MATCH(orders!$D792, products!$A$1:$A$49,0), MATCH(orders!I$1,products!$A$1:$G$1,0))</f>
        <v>Ara</v>
      </c>
      <c r="J792" t="str">
        <f>INDEX(products!$A$1:$G$49, MATCH(orders!$D792, products!$A$1:$A$49,0), MATCH(orders!J$1,products!$A$1:$G$1,0))</f>
        <v>L</v>
      </c>
      <c r="K792" s="4">
        <f>INDEX(products!$A$1:$G$49, MATCH(orders!$D792, products!$A$1:$A$49,0), MATCH(orders!K$1,products!$A$1:$G$1,0))</f>
        <v>0.5</v>
      </c>
      <c r="L792" s="5">
        <f>INDEX(products!$A$1:$G$49, MATCH(orders!$D792, products!$A$1:$A$49,0), 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f>_xlfn.XLOOKUP(C793, customers!$A$1:$A$1001,customers!B792:B1792,0)</f>
        <v>0</v>
      </c>
      <c r="G793" s="2" t="str">
        <f>IF(_xlfn.XLOOKUP(C793,customers!$A$1:$A$1001,customers!C792:C1792,0)=0, "", _xlfn.XLOOKUP(C793,customers!$A$1:$A$1001,customers!C792:C1792,0))</f>
        <v/>
      </c>
      <c r="H793" s="2" t="str">
        <f>_xlfn.XLOOKUP(C793,customers!$A$1:$A$1001,customers!$G$1:$G$1001,0)</f>
        <v>United States</v>
      </c>
      <c r="I793" t="str">
        <f>INDEX(products!$A$1:$G$49, MATCH(orders!$D793, products!$A$1:$A$49,0), MATCH(orders!I$1,products!$A$1:$G$1,0))</f>
        <v>Lib</v>
      </c>
      <c r="J793" t="str">
        <f>INDEX(products!$A$1:$G$49, MATCH(orders!$D793, products!$A$1:$A$49,0), MATCH(orders!J$1,products!$A$1:$G$1,0))</f>
        <v>L</v>
      </c>
      <c r="K793" s="4">
        <f>INDEX(products!$A$1:$G$49, MATCH(orders!$D793, products!$A$1:$A$49,0), MATCH(orders!K$1,products!$A$1:$G$1,0))</f>
        <v>0.2</v>
      </c>
      <c r="L793" s="5">
        <f>INDEX(products!$A$1:$G$49, MATCH(orders!$D793, products!$A$1:$A$49,0), 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f>_xlfn.XLOOKUP(C794, customers!$A$1:$A$1001,customers!B793:B1793,0)</f>
        <v>0</v>
      </c>
      <c r="G794" s="2" t="str">
        <f>IF(_xlfn.XLOOKUP(C794,customers!$A$1:$A$1001,customers!C793:C1793,0)=0, "", _xlfn.XLOOKUP(C794,customers!$A$1:$A$1001,customers!C793:C1793,0))</f>
        <v/>
      </c>
      <c r="H794" s="2" t="str">
        <f>_xlfn.XLOOKUP(C794,customers!$A$1:$A$1001,customers!$G$1:$G$1001,0)</f>
        <v>United Kingdom</v>
      </c>
      <c r="I794" t="str">
        <f>INDEX(products!$A$1:$G$49, MATCH(orders!$D794, products!$A$1:$A$49,0), MATCH(orders!I$1,products!$A$1:$G$1,0))</f>
        <v>Lib</v>
      </c>
      <c r="J794" t="str">
        <f>INDEX(products!$A$1:$G$49, MATCH(orders!$D794, products!$A$1:$A$49,0), MATCH(orders!J$1,products!$A$1:$G$1,0))</f>
        <v>M</v>
      </c>
      <c r="K794" s="4">
        <f>INDEX(products!$A$1:$G$49, MATCH(orders!$D794, products!$A$1:$A$49,0), MATCH(orders!K$1,products!$A$1:$G$1,0))</f>
        <v>0.5</v>
      </c>
      <c r="L794" s="5">
        <f>INDEX(products!$A$1:$G$49, MATCH(orders!$D794, products!$A$1:$A$49,0), 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f>_xlfn.XLOOKUP(C795, customers!$A$1:$A$1001,customers!B794:B1794,0)</f>
        <v>0</v>
      </c>
      <c r="G795" s="2" t="str">
        <f>IF(_xlfn.XLOOKUP(C795,customers!$A$1:$A$1001,customers!C794:C1794,0)=0, "", _xlfn.XLOOKUP(C795,customers!$A$1:$A$1001,customers!C794:C1794,0))</f>
        <v/>
      </c>
      <c r="H795" s="2" t="str">
        <f>_xlfn.XLOOKUP(C795,customers!$A$1:$A$1001,customers!$G$1:$G$1001,0)</f>
        <v>United States</v>
      </c>
      <c r="I795" t="str">
        <f>INDEX(products!$A$1:$G$49, MATCH(orders!$D795, products!$A$1:$A$49,0), MATCH(orders!I$1,products!$A$1:$G$1,0))</f>
        <v>Rob</v>
      </c>
      <c r="J795" t="str">
        <f>INDEX(products!$A$1:$G$49, MATCH(orders!$D795, products!$A$1:$A$49,0), MATCH(orders!J$1,products!$A$1:$G$1,0))</f>
        <v>L</v>
      </c>
      <c r="K795" s="4">
        <f>INDEX(products!$A$1:$G$49, MATCH(orders!$D795, products!$A$1:$A$49,0), MATCH(orders!K$1,products!$A$1:$G$1,0))</f>
        <v>0.2</v>
      </c>
      <c r="L795" s="5">
        <f>INDEX(products!$A$1:$G$49, MATCH(orders!$D795, products!$A$1:$A$49,0), 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f>_xlfn.XLOOKUP(C796, customers!$A$1:$A$1001,customers!B795:B1795,0)</f>
        <v>0</v>
      </c>
      <c r="G796" s="2" t="str">
        <f>IF(_xlfn.XLOOKUP(C796,customers!$A$1:$A$1001,customers!C795:C1795,0)=0, "", _xlfn.XLOOKUP(C796,customers!$A$1:$A$1001,customers!C795:C1795,0))</f>
        <v/>
      </c>
      <c r="H796" s="2" t="str">
        <f>_xlfn.XLOOKUP(C796,customers!$A$1:$A$1001,customers!$G$1:$G$1001,0)</f>
        <v>United States</v>
      </c>
      <c r="I796" t="str">
        <f>INDEX(products!$A$1:$G$49, MATCH(orders!$D796, products!$A$1:$A$49,0), MATCH(orders!I$1,products!$A$1:$G$1,0))</f>
        <v>Ara</v>
      </c>
      <c r="J796" t="str">
        <f>INDEX(products!$A$1:$G$49, MATCH(orders!$D796, products!$A$1:$A$49,0), MATCH(orders!J$1,products!$A$1:$G$1,0))</f>
        <v>L</v>
      </c>
      <c r="K796" s="4">
        <f>INDEX(products!$A$1:$G$49, MATCH(orders!$D796, products!$A$1:$A$49,0), MATCH(orders!K$1,products!$A$1:$G$1,0))</f>
        <v>2.5</v>
      </c>
      <c r="L796" s="5">
        <f>INDEX(products!$A$1:$G$49, MATCH(orders!$D796, products!$A$1:$A$49,0), 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f>_xlfn.XLOOKUP(C797, customers!$A$1:$A$1001,customers!B796:B1796,0)</f>
        <v>0</v>
      </c>
      <c r="G797" s="2" t="str">
        <f>IF(_xlfn.XLOOKUP(C797,customers!$A$1:$A$1001,customers!C796:C1796,0)=0, "", _xlfn.XLOOKUP(C797,customers!$A$1:$A$1001,customers!C796:C1796,0))</f>
        <v/>
      </c>
      <c r="H797" s="2" t="str">
        <f>_xlfn.XLOOKUP(C797,customers!$A$1:$A$1001,customers!$G$1:$G$1001,0)</f>
        <v>United States</v>
      </c>
      <c r="I797" t="str">
        <f>INDEX(products!$A$1:$G$49, MATCH(orders!$D797, products!$A$1:$A$49,0), MATCH(orders!I$1,products!$A$1:$G$1,0))</f>
        <v>Rob</v>
      </c>
      <c r="J797" t="str">
        <f>INDEX(products!$A$1:$G$49, MATCH(orders!$D797, products!$A$1:$A$49,0), MATCH(orders!J$1,products!$A$1:$G$1,0))</f>
        <v>L</v>
      </c>
      <c r="K797" s="4">
        <f>INDEX(products!$A$1:$G$49, MATCH(orders!$D797, products!$A$1:$A$49,0), MATCH(orders!K$1,products!$A$1:$G$1,0))</f>
        <v>0.5</v>
      </c>
      <c r="L797" s="5">
        <f>INDEX(products!$A$1:$G$49, MATCH(orders!$D797, products!$A$1:$A$49,0), 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f>_xlfn.XLOOKUP(C798, customers!$A$1:$A$1001,customers!B797:B1797,0)</f>
        <v>0</v>
      </c>
      <c r="G798" s="2" t="str">
        <f>IF(_xlfn.XLOOKUP(C798,customers!$A$1:$A$1001,customers!C797:C1797,0)=0, "", _xlfn.XLOOKUP(C798,customers!$A$1:$A$1001,customers!C797:C1797,0))</f>
        <v/>
      </c>
      <c r="H798" s="2" t="str">
        <f>_xlfn.XLOOKUP(C798,customers!$A$1:$A$1001,customers!$G$1:$G$1001,0)</f>
        <v>United States</v>
      </c>
      <c r="I798" t="str">
        <f>INDEX(products!$A$1:$G$49, MATCH(orders!$D798, products!$A$1:$A$49,0), MATCH(orders!I$1,products!$A$1:$G$1,0))</f>
        <v>Lib</v>
      </c>
      <c r="J798" t="str">
        <f>INDEX(products!$A$1:$G$49, MATCH(orders!$D798, products!$A$1:$A$49,0), MATCH(orders!J$1,products!$A$1:$G$1,0))</f>
        <v>L</v>
      </c>
      <c r="K798" s="4">
        <f>INDEX(products!$A$1:$G$49, MATCH(orders!$D798, products!$A$1:$A$49,0), MATCH(orders!K$1,products!$A$1:$G$1,0))</f>
        <v>0.5</v>
      </c>
      <c r="L798" s="5">
        <f>INDEX(products!$A$1:$G$49, MATCH(orders!$D798, products!$A$1:$A$49,0), 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f>_xlfn.XLOOKUP(C799, customers!$A$1:$A$1001,customers!B798:B1798,0)</f>
        <v>0</v>
      </c>
      <c r="G799" s="2" t="str">
        <f>IF(_xlfn.XLOOKUP(C799,customers!$A$1:$A$1001,customers!C798:C1798,0)=0, "", _xlfn.XLOOKUP(C799,customers!$A$1:$A$1001,customers!C798:C1798,0))</f>
        <v/>
      </c>
      <c r="H799" s="2" t="str">
        <f>_xlfn.XLOOKUP(C799,customers!$A$1:$A$1001,customers!$G$1:$G$1001,0)</f>
        <v>United States</v>
      </c>
      <c r="I799" t="str">
        <f>INDEX(products!$A$1:$G$49, MATCH(orders!$D799, products!$A$1:$A$49,0), MATCH(orders!I$1,products!$A$1:$G$1,0))</f>
        <v>Ara</v>
      </c>
      <c r="J799" t="str">
        <f>INDEX(products!$A$1:$G$49, MATCH(orders!$D799, products!$A$1:$A$49,0), MATCH(orders!J$1,products!$A$1:$G$1,0))</f>
        <v>L</v>
      </c>
      <c r="K799" s="4">
        <f>INDEX(products!$A$1:$G$49, MATCH(orders!$D799, products!$A$1:$A$49,0), MATCH(orders!K$1,products!$A$1:$G$1,0))</f>
        <v>0.5</v>
      </c>
      <c r="L799" s="5">
        <f>INDEX(products!$A$1:$G$49, MATCH(orders!$D799, products!$A$1:$A$49,0), 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f>_xlfn.XLOOKUP(C800, customers!$A$1:$A$1001,customers!B799:B1799,0)</f>
        <v>0</v>
      </c>
      <c r="G800" s="2" t="str">
        <f>IF(_xlfn.XLOOKUP(C800,customers!$A$1:$A$1001,customers!C799:C1799,0)=0, "", _xlfn.XLOOKUP(C800,customers!$A$1:$A$1001,customers!C799:C1799,0))</f>
        <v/>
      </c>
      <c r="H800" s="2" t="str">
        <f>_xlfn.XLOOKUP(C800,customers!$A$1:$A$1001,customers!$G$1:$G$1001,0)</f>
        <v>United States</v>
      </c>
      <c r="I800" t="str">
        <f>INDEX(products!$A$1:$G$49, MATCH(orders!$D800, products!$A$1:$A$49,0), MATCH(orders!I$1,products!$A$1:$G$1,0))</f>
        <v>Rob</v>
      </c>
      <c r="J800" t="str">
        <f>INDEX(products!$A$1:$G$49, MATCH(orders!$D800, products!$A$1:$A$49,0), MATCH(orders!J$1,products!$A$1:$G$1,0))</f>
        <v>D</v>
      </c>
      <c r="K800" s="4">
        <f>INDEX(products!$A$1:$G$49, MATCH(orders!$D800, products!$A$1:$A$49,0), MATCH(orders!K$1,products!$A$1:$G$1,0))</f>
        <v>0.2</v>
      </c>
      <c r="L800" s="5">
        <f>INDEX(products!$A$1:$G$49, MATCH(orders!$D800, products!$A$1:$A$49,0), 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f>_xlfn.XLOOKUP(C801, customers!$A$1:$A$1001,customers!B800:B1800,0)</f>
        <v>0</v>
      </c>
      <c r="G801" s="2" t="str">
        <f>IF(_xlfn.XLOOKUP(C801,customers!$A$1:$A$1001,customers!C800:C1800,0)=0, "", _xlfn.XLOOKUP(C801,customers!$A$1:$A$1001,customers!C800:C1800,0))</f>
        <v/>
      </c>
      <c r="H801" s="2" t="str">
        <f>_xlfn.XLOOKUP(C801,customers!$A$1:$A$1001,customers!$G$1:$G$1001,0)</f>
        <v>United States</v>
      </c>
      <c r="I801" t="str">
        <f>INDEX(products!$A$1:$G$49, MATCH(orders!$D801, products!$A$1:$A$49,0), MATCH(orders!I$1,products!$A$1:$G$1,0))</f>
        <v>Exc</v>
      </c>
      <c r="J801" t="str">
        <f>INDEX(products!$A$1:$G$49, MATCH(orders!$D801, products!$A$1:$A$49,0), MATCH(orders!J$1,products!$A$1:$G$1,0))</f>
        <v>D</v>
      </c>
      <c r="K801" s="4">
        <f>INDEX(products!$A$1:$G$49, MATCH(orders!$D801, products!$A$1:$A$49,0), MATCH(orders!K$1,products!$A$1:$G$1,0))</f>
        <v>1</v>
      </c>
      <c r="L801" s="5">
        <f>INDEX(products!$A$1:$G$49, MATCH(orders!$D801, products!$A$1:$A$49,0), 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f>_xlfn.XLOOKUP(C802, customers!$A$1:$A$1001,customers!B801:B1801,0)</f>
        <v>0</v>
      </c>
      <c r="G802" s="2" t="str">
        <f>IF(_xlfn.XLOOKUP(C802,customers!$A$1:$A$1001,customers!C801:C1801,0)=0, "", _xlfn.XLOOKUP(C802,customers!$A$1:$A$1001,customers!C801:C1801,0))</f>
        <v/>
      </c>
      <c r="H802" s="2" t="str">
        <f>_xlfn.XLOOKUP(C802,customers!$A$1:$A$1001,customers!$G$1:$G$1001,0)</f>
        <v>Ireland</v>
      </c>
      <c r="I802" t="str">
        <f>INDEX(products!$A$1:$G$49, MATCH(orders!$D802, products!$A$1:$A$49,0), MATCH(orders!I$1,products!$A$1:$G$1,0))</f>
        <v>Rob</v>
      </c>
      <c r="J802" t="str">
        <f>INDEX(products!$A$1:$G$49, MATCH(orders!$D802, products!$A$1:$A$49,0), MATCH(orders!J$1,products!$A$1:$G$1,0))</f>
        <v>D</v>
      </c>
      <c r="K802" s="4">
        <f>INDEX(products!$A$1:$G$49, MATCH(orders!$D802, products!$A$1:$A$49,0), MATCH(orders!K$1,products!$A$1:$G$1,0))</f>
        <v>0.2</v>
      </c>
      <c r="L802" s="5">
        <f>INDEX(products!$A$1:$G$49, MATCH(orders!$D802, products!$A$1:$A$49,0), 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f>_xlfn.XLOOKUP(C803, customers!$A$1:$A$1001,customers!B802:B1802,0)</f>
        <v>0</v>
      </c>
      <c r="G803" s="2" t="str">
        <f>IF(_xlfn.XLOOKUP(C803,customers!$A$1:$A$1001,customers!C802:C1802,0)=0, "", _xlfn.XLOOKUP(C803,customers!$A$1:$A$1001,customers!C802:C1802,0))</f>
        <v/>
      </c>
      <c r="H803" s="2" t="str">
        <f>_xlfn.XLOOKUP(C803,customers!$A$1:$A$1001,customers!$G$1:$G$1001,0)</f>
        <v>United States</v>
      </c>
      <c r="I803" t="str">
        <f>INDEX(products!$A$1:$G$49, MATCH(orders!$D803, products!$A$1:$A$49,0), MATCH(orders!I$1,products!$A$1:$G$1,0))</f>
        <v>Rob</v>
      </c>
      <c r="J803" t="str">
        <f>INDEX(products!$A$1:$G$49, MATCH(orders!$D803, products!$A$1:$A$49,0), MATCH(orders!J$1,products!$A$1:$G$1,0))</f>
        <v>D</v>
      </c>
      <c r="K803" s="4">
        <f>INDEX(products!$A$1:$G$49, MATCH(orders!$D803, products!$A$1:$A$49,0), MATCH(orders!K$1,products!$A$1:$G$1,0))</f>
        <v>2.5</v>
      </c>
      <c r="L803" s="5">
        <f>INDEX(products!$A$1:$G$49, MATCH(orders!$D803, products!$A$1:$A$49,0), 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f>_xlfn.XLOOKUP(C804, customers!$A$1:$A$1001,customers!B803:B1803,0)</f>
        <v>0</v>
      </c>
      <c r="G804" s="2" t="str">
        <f>IF(_xlfn.XLOOKUP(C804,customers!$A$1:$A$1001,customers!C803:C1803,0)=0, "", _xlfn.XLOOKUP(C804,customers!$A$1:$A$1001,customers!C803:C1803,0))</f>
        <v/>
      </c>
      <c r="H804" s="2" t="str">
        <f>_xlfn.XLOOKUP(C804,customers!$A$1:$A$1001,customers!$G$1:$G$1001,0)</f>
        <v>United States</v>
      </c>
      <c r="I804" t="str">
        <f>INDEX(products!$A$1:$G$49, MATCH(orders!$D804, products!$A$1:$A$49,0), MATCH(orders!I$1,products!$A$1:$G$1,0))</f>
        <v>Rob</v>
      </c>
      <c r="J804" t="str">
        <f>INDEX(products!$A$1:$G$49, MATCH(orders!$D804, products!$A$1:$A$49,0), MATCH(orders!J$1,products!$A$1:$G$1,0))</f>
        <v>D</v>
      </c>
      <c r="K804" s="4">
        <f>INDEX(products!$A$1:$G$49, MATCH(orders!$D804, products!$A$1:$A$49,0), MATCH(orders!K$1,products!$A$1:$G$1,0))</f>
        <v>0.2</v>
      </c>
      <c r="L804" s="5">
        <f>INDEX(products!$A$1:$G$49, MATCH(orders!$D804, products!$A$1:$A$49,0), 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f>_xlfn.XLOOKUP(C805, customers!$A$1:$A$1001,customers!B804:B1804,0)</f>
        <v>0</v>
      </c>
      <c r="G805" s="2" t="str">
        <f>IF(_xlfn.XLOOKUP(C805,customers!$A$1:$A$1001,customers!C804:C1804,0)=0, "", _xlfn.XLOOKUP(C805,customers!$A$1:$A$1001,customers!C804:C1804,0))</f>
        <v/>
      </c>
      <c r="H805" s="2" t="str">
        <f>_xlfn.XLOOKUP(C805,customers!$A$1:$A$1001,customers!$G$1:$G$1001,0)</f>
        <v>United States</v>
      </c>
      <c r="I805" t="str">
        <f>INDEX(products!$A$1:$G$49, MATCH(orders!$D805, products!$A$1:$A$49,0), MATCH(orders!I$1,products!$A$1:$G$1,0))</f>
        <v>Exc</v>
      </c>
      <c r="J805" t="str">
        <f>INDEX(products!$A$1:$G$49, MATCH(orders!$D805, products!$A$1:$A$49,0), MATCH(orders!J$1,products!$A$1:$G$1,0))</f>
        <v>M</v>
      </c>
      <c r="K805" s="4">
        <f>INDEX(products!$A$1:$G$49, MATCH(orders!$D805, products!$A$1:$A$49,0), MATCH(orders!K$1,products!$A$1:$G$1,0))</f>
        <v>2.5</v>
      </c>
      <c r="L805" s="5">
        <f>INDEX(products!$A$1:$G$49, MATCH(orders!$D805, products!$A$1:$A$49,0), 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f>_xlfn.XLOOKUP(C806, customers!$A$1:$A$1001,customers!B805:B1805,0)</f>
        <v>0</v>
      </c>
      <c r="G806" s="2" t="str">
        <f>IF(_xlfn.XLOOKUP(C806,customers!$A$1:$A$1001,customers!C805:C1805,0)=0, "", _xlfn.XLOOKUP(C806,customers!$A$1:$A$1001,customers!C805:C1805,0))</f>
        <v/>
      </c>
      <c r="H806" s="2" t="str">
        <f>_xlfn.XLOOKUP(C806,customers!$A$1:$A$1001,customers!$G$1:$G$1001,0)</f>
        <v>United Kingdom</v>
      </c>
      <c r="I806" t="str">
        <f>INDEX(products!$A$1:$G$49, MATCH(orders!$D806, products!$A$1:$A$49,0), MATCH(orders!I$1,products!$A$1:$G$1,0))</f>
        <v>Rob</v>
      </c>
      <c r="J806" t="str">
        <f>INDEX(products!$A$1:$G$49, MATCH(orders!$D806, products!$A$1:$A$49,0), MATCH(orders!J$1,products!$A$1:$G$1,0))</f>
        <v>L</v>
      </c>
      <c r="K806" s="4">
        <f>INDEX(products!$A$1:$G$49, MATCH(orders!$D806, products!$A$1:$A$49,0), MATCH(orders!K$1,products!$A$1:$G$1,0))</f>
        <v>1</v>
      </c>
      <c r="L806" s="5">
        <f>INDEX(products!$A$1:$G$49, MATCH(orders!$D806, products!$A$1:$A$49,0), 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f>_xlfn.XLOOKUP(C807, customers!$A$1:$A$1001,customers!B806:B1806,0)</f>
        <v>0</v>
      </c>
      <c r="G807" s="2" t="str">
        <f>IF(_xlfn.XLOOKUP(C807,customers!$A$1:$A$1001,customers!C806:C1806,0)=0, "", _xlfn.XLOOKUP(C807,customers!$A$1:$A$1001,customers!C806:C1806,0))</f>
        <v/>
      </c>
      <c r="H807" s="2" t="str">
        <f>_xlfn.XLOOKUP(C807,customers!$A$1:$A$1001,customers!$G$1:$G$1001,0)</f>
        <v>United States</v>
      </c>
      <c r="I807" t="str">
        <f>INDEX(products!$A$1:$G$49, MATCH(orders!$D807, products!$A$1:$A$49,0), MATCH(orders!I$1,products!$A$1:$G$1,0))</f>
        <v>Rob</v>
      </c>
      <c r="J807" t="str">
        <f>INDEX(products!$A$1:$G$49, MATCH(orders!$D807, products!$A$1:$A$49,0), MATCH(orders!J$1,products!$A$1:$G$1,0))</f>
        <v>M</v>
      </c>
      <c r="K807" s="4">
        <f>INDEX(products!$A$1:$G$49, MATCH(orders!$D807, products!$A$1:$A$49,0), MATCH(orders!K$1,products!$A$1:$G$1,0))</f>
        <v>0.5</v>
      </c>
      <c r="L807" s="5">
        <f>INDEX(products!$A$1:$G$49, MATCH(orders!$D807, products!$A$1:$A$49,0), 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f>_xlfn.XLOOKUP(C808, customers!$A$1:$A$1001,customers!B807:B1807,0)</f>
        <v>0</v>
      </c>
      <c r="G808" s="2" t="str">
        <f>IF(_xlfn.XLOOKUP(C808,customers!$A$1:$A$1001,customers!C807:C1807,0)=0, "", _xlfn.XLOOKUP(C808,customers!$A$1:$A$1001,customers!C807:C1807,0))</f>
        <v/>
      </c>
      <c r="H808" s="2" t="str">
        <f>_xlfn.XLOOKUP(C808,customers!$A$1:$A$1001,customers!$G$1:$G$1001,0)</f>
        <v>United Kingdom</v>
      </c>
      <c r="I808" t="str">
        <f>INDEX(products!$A$1:$G$49, MATCH(orders!$D808, products!$A$1:$A$49,0), MATCH(orders!I$1,products!$A$1:$G$1,0))</f>
        <v>Lib</v>
      </c>
      <c r="J808" t="str">
        <f>INDEX(products!$A$1:$G$49, MATCH(orders!$D808, products!$A$1:$A$49,0), MATCH(orders!J$1,products!$A$1:$G$1,0))</f>
        <v>D</v>
      </c>
      <c r="K808" s="4">
        <f>INDEX(products!$A$1:$G$49, MATCH(orders!$D808, products!$A$1:$A$49,0), MATCH(orders!K$1,products!$A$1:$G$1,0))</f>
        <v>0.2</v>
      </c>
      <c r="L808" s="5">
        <f>INDEX(products!$A$1:$G$49, MATCH(orders!$D808, products!$A$1:$A$49,0), 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f>_xlfn.XLOOKUP(C809, customers!$A$1:$A$1001,customers!B808:B1808,0)</f>
        <v>0</v>
      </c>
      <c r="G809" s="2" t="str">
        <f>IF(_xlfn.XLOOKUP(C809,customers!$A$1:$A$1001,customers!C808:C1808,0)=0, "", _xlfn.XLOOKUP(C809,customers!$A$1:$A$1001,customers!C808:C1808,0))</f>
        <v/>
      </c>
      <c r="H809" s="2" t="str">
        <f>_xlfn.XLOOKUP(C809,customers!$A$1:$A$1001,customers!$G$1:$G$1001,0)</f>
        <v>Ireland</v>
      </c>
      <c r="I809" t="str">
        <f>INDEX(products!$A$1:$G$49, MATCH(orders!$D809, products!$A$1:$A$49,0), MATCH(orders!I$1,products!$A$1:$G$1,0))</f>
        <v>Lib</v>
      </c>
      <c r="J809" t="str">
        <f>INDEX(products!$A$1:$G$49, MATCH(orders!$D809, products!$A$1:$A$49,0), MATCH(orders!J$1,products!$A$1:$G$1,0))</f>
        <v>D</v>
      </c>
      <c r="K809" s="4">
        <f>INDEX(products!$A$1:$G$49, MATCH(orders!$D809, products!$A$1:$A$49,0), MATCH(orders!K$1,products!$A$1:$G$1,0))</f>
        <v>0.5</v>
      </c>
      <c r="L809" s="5">
        <f>INDEX(products!$A$1:$G$49, MATCH(orders!$D809, products!$A$1:$A$49,0), 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f>_xlfn.XLOOKUP(C810, customers!$A$1:$A$1001,customers!B809:B1809,0)</f>
        <v>0</v>
      </c>
      <c r="G810" s="2" t="str">
        <f>IF(_xlfn.XLOOKUP(C810,customers!$A$1:$A$1001,customers!C809:C1809,0)=0, "", _xlfn.XLOOKUP(C810,customers!$A$1:$A$1001,customers!C809:C1809,0))</f>
        <v/>
      </c>
      <c r="H810" s="2" t="str">
        <f>_xlfn.XLOOKUP(C810,customers!$A$1:$A$1001,customers!$G$1:$G$1001,0)</f>
        <v>United States</v>
      </c>
      <c r="I810" t="str">
        <f>INDEX(products!$A$1:$G$49, MATCH(orders!$D810, products!$A$1:$A$49,0), MATCH(orders!I$1,products!$A$1:$G$1,0))</f>
        <v>Rob</v>
      </c>
      <c r="J810" t="str">
        <f>INDEX(products!$A$1:$G$49, MATCH(orders!$D810, products!$A$1:$A$49,0), MATCH(orders!J$1,products!$A$1:$G$1,0))</f>
        <v>L</v>
      </c>
      <c r="K810" s="4">
        <f>INDEX(products!$A$1:$G$49, MATCH(orders!$D810, products!$A$1:$A$49,0), MATCH(orders!K$1,products!$A$1:$G$1,0))</f>
        <v>2.5</v>
      </c>
      <c r="L810" s="5">
        <f>INDEX(products!$A$1:$G$49, MATCH(orders!$D810, products!$A$1:$A$49,0), 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f>_xlfn.XLOOKUP(C811, customers!$A$1:$A$1001,customers!B810:B1810,0)</f>
        <v>0</v>
      </c>
      <c r="G811" s="2" t="str">
        <f>IF(_xlfn.XLOOKUP(C811,customers!$A$1:$A$1001,customers!C810:C1810,0)=0, "", _xlfn.XLOOKUP(C811,customers!$A$1:$A$1001,customers!C810:C1810,0))</f>
        <v/>
      </c>
      <c r="H811" s="2" t="str">
        <f>_xlfn.XLOOKUP(C811,customers!$A$1:$A$1001,customers!$G$1:$G$1001,0)</f>
        <v>United States</v>
      </c>
      <c r="I811" t="str">
        <f>INDEX(products!$A$1:$G$49, MATCH(orders!$D811, products!$A$1:$A$49,0), MATCH(orders!I$1,products!$A$1:$G$1,0))</f>
        <v>Rob</v>
      </c>
      <c r="J811" t="str">
        <f>INDEX(products!$A$1:$G$49, MATCH(orders!$D811, products!$A$1:$A$49,0), MATCH(orders!J$1,products!$A$1:$G$1,0))</f>
        <v>D</v>
      </c>
      <c r="K811" s="4">
        <f>INDEX(products!$A$1:$G$49, MATCH(orders!$D811, products!$A$1:$A$49,0), MATCH(orders!K$1,products!$A$1:$G$1,0))</f>
        <v>0.2</v>
      </c>
      <c r="L811" s="5">
        <f>INDEX(products!$A$1:$G$49, MATCH(orders!$D811, products!$A$1:$A$49,0), 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f>_xlfn.XLOOKUP(C812, customers!$A$1:$A$1001,customers!B811:B1811,0)</f>
        <v>0</v>
      </c>
      <c r="G812" s="2" t="str">
        <f>IF(_xlfn.XLOOKUP(C812,customers!$A$1:$A$1001,customers!C811:C1811,0)=0, "", _xlfn.XLOOKUP(C812,customers!$A$1:$A$1001,customers!C811:C1811,0))</f>
        <v/>
      </c>
      <c r="H812" s="2" t="str">
        <f>_xlfn.XLOOKUP(C812,customers!$A$1:$A$1001,customers!$G$1:$G$1001,0)</f>
        <v>United States</v>
      </c>
      <c r="I812" t="str">
        <f>INDEX(products!$A$1:$G$49, MATCH(orders!$D812, products!$A$1:$A$49,0), MATCH(orders!I$1,products!$A$1:$G$1,0))</f>
        <v>Lib</v>
      </c>
      <c r="J812" t="str">
        <f>INDEX(products!$A$1:$G$49, MATCH(orders!$D812, products!$A$1:$A$49,0), MATCH(orders!J$1,products!$A$1:$G$1,0))</f>
        <v>L</v>
      </c>
      <c r="K812" s="4">
        <f>INDEX(products!$A$1:$G$49, MATCH(orders!$D812, products!$A$1:$A$49,0), MATCH(orders!K$1,products!$A$1:$G$1,0))</f>
        <v>0.5</v>
      </c>
      <c r="L812" s="5">
        <f>INDEX(products!$A$1:$G$49, MATCH(orders!$D812, products!$A$1:$A$49,0), 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f>_xlfn.XLOOKUP(C813, customers!$A$1:$A$1001,customers!B812:B1812,0)</f>
        <v>0</v>
      </c>
      <c r="G813" s="2" t="str">
        <f>IF(_xlfn.XLOOKUP(C813,customers!$A$1:$A$1001,customers!C812:C1812,0)=0, "", _xlfn.XLOOKUP(C813,customers!$A$1:$A$1001,customers!C812:C1812,0))</f>
        <v/>
      </c>
      <c r="H813" s="2" t="str">
        <f>_xlfn.XLOOKUP(C813,customers!$A$1:$A$1001,customers!$G$1:$G$1001,0)</f>
        <v>Ireland</v>
      </c>
      <c r="I813" t="str">
        <f>INDEX(products!$A$1:$G$49, MATCH(orders!$D813, products!$A$1:$A$49,0), MATCH(orders!I$1,products!$A$1:$G$1,0))</f>
        <v>Ara</v>
      </c>
      <c r="J813" t="str">
        <f>INDEX(products!$A$1:$G$49, MATCH(orders!$D813, products!$A$1:$A$49,0), MATCH(orders!J$1,products!$A$1:$G$1,0))</f>
        <v>M</v>
      </c>
      <c r="K813" s="4">
        <f>INDEX(products!$A$1:$G$49, MATCH(orders!$D813, products!$A$1:$A$49,0), MATCH(orders!K$1,products!$A$1:$G$1,0))</f>
        <v>1</v>
      </c>
      <c r="L813" s="5">
        <f>INDEX(products!$A$1:$G$49, MATCH(orders!$D813, products!$A$1:$A$49,0), 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f>_xlfn.XLOOKUP(C814, customers!$A$1:$A$1001,customers!B813:B1813,0)</f>
        <v>0</v>
      </c>
      <c r="G814" s="2" t="str">
        <f>IF(_xlfn.XLOOKUP(C814,customers!$A$1:$A$1001,customers!C813:C1813,0)=0, "", _xlfn.XLOOKUP(C814,customers!$A$1:$A$1001,customers!C813:C1813,0))</f>
        <v/>
      </c>
      <c r="H814" s="2" t="str">
        <f>_xlfn.XLOOKUP(C814,customers!$A$1:$A$1001,customers!$G$1:$G$1001,0)</f>
        <v>Ireland</v>
      </c>
      <c r="I814" t="str">
        <f>INDEX(products!$A$1:$G$49, MATCH(orders!$D814, products!$A$1:$A$49,0), MATCH(orders!I$1,products!$A$1:$G$1,0))</f>
        <v>Lib</v>
      </c>
      <c r="J814" t="str">
        <f>INDEX(products!$A$1:$G$49, MATCH(orders!$D814, products!$A$1:$A$49,0), MATCH(orders!J$1,products!$A$1:$G$1,0))</f>
        <v>D</v>
      </c>
      <c r="K814" s="4">
        <f>INDEX(products!$A$1:$G$49, MATCH(orders!$D814, products!$A$1:$A$49,0), MATCH(orders!K$1,products!$A$1:$G$1,0))</f>
        <v>2.5</v>
      </c>
      <c r="L814" s="5">
        <f>INDEX(products!$A$1:$G$49, MATCH(orders!$D814, products!$A$1:$A$49,0), 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f>_xlfn.XLOOKUP(C815, customers!$A$1:$A$1001,customers!B814:B1814,0)</f>
        <v>0</v>
      </c>
      <c r="G815" s="2" t="str">
        <f>IF(_xlfn.XLOOKUP(C815,customers!$A$1:$A$1001,customers!C814:C1814,0)=0, "", _xlfn.XLOOKUP(C815,customers!$A$1:$A$1001,customers!C814:C1814,0))</f>
        <v/>
      </c>
      <c r="H815" s="2" t="str">
        <f>_xlfn.XLOOKUP(C815,customers!$A$1:$A$1001,customers!$G$1:$G$1001,0)</f>
        <v>United States</v>
      </c>
      <c r="I815" t="str">
        <f>INDEX(products!$A$1:$G$49, MATCH(orders!$D815, products!$A$1:$A$49,0), MATCH(orders!I$1,products!$A$1:$G$1,0))</f>
        <v>Exc</v>
      </c>
      <c r="J815" t="str">
        <f>INDEX(products!$A$1:$G$49, MATCH(orders!$D815, products!$A$1:$A$49,0), MATCH(orders!J$1,products!$A$1:$G$1,0))</f>
        <v>M</v>
      </c>
      <c r="K815" s="4">
        <f>INDEX(products!$A$1:$G$49, MATCH(orders!$D815, products!$A$1:$A$49,0), MATCH(orders!K$1,products!$A$1:$G$1,0))</f>
        <v>2.5</v>
      </c>
      <c r="L815" s="5">
        <f>INDEX(products!$A$1:$G$49, MATCH(orders!$D815, products!$A$1:$A$49,0), 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f>_xlfn.XLOOKUP(C816, customers!$A$1:$A$1001,customers!B815:B1815,0)</f>
        <v>0</v>
      </c>
      <c r="G816" s="2" t="str">
        <f>IF(_xlfn.XLOOKUP(C816,customers!$A$1:$A$1001,customers!C815:C1815,0)=0, "", _xlfn.XLOOKUP(C816,customers!$A$1:$A$1001,customers!C815:C1815,0))</f>
        <v/>
      </c>
      <c r="H816" s="2" t="str">
        <f>_xlfn.XLOOKUP(C816,customers!$A$1:$A$1001,customers!$G$1:$G$1001,0)</f>
        <v>United States</v>
      </c>
      <c r="I816" t="str">
        <f>INDEX(products!$A$1:$G$49, MATCH(orders!$D816, products!$A$1:$A$49,0), MATCH(orders!I$1,products!$A$1:$G$1,0))</f>
        <v>Exc</v>
      </c>
      <c r="J816" t="str">
        <f>INDEX(products!$A$1:$G$49, MATCH(orders!$D816, products!$A$1:$A$49,0), MATCH(orders!J$1,products!$A$1:$G$1,0))</f>
        <v>L</v>
      </c>
      <c r="K816" s="4">
        <f>INDEX(products!$A$1:$G$49, MATCH(orders!$D816, products!$A$1:$A$49,0), MATCH(orders!K$1,products!$A$1:$G$1,0))</f>
        <v>0.2</v>
      </c>
      <c r="L816" s="5">
        <f>INDEX(products!$A$1:$G$49, MATCH(orders!$D816, products!$A$1:$A$49,0), 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f>_xlfn.XLOOKUP(C817, customers!$A$1:$A$1001,customers!B816:B1816,0)</f>
        <v>0</v>
      </c>
      <c r="G817" s="2" t="str">
        <f>IF(_xlfn.XLOOKUP(C817,customers!$A$1:$A$1001,customers!C816:C1816,0)=0, "", _xlfn.XLOOKUP(C817,customers!$A$1:$A$1001,customers!C816:C1816,0))</f>
        <v/>
      </c>
      <c r="H817" s="2" t="str">
        <f>_xlfn.XLOOKUP(C817,customers!$A$1:$A$1001,customers!$G$1:$G$1001,0)</f>
        <v>United States</v>
      </c>
      <c r="I817" t="str">
        <f>INDEX(products!$A$1:$G$49, MATCH(orders!$D817, products!$A$1:$A$49,0), MATCH(orders!I$1,products!$A$1:$G$1,0))</f>
        <v>Rob</v>
      </c>
      <c r="J817" t="str">
        <f>INDEX(products!$A$1:$G$49, MATCH(orders!$D817, products!$A$1:$A$49,0), MATCH(orders!J$1,products!$A$1:$G$1,0))</f>
        <v>M</v>
      </c>
      <c r="K817" s="4">
        <f>INDEX(products!$A$1:$G$49, MATCH(orders!$D817, products!$A$1:$A$49,0), MATCH(orders!K$1,products!$A$1:$G$1,0))</f>
        <v>0.5</v>
      </c>
      <c r="L817" s="5">
        <f>INDEX(products!$A$1:$G$49, MATCH(orders!$D817, products!$A$1:$A$49,0), 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f>_xlfn.XLOOKUP(C818, customers!$A$1:$A$1001,customers!B817:B1817,0)</f>
        <v>0</v>
      </c>
      <c r="G818" s="2" t="str">
        <f>IF(_xlfn.XLOOKUP(C818,customers!$A$1:$A$1001,customers!C817:C1817,0)=0, "", _xlfn.XLOOKUP(C818,customers!$A$1:$A$1001,customers!C817:C1817,0))</f>
        <v/>
      </c>
      <c r="H818" s="2" t="str">
        <f>_xlfn.XLOOKUP(C818,customers!$A$1:$A$1001,customers!$G$1:$G$1001,0)</f>
        <v>Ireland</v>
      </c>
      <c r="I818" t="str">
        <f>INDEX(products!$A$1:$G$49, MATCH(orders!$D818, products!$A$1:$A$49,0), MATCH(orders!I$1,products!$A$1:$G$1,0))</f>
        <v>Lib</v>
      </c>
      <c r="J818" t="str">
        <f>INDEX(products!$A$1:$G$49, MATCH(orders!$D818, products!$A$1:$A$49,0), MATCH(orders!J$1,products!$A$1:$G$1,0))</f>
        <v>L</v>
      </c>
      <c r="K818" s="4">
        <f>INDEX(products!$A$1:$G$49, MATCH(orders!$D818, products!$A$1:$A$49,0), MATCH(orders!K$1,products!$A$1:$G$1,0))</f>
        <v>0.5</v>
      </c>
      <c r="L818" s="5">
        <f>INDEX(products!$A$1:$G$49, MATCH(orders!$D818, products!$A$1:$A$49,0), 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f>_xlfn.XLOOKUP(C819, customers!$A$1:$A$1001,customers!B818:B1818,0)</f>
        <v>0</v>
      </c>
      <c r="G819" s="2" t="str">
        <f>IF(_xlfn.XLOOKUP(C819,customers!$A$1:$A$1001,customers!C818:C1818,0)=0, "", _xlfn.XLOOKUP(C819,customers!$A$1:$A$1001,customers!C818:C1818,0))</f>
        <v/>
      </c>
      <c r="H819" s="2" t="str">
        <f>_xlfn.XLOOKUP(C819,customers!$A$1:$A$1001,customers!$G$1:$G$1001,0)</f>
        <v>United States</v>
      </c>
      <c r="I819" t="str">
        <f>INDEX(products!$A$1:$G$49, MATCH(orders!$D819, products!$A$1:$A$49,0), MATCH(orders!I$1,products!$A$1:$G$1,0))</f>
        <v>Lib</v>
      </c>
      <c r="J819" t="str">
        <f>INDEX(products!$A$1:$G$49, MATCH(orders!$D819, products!$A$1:$A$49,0), MATCH(orders!J$1,products!$A$1:$G$1,0))</f>
        <v>D</v>
      </c>
      <c r="K819" s="4">
        <f>INDEX(products!$A$1:$G$49, MATCH(orders!$D819, products!$A$1:$A$49,0), MATCH(orders!K$1,products!$A$1:$G$1,0))</f>
        <v>0.5</v>
      </c>
      <c r="L819" s="5">
        <f>INDEX(products!$A$1:$G$49, MATCH(orders!$D819, products!$A$1:$A$49,0), 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f>_xlfn.XLOOKUP(C820, customers!$A$1:$A$1001,customers!B819:B1819,0)</f>
        <v>0</v>
      </c>
      <c r="G820" s="2" t="str">
        <f>IF(_xlfn.XLOOKUP(C820,customers!$A$1:$A$1001,customers!C819:C1819,0)=0, "", _xlfn.XLOOKUP(C820,customers!$A$1:$A$1001,customers!C819:C1819,0))</f>
        <v/>
      </c>
      <c r="H820" s="2" t="str">
        <f>_xlfn.XLOOKUP(C820,customers!$A$1:$A$1001,customers!$G$1:$G$1001,0)</f>
        <v>United States</v>
      </c>
      <c r="I820" t="str">
        <f>INDEX(products!$A$1:$G$49, MATCH(orders!$D820, products!$A$1:$A$49,0), MATCH(orders!I$1,products!$A$1:$G$1,0))</f>
        <v>Lib</v>
      </c>
      <c r="J820" t="str">
        <f>INDEX(products!$A$1:$G$49, MATCH(orders!$D820, products!$A$1:$A$49,0), MATCH(orders!J$1,products!$A$1:$G$1,0))</f>
        <v>L</v>
      </c>
      <c r="K820" s="4">
        <f>INDEX(products!$A$1:$G$49, MATCH(orders!$D820, products!$A$1:$A$49,0), MATCH(orders!K$1,products!$A$1:$G$1,0))</f>
        <v>1</v>
      </c>
      <c r="L820" s="5">
        <f>INDEX(products!$A$1:$G$49, MATCH(orders!$D820, products!$A$1:$A$49,0), 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f>_xlfn.XLOOKUP(C821, customers!$A$1:$A$1001,customers!B820:B1820,0)</f>
        <v>0</v>
      </c>
      <c r="G821" s="2" t="str">
        <f>IF(_xlfn.XLOOKUP(C821,customers!$A$1:$A$1001,customers!C820:C1820,0)=0, "", _xlfn.XLOOKUP(C821,customers!$A$1:$A$1001,customers!C820:C1820,0))</f>
        <v/>
      </c>
      <c r="H821" s="2" t="str">
        <f>_xlfn.XLOOKUP(C821,customers!$A$1:$A$1001,customers!$G$1:$G$1001,0)</f>
        <v>United States</v>
      </c>
      <c r="I821" t="str">
        <f>INDEX(products!$A$1:$G$49, MATCH(orders!$D821, products!$A$1:$A$49,0), MATCH(orders!I$1,products!$A$1:$G$1,0))</f>
        <v>Lib</v>
      </c>
      <c r="J821" t="str">
        <f>INDEX(products!$A$1:$G$49, MATCH(orders!$D821, products!$A$1:$A$49,0), MATCH(orders!J$1,products!$A$1:$G$1,0))</f>
        <v>L</v>
      </c>
      <c r="K821" s="4">
        <f>INDEX(products!$A$1:$G$49, MATCH(orders!$D821, products!$A$1:$A$49,0), MATCH(orders!K$1,products!$A$1:$G$1,0))</f>
        <v>0.2</v>
      </c>
      <c r="L821" s="5">
        <f>INDEX(products!$A$1:$G$49, MATCH(orders!$D821, products!$A$1:$A$49,0), 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f>_xlfn.XLOOKUP(C822, customers!$A$1:$A$1001,customers!B821:B1821,0)</f>
        <v>0</v>
      </c>
      <c r="G822" s="2" t="str">
        <f>IF(_xlfn.XLOOKUP(C822,customers!$A$1:$A$1001,customers!C821:C1821,0)=0, "", _xlfn.XLOOKUP(C822,customers!$A$1:$A$1001,customers!C821:C1821,0))</f>
        <v/>
      </c>
      <c r="H822" s="2" t="str">
        <f>_xlfn.XLOOKUP(C822,customers!$A$1:$A$1001,customers!$G$1:$G$1001,0)</f>
        <v>United States</v>
      </c>
      <c r="I822" t="str">
        <f>INDEX(products!$A$1:$G$49, MATCH(orders!$D822, products!$A$1:$A$49,0), MATCH(orders!I$1,products!$A$1:$G$1,0))</f>
        <v>Exc</v>
      </c>
      <c r="J822" t="str">
        <f>INDEX(products!$A$1:$G$49, MATCH(orders!$D822, products!$A$1:$A$49,0), MATCH(orders!J$1,products!$A$1:$G$1,0))</f>
        <v>M</v>
      </c>
      <c r="K822" s="4">
        <f>INDEX(products!$A$1:$G$49, MATCH(orders!$D822, products!$A$1:$A$49,0), MATCH(orders!K$1,products!$A$1:$G$1,0))</f>
        <v>1</v>
      </c>
      <c r="L822" s="5">
        <f>INDEX(products!$A$1:$G$49, MATCH(orders!$D822, products!$A$1:$A$49,0), 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f>_xlfn.XLOOKUP(C823, customers!$A$1:$A$1001,customers!B822:B1822,0)</f>
        <v>0</v>
      </c>
      <c r="G823" s="2" t="str">
        <f>IF(_xlfn.XLOOKUP(C823,customers!$A$1:$A$1001,customers!C822:C1822,0)=0, "", _xlfn.XLOOKUP(C823,customers!$A$1:$A$1001,customers!C822:C1822,0))</f>
        <v/>
      </c>
      <c r="H823" s="2" t="str">
        <f>_xlfn.XLOOKUP(C823,customers!$A$1:$A$1001,customers!$G$1:$G$1001,0)</f>
        <v>United States</v>
      </c>
      <c r="I823" t="str">
        <f>INDEX(products!$A$1:$G$49, MATCH(orders!$D823, products!$A$1:$A$49,0), MATCH(orders!I$1,products!$A$1:$G$1,0))</f>
        <v>Rob</v>
      </c>
      <c r="J823" t="str">
        <f>INDEX(products!$A$1:$G$49, MATCH(orders!$D823, products!$A$1:$A$49,0), MATCH(orders!J$1,products!$A$1:$G$1,0))</f>
        <v>D</v>
      </c>
      <c r="K823" s="4">
        <f>INDEX(products!$A$1:$G$49, MATCH(orders!$D823, products!$A$1:$A$49,0), MATCH(orders!K$1,products!$A$1:$G$1,0))</f>
        <v>0.5</v>
      </c>
      <c r="L823" s="5">
        <f>INDEX(products!$A$1:$G$49, MATCH(orders!$D823, products!$A$1:$A$49,0), 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f>_xlfn.XLOOKUP(C824, customers!$A$1:$A$1001,customers!B823:B1823,0)</f>
        <v>0</v>
      </c>
      <c r="G824" s="2" t="str">
        <f>IF(_xlfn.XLOOKUP(C824,customers!$A$1:$A$1001,customers!C823:C1823,0)=0, "", _xlfn.XLOOKUP(C824,customers!$A$1:$A$1001,customers!C823:C1823,0))</f>
        <v/>
      </c>
      <c r="H824" s="2" t="str">
        <f>_xlfn.XLOOKUP(C824,customers!$A$1:$A$1001,customers!$G$1:$G$1001,0)</f>
        <v>United States</v>
      </c>
      <c r="I824" t="str">
        <f>INDEX(products!$A$1:$G$49, MATCH(orders!$D824, products!$A$1:$A$49,0), MATCH(orders!I$1,products!$A$1:$G$1,0))</f>
        <v>Exc</v>
      </c>
      <c r="J824" t="str">
        <f>INDEX(products!$A$1:$G$49, MATCH(orders!$D824, products!$A$1:$A$49,0), MATCH(orders!J$1,products!$A$1:$G$1,0))</f>
        <v>L</v>
      </c>
      <c r="K824" s="4">
        <f>INDEX(products!$A$1:$G$49, MATCH(orders!$D824, products!$A$1:$A$49,0), MATCH(orders!K$1,products!$A$1:$G$1,0))</f>
        <v>2.5</v>
      </c>
      <c r="L824" s="5">
        <f>INDEX(products!$A$1:$G$49, MATCH(orders!$D824, products!$A$1:$A$49,0), 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f>_xlfn.XLOOKUP(C825, customers!$A$1:$A$1001,customers!B824:B1824,0)</f>
        <v>0</v>
      </c>
      <c r="G825" s="2" t="str">
        <f>IF(_xlfn.XLOOKUP(C825,customers!$A$1:$A$1001,customers!C824:C1824,0)=0, "", _xlfn.XLOOKUP(C825,customers!$A$1:$A$1001,customers!C824:C1824,0))</f>
        <v/>
      </c>
      <c r="H825" s="2" t="str">
        <f>_xlfn.XLOOKUP(C825,customers!$A$1:$A$1001,customers!$G$1:$G$1001,0)</f>
        <v>United States</v>
      </c>
      <c r="I825" t="str">
        <f>INDEX(products!$A$1:$G$49, MATCH(orders!$D825, products!$A$1:$A$49,0), MATCH(orders!I$1,products!$A$1:$G$1,0))</f>
        <v>Lib</v>
      </c>
      <c r="J825" t="str">
        <f>INDEX(products!$A$1:$G$49, MATCH(orders!$D825, products!$A$1:$A$49,0), MATCH(orders!J$1,products!$A$1:$G$1,0))</f>
        <v>L</v>
      </c>
      <c r="K825" s="4">
        <f>INDEX(products!$A$1:$G$49, MATCH(orders!$D825, products!$A$1:$A$49,0), MATCH(orders!K$1,products!$A$1:$G$1,0))</f>
        <v>1</v>
      </c>
      <c r="L825" s="5">
        <f>INDEX(products!$A$1:$G$49, MATCH(orders!$D825, products!$A$1:$A$49,0), 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f>_xlfn.XLOOKUP(C826, customers!$A$1:$A$1001,customers!B825:B1825,0)</f>
        <v>0</v>
      </c>
      <c r="G826" s="2" t="str">
        <f>IF(_xlfn.XLOOKUP(C826,customers!$A$1:$A$1001,customers!C825:C1825,0)=0, "", _xlfn.XLOOKUP(C826,customers!$A$1:$A$1001,customers!C825:C1825,0))</f>
        <v/>
      </c>
      <c r="H826" s="2" t="str">
        <f>_xlfn.XLOOKUP(C826,customers!$A$1:$A$1001,customers!$G$1:$G$1001,0)</f>
        <v>United States</v>
      </c>
      <c r="I826" t="str">
        <f>INDEX(products!$A$1:$G$49, MATCH(orders!$D826, products!$A$1:$A$49,0), MATCH(orders!I$1,products!$A$1:$G$1,0))</f>
        <v>Ara</v>
      </c>
      <c r="J826" t="str">
        <f>INDEX(products!$A$1:$G$49, MATCH(orders!$D826, products!$A$1:$A$49,0), MATCH(orders!J$1,products!$A$1:$G$1,0))</f>
        <v>M</v>
      </c>
      <c r="K826" s="4">
        <f>INDEX(products!$A$1:$G$49, MATCH(orders!$D826, products!$A$1:$A$49,0), MATCH(orders!K$1,products!$A$1:$G$1,0))</f>
        <v>0.2</v>
      </c>
      <c r="L826" s="5">
        <f>INDEX(products!$A$1:$G$49, MATCH(orders!$D826, products!$A$1:$A$49,0), 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f>_xlfn.XLOOKUP(C827, customers!$A$1:$A$1001,customers!B826:B1826,0)</f>
        <v>0</v>
      </c>
      <c r="G827" s="2" t="str">
        <f>IF(_xlfn.XLOOKUP(C827,customers!$A$1:$A$1001,customers!C826:C1826,0)=0, "", _xlfn.XLOOKUP(C827,customers!$A$1:$A$1001,customers!C826:C1826,0))</f>
        <v/>
      </c>
      <c r="H827" s="2" t="str">
        <f>_xlfn.XLOOKUP(C827,customers!$A$1:$A$1001,customers!$G$1:$G$1001,0)</f>
        <v>United States</v>
      </c>
      <c r="I827" t="str">
        <f>INDEX(products!$A$1:$G$49, MATCH(orders!$D827, products!$A$1:$A$49,0), MATCH(orders!I$1,products!$A$1:$G$1,0))</f>
        <v>Ara</v>
      </c>
      <c r="J827" t="str">
        <f>INDEX(products!$A$1:$G$49, MATCH(orders!$D827, products!$A$1:$A$49,0), MATCH(orders!J$1,products!$A$1:$G$1,0))</f>
        <v>D</v>
      </c>
      <c r="K827" s="4">
        <f>INDEX(products!$A$1:$G$49, MATCH(orders!$D827, products!$A$1:$A$49,0), MATCH(orders!K$1,products!$A$1:$G$1,0))</f>
        <v>1</v>
      </c>
      <c r="L827" s="5">
        <f>INDEX(products!$A$1:$G$49, MATCH(orders!$D827, products!$A$1:$A$49,0), 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f>_xlfn.XLOOKUP(C828, customers!$A$1:$A$1001,customers!B827:B1827,0)</f>
        <v>0</v>
      </c>
      <c r="G828" s="2" t="str">
        <f>IF(_xlfn.XLOOKUP(C828,customers!$A$1:$A$1001,customers!C827:C1827,0)=0, "", _xlfn.XLOOKUP(C828,customers!$A$1:$A$1001,customers!C827:C1827,0))</f>
        <v/>
      </c>
      <c r="H828" s="2" t="str">
        <f>_xlfn.XLOOKUP(C828,customers!$A$1:$A$1001,customers!$G$1:$G$1001,0)</f>
        <v>United States</v>
      </c>
      <c r="I828" t="str">
        <f>INDEX(products!$A$1:$G$49, MATCH(orders!$D828, products!$A$1:$A$49,0), MATCH(orders!I$1,products!$A$1:$G$1,0))</f>
        <v>Exc</v>
      </c>
      <c r="J828" t="str">
        <f>INDEX(products!$A$1:$G$49, MATCH(orders!$D828, products!$A$1:$A$49,0), MATCH(orders!J$1,products!$A$1:$G$1,0))</f>
        <v>M</v>
      </c>
      <c r="K828" s="4">
        <f>INDEX(products!$A$1:$G$49, MATCH(orders!$D828, products!$A$1:$A$49,0), MATCH(orders!K$1,products!$A$1:$G$1,0))</f>
        <v>0.5</v>
      </c>
      <c r="L828" s="5">
        <f>INDEX(products!$A$1:$G$49, MATCH(orders!$D828, products!$A$1:$A$49,0), 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f>_xlfn.XLOOKUP(C829, customers!$A$1:$A$1001,customers!B828:B1828,0)</f>
        <v>0</v>
      </c>
      <c r="G829" s="2" t="str">
        <f>IF(_xlfn.XLOOKUP(C829,customers!$A$1:$A$1001,customers!C828:C1828,0)=0, "", _xlfn.XLOOKUP(C829,customers!$A$1:$A$1001,customers!C828:C1828,0))</f>
        <v/>
      </c>
      <c r="H829" s="2" t="str">
        <f>_xlfn.XLOOKUP(C829,customers!$A$1:$A$1001,customers!$G$1:$G$1001,0)</f>
        <v>United States</v>
      </c>
      <c r="I829" t="str">
        <f>INDEX(products!$A$1:$G$49, MATCH(orders!$D829, products!$A$1:$A$49,0), MATCH(orders!I$1,products!$A$1:$G$1,0))</f>
        <v>Exc</v>
      </c>
      <c r="J829" t="str">
        <f>INDEX(products!$A$1:$G$49, MATCH(orders!$D829, products!$A$1:$A$49,0), MATCH(orders!J$1,products!$A$1:$G$1,0))</f>
        <v>M</v>
      </c>
      <c r="K829" s="4">
        <f>INDEX(products!$A$1:$G$49, MATCH(orders!$D829, products!$A$1:$A$49,0), MATCH(orders!K$1,products!$A$1:$G$1,0))</f>
        <v>0.2</v>
      </c>
      <c r="L829" s="5">
        <f>INDEX(products!$A$1:$G$49, MATCH(orders!$D829, products!$A$1:$A$49,0), 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f>_xlfn.XLOOKUP(C830, customers!$A$1:$A$1001,customers!B829:B1829,0)</f>
        <v>0</v>
      </c>
      <c r="G830" s="2" t="str">
        <f>IF(_xlfn.XLOOKUP(C830,customers!$A$1:$A$1001,customers!C829:C1829,0)=0, "", _xlfn.XLOOKUP(C830,customers!$A$1:$A$1001,customers!C829:C1829,0))</f>
        <v/>
      </c>
      <c r="H830" s="2" t="str">
        <f>_xlfn.XLOOKUP(C830,customers!$A$1:$A$1001,customers!$G$1:$G$1001,0)</f>
        <v>United States</v>
      </c>
      <c r="I830" t="str">
        <f>INDEX(products!$A$1:$G$49, MATCH(orders!$D830, products!$A$1:$A$49,0), MATCH(orders!I$1,products!$A$1:$G$1,0))</f>
        <v>Ara</v>
      </c>
      <c r="J830" t="str">
        <f>INDEX(products!$A$1:$G$49, MATCH(orders!$D830, products!$A$1:$A$49,0), MATCH(orders!J$1,products!$A$1:$G$1,0))</f>
        <v>D</v>
      </c>
      <c r="K830" s="4">
        <f>INDEX(products!$A$1:$G$49, MATCH(orders!$D830, products!$A$1:$A$49,0), MATCH(orders!K$1,products!$A$1:$G$1,0))</f>
        <v>2.5</v>
      </c>
      <c r="L830" s="5">
        <f>INDEX(products!$A$1:$G$49, MATCH(orders!$D830, products!$A$1:$A$49,0), 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f>_xlfn.XLOOKUP(C831, customers!$A$1:$A$1001,customers!B830:B1830,0)</f>
        <v>0</v>
      </c>
      <c r="G831" s="2" t="str">
        <f>IF(_xlfn.XLOOKUP(C831,customers!$A$1:$A$1001,customers!C830:C1830,0)=0, "", _xlfn.XLOOKUP(C831,customers!$A$1:$A$1001,customers!C830:C1830,0))</f>
        <v/>
      </c>
      <c r="H831" s="2" t="str">
        <f>_xlfn.XLOOKUP(C831,customers!$A$1:$A$1001,customers!$G$1:$G$1001,0)</f>
        <v>United States</v>
      </c>
      <c r="I831" t="str">
        <f>INDEX(products!$A$1:$G$49, MATCH(orders!$D831, products!$A$1:$A$49,0), MATCH(orders!I$1,products!$A$1:$G$1,0))</f>
        <v>Ara</v>
      </c>
      <c r="J831" t="str">
        <f>INDEX(products!$A$1:$G$49, MATCH(orders!$D831, products!$A$1:$A$49,0), MATCH(orders!J$1,products!$A$1:$G$1,0))</f>
        <v>D</v>
      </c>
      <c r="K831" s="4">
        <f>INDEX(products!$A$1:$G$49, MATCH(orders!$D831, products!$A$1:$A$49,0), MATCH(orders!K$1,products!$A$1:$G$1,0))</f>
        <v>0.2</v>
      </c>
      <c r="L831" s="5">
        <f>INDEX(products!$A$1:$G$49, MATCH(orders!$D831, products!$A$1:$A$49,0), 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f>_xlfn.XLOOKUP(C832, customers!$A$1:$A$1001,customers!B831:B1831,0)</f>
        <v>0</v>
      </c>
      <c r="G832" s="2" t="str">
        <f>IF(_xlfn.XLOOKUP(C832,customers!$A$1:$A$1001,customers!C831:C1831,0)=0, "", _xlfn.XLOOKUP(C832,customers!$A$1:$A$1001,customers!C831:C1831,0))</f>
        <v/>
      </c>
      <c r="H832" s="2" t="str">
        <f>_xlfn.XLOOKUP(C832,customers!$A$1:$A$1001,customers!$G$1:$G$1001,0)</f>
        <v>United States</v>
      </c>
      <c r="I832" t="str">
        <f>INDEX(products!$A$1:$G$49, MATCH(orders!$D832, products!$A$1:$A$49,0), MATCH(orders!I$1,products!$A$1:$G$1,0))</f>
        <v>Exc</v>
      </c>
      <c r="J832" t="str">
        <f>INDEX(products!$A$1:$G$49, MATCH(orders!$D832, products!$A$1:$A$49,0), MATCH(orders!J$1,products!$A$1:$G$1,0))</f>
        <v>M</v>
      </c>
      <c r="K832" s="4">
        <f>INDEX(products!$A$1:$G$49, MATCH(orders!$D832, products!$A$1:$A$49,0), MATCH(orders!K$1,products!$A$1:$G$1,0))</f>
        <v>1</v>
      </c>
      <c r="L832" s="5">
        <f>INDEX(products!$A$1:$G$49, MATCH(orders!$D832, products!$A$1:$A$49,0), 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f>_xlfn.XLOOKUP(C833, customers!$A$1:$A$1001,customers!B832:B1832,0)</f>
        <v>0</v>
      </c>
      <c r="G833" s="2" t="str">
        <f>IF(_xlfn.XLOOKUP(C833,customers!$A$1:$A$1001,customers!C832:C1832,0)=0, "", _xlfn.XLOOKUP(C833,customers!$A$1:$A$1001,customers!C832:C1832,0))</f>
        <v/>
      </c>
      <c r="H833" s="2" t="str">
        <f>_xlfn.XLOOKUP(C833,customers!$A$1:$A$1001,customers!$G$1:$G$1001,0)</f>
        <v>United States</v>
      </c>
      <c r="I833" t="str">
        <f>INDEX(products!$A$1:$G$49, MATCH(orders!$D833, products!$A$1:$A$49,0), MATCH(orders!I$1,products!$A$1:$G$1,0))</f>
        <v>Ara</v>
      </c>
      <c r="J833" t="str">
        <f>INDEX(products!$A$1:$G$49, MATCH(orders!$D833, products!$A$1:$A$49,0), MATCH(orders!J$1,products!$A$1:$G$1,0))</f>
        <v>D</v>
      </c>
      <c r="K833" s="4">
        <f>INDEX(products!$A$1:$G$49, MATCH(orders!$D833, products!$A$1:$A$49,0), MATCH(orders!K$1,products!$A$1:$G$1,0))</f>
        <v>0.2</v>
      </c>
      <c r="L833" s="5">
        <f>INDEX(products!$A$1:$G$49, MATCH(orders!$D833, products!$A$1:$A$49,0), 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f>_xlfn.XLOOKUP(C834, customers!$A$1:$A$1001,customers!B833:B1833,0)</f>
        <v>0</v>
      </c>
      <c r="G834" s="2" t="str">
        <f>IF(_xlfn.XLOOKUP(C834,customers!$A$1:$A$1001,customers!C833:C1833,0)=0, "", _xlfn.XLOOKUP(C834,customers!$A$1:$A$1001,customers!C833:C1833,0))</f>
        <v/>
      </c>
      <c r="H834" s="2" t="str">
        <f>_xlfn.XLOOKUP(C834,customers!$A$1:$A$1001,customers!$G$1:$G$1001,0)</f>
        <v>United States</v>
      </c>
      <c r="I834" t="str">
        <f>INDEX(products!$A$1:$G$49, MATCH(orders!$D834, products!$A$1:$A$49,0), MATCH(orders!I$1,products!$A$1:$G$1,0))</f>
        <v>Rob</v>
      </c>
      <c r="J834" t="str">
        <f>INDEX(products!$A$1:$G$49, MATCH(orders!$D834, products!$A$1:$A$49,0), MATCH(orders!J$1,products!$A$1:$G$1,0))</f>
        <v>M</v>
      </c>
      <c r="K834" s="4">
        <f>INDEX(products!$A$1:$G$49, MATCH(orders!$D834, products!$A$1:$A$49,0), MATCH(orders!K$1,products!$A$1:$G$1,0))</f>
        <v>1</v>
      </c>
      <c r="L834" s="5">
        <f>INDEX(products!$A$1:$G$49, MATCH(orders!$D834, products!$A$1:$A$49,0), 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f>_xlfn.XLOOKUP(C835, customers!$A$1:$A$1001,customers!B834:B1834,0)</f>
        <v>0</v>
      </c>
      <c r="G835" s="2" t="str">
        <f>IF(_xlfn.XLOOKUP(C835,customers!$A$1:$A$1001,customers!C834:C1834,0)=0, "", _xlfn.XLOOKUP(C835,customers!$A$1:$A$1001,customers!C834:C1834,0))</f>
        <v/>
      </c>
      <c r="H835" s="2" t="str">
        <f>_xlfn.XLOOKUP(C835,customers!$A$1:$A$1001,customers!$G$1:$G$1001,0)</f>
        <v>United States</v>
      </c>
      <c r="I835" t="str">
        <f>INDEX(products!$A$1:$G$49, MATCH(orders!$D835, products!$A$1:$A$49,0), MATCH(orders!I$1,products!$A$1:$G$1,0))</f>
        <v>Rob</v>
      </c>
      <c r="J835" t="str">
        <f>INDEX(products!$A$1:$G$49, MATCH(orders!$D835, products!$A$1:$A$49,0), MATCH(orders!J$1,products!$A$1:$G$1,0))</f>
        <v>D</v>
      </c>
      <c r="K835" s="4">
        <f>INDEX(products!$A$1:$G$49, MATCH(orders!$D835, products!$A$1:$A$49,0), MATCH(orders!K$1,products!$A$1:$G$1,0))</f>
        <v>2.5</v>
      </c>
      <c r="L835" s="5">
        <f>INDEX(products!$A$1:$G$49, MATCH(orders!$D835, products!$A$1:$A$49,0), MATCH(orders!L$1,products!$A$1:$G$1,0))</f>
        <v>20.584999999999997</v>
      </c>
      <c r="M835" s="5">
        <f t="shared" ref="M835:M898" si="39">L835*E835</f>
        <v>82.339999999999989</v>
      </c>
      <c r="N835" t="str">
        <f t="shared" ref="N835:N898" si="40">IF(I835="Rob", "Robusta", IF(I835= "EXC", "Excelsa", IF(I835= "Ara", "Arabica", IF(I835="Lib", "Liberica", ""))))</f>
        <v>Robusta</v>
      </c>
      <c r="O835" t="str">
        <f t="shared" ref="O835:O898" si="41">IF(J835="M","Medium", IF(J835 = "L", "Light", IF(J835="D", "Dark","")))</f>
        <v>Dark</v>
      </c>
      <c r="P835" t="str">
        <f>_xlfn.XLOOKUP(Orders[[#This Row],[Customer ID]],customers!$A$1:$A$1001,customers!$I$1:$I$1001,0)</f>
        <v>Yes</v>
      </c>
    </row>
    <row r="836" spans="1:16" x14ac:dyDescent="0.3">
      <c r="A836" s="2" t="s">
        <v>5205</v>
      </c>
      <c r="B836" s="3">
        <v>44141</v>
      </c>
      <c r="C836" s="2" t="s">
        <v>5206</v>
      </c>
      <c r="D836" t="s">
        <v>6168</v>
      </c>
      <c r="E836" s="2">
        <v>1</v>
      </c>
      <c r="F836" s="2">
        <f>_xlfn.XLOOKUP(C836, customers!$A$1:$A$1001,customers!B835:B1835,0)</f>
        <v>0</v>
      </c>
      <c r="G836" s="2" t="str">
        <f>IF(_xlfn.XLOOKUP(C836,customers!$A$1:$A$1001,customers!C835:C1835,0)=0, "", _xlfn.XLOOKUP(C836,customers!$A$1:$A$1001,customers!C835:C1835,0))</f>
        <v/>
      </c>
      <c r="H836" s="2" t="str">
        <f>_xlfn.XLOOKUP(C836,customers!$A$1:$A$1001,customers!$G$1:$G$1001,0)</f>
        <v>United States</v>
      </c>
      <c r="I836" t="str">
        <f>INDEX(products!$A$1:$G$49, MATCH(orders!$D836, products!$A$1:$A$49,0), MATCH(orders!I$1,products!$A$1:$G$1,0))</f>
        <v>Ara</v>
      </c>
      <c r="J836" t="str">
        <f>INDEX(products!$A$1:$G$49, MATCH(orders!$D836, products!$A$1:$A$49,0), MATCH(orders!J$1,products!$A$1:$G$1,0))</f>
        <v>D</v>
      </c>
      <c r="K836" s="4">
        <f>INDEX(products!$A$1:$G$49, MATCH(orders!$D836, products!$A$1:$A$49,0), MATCH(orders!K$1,products!$A$1:$G$1,0))</f>
        <v>2.5</v>
      </c>
      <c r="L836" s="5">
        <f>INDEX(products!$A$1:$G$49, MATCH(orders!$D836, products!$A$1:$A$49,0), 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f>_xlfn.XLOOKUP(C837, customers!$A$1:$A$1001,customers!B836:B1836,0)</f>
        <v>0</v>
      </c>
      <c r="G837" s="2" t="str">
        <f>IF(_xlfn.XLOOKUP(C837,customers!$A$1:$A$1001,customers!C836:C1836,0)=0, "", _xlfn.XLOOKUP(C837,customers!$A$1:$A$1001,customers!C836:C1836,0))</f>
        <v/>
      </c>
      <c r="H837" s="2" t="str">
        <f>_xlfn.XLOOKUP(C837,customers!$A$1:$A$1001,customers!$G$1:$G$1001,0)</f>
        <v>United States</v>
      </c>
      <c r="I837" t="str">
        <f>INDEX(products!$A$1:$G$49, MATCH(orders!$D837, products!$A$1:$A$49,0), MATCH(orders!I$1,products!$A$1:$G$1,0))</f>
        <v>Exc</v>
      </c>
      <c r="J837" t="str">
        <f>INDEX(products!$A$1:$G$49, MATCH(orders!$D837, products!$A$1:$A$49,0), MATCH(orders!J$1,products!$A$1:$G$1,0))</f>
        <v>L</v>
      </c>
      <c r="K837" s="4">
        <f>INDEX(products!$A$1:$G$49, MATCH(orders!$D837, products!$A$1:$A$49,0), MATCH(orders!K$1,products!$A$1:$G$1,0))</f>
        <v>0.5</v>
      </c>
      <c r="L837" s="5">
        <f>INDEX(products!$A$1:$G$49, MATCH(orders!$D837, products!$A$1:$A$49,0), 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f>_xlfn.XLOOKUP(C838, customers!$A$1:$A$1001,customers!B837:B1837,0)</f>
        <v>0</v>
      </c>
      <c r="G838" s="2" t="str">
        <f>IF(_xlfn.XLOOKUP(C838,customers!$A$1:$A$1001,customers!C837:C1837,0)=0, "", _xlfn.XLOOKUP(C838,customers!$A$1:$A$1001,customers!C837:C1837,0))</f>
        <v/>
      </c>
      <c r="H838" s="2" t="str">
        <f>_xlfn.XLOOKUP(C838,customers!$A$1:$A$1001,customers!$G$1:$G$1001,0)</f>
        <v>United States</v>
      </c>
      <c r="I838" t="str">
        <f>INDEX(products!$A$1:$G$49, MATCH(orders!$D838, products!$A$1:$A$49,0), MATCH(orders!I$1,products!$A$1:$G$1,0))</f>
        <v>Ara</v>
      </c>
      <c r="J838" t="str">
        <f>INDEX(products!$A$1:$G$49, MATCH(orders!$D838, products!$A$1:$A$49,0), MATCH(orders!J$1,products!$A$1:$G$1,0))</f>
        <v>D</v>
      </c>
      <c r="K838" s="4">
        <f>INDEX(products!$A$1:$G$49, MATCH(orders!$D838, products!$A$1:$A$49,0), MATCH(orders!K$1,products!$A$1:$G$1,0))</f>
        <v>0.2</v>
      </c>
      <c r="L838" s="5">
        <f>INDEX(products!$A$1:$G$49, MATCH(orders!$D838, products!$A$1:$A$49,0), 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f>_xlfn.XLOOKUP(C839, customers!$A$1:$A$1001,customers!B838:B1838,0)</f>
        <v>0</v>
      </c>
      <c r="G839" s="2" t="str">
        <f>IF(_xlfn.XLOOKUP(C839,customers!$A$1:$A$1001,customers!C838:C1838,0)=0, "", _xlfn.XLOOKUP(C839,customers!$A$1:$A$1001,customers!C838:C1838,0))</f>
        <v/>
      </c>
      <c r="H839" s="2" t="str">
        <f>_xlfn.XLOOKUP(C839,customers!$A$1:$A$1001,customers!$G$1:$G$1001,0)</f>
        <v>United States</v>
      </c>
      <c r="I839" t="str">
        <f>INDEX(products!$A$1:$G$49, MATCH(orders!$D839, products!$A$1:$A$49,0), MATCH(orders!I$1,products!$A$1:$G$1,0))</f>
        <v>Lib</v>
      </c>
      <c r="J839" t="str">
        <f>INDEX(products!$A$1:$G$49, MATCH(orders!$D839, products!$A$1:$A$49,0), MATCH(orders!J$1,products!$A$1:$G$1,0))</f>
        <v>M</v>
      </c>
      <c r="K839" s="4">
        <f>INDEX(products!$A$1:$G$49, MATCH(orders!$D839, products!$A$1:$A$49,0), MATCH(orders!K$1,products!$A$1:$G$1,0))</f>
        <v>2.5</v>
      </c>
      <c r="L839" s="5">
        <f>INDEX(products!$A$1:$G$49, MATCH(orders!$D839, products!$A$1:$A$49,0), 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f>_xlfn.XLOOKUP(C840, customers!$A$1:$A$1001,customers!B839:B1839,0)</f>
        <v>0</v>
      </c>
      <c r="G840" s="2" t="str">
        <f>IF(_xlfn.XLOOKUP(C840,customers!$A$1:$A$1001,customers!C839:C1839,0)=0, "", _xlfn.XLOOKUP(C840,customers!$A$1:$A$1001,customers!C839:C1839,0))</f>
        <v/>
      </c>
      <c r="H840" s="2" t="str">
        <f>_xlfn.XLOOKUP(C840,customers!$A$1:$A$1001,customers!$G$1:$G$1001,0)</f>
        <v>United States</v>
      </c>
      <c r="I840" t="str">
        <f>INDEX(products!$A$1:$G$49, MATCH(orders!$D840, products!$A$1:$A$49,0), MATCH(orders!I$1,products!$A$1:$G$1,0))</f>
        <v>Ara</v>
      </c>
      <c r="J840" t="str">
        <f>INDEX(products!$A$1:$G$49, MATCH(orders!$D840, products!$A$1:$A$49,0), MATCH(orders!J$1,products!$A$1:$G$1,0))</f>
        <v>D</v>
      </c>
      <c r="K840" s="4">
        <f>INDEX(products!$A$1:$G$49, MATCH(orders!$D840, products!$A$1:$A$49,0), MATCH(orders!K$1,products!$A$1:$G$1,0))</f>
        <v>2.5</v>
      </c>
      <c r="L840" s="5">
        <f>INDEX(products!$A$1:$G$49, MATCH(orders!$D840, products!$A$1:$A$49,0), 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f>_xlfn.XLOOKUP(C841, customers!$A$1:$A$1001,customers!B840:B1840,0)</f>
        <v>0</v>
      </c>
      <c r="G841" s="2" t="str">
        <f>IF(_xlfn.XLOOKUP(C841,customers!$A$1:$A$1001,customers!C840:C1840,0)=0, "", _xlfn.XLOOKUP(C841,customers!$A$1:$A$1001,customers!C840:C1840,0))</f>
        <v/>
      </c>
      <c r="H841" s="2" t="str">
        <f>_xlfn.XLOOKUP(C841,customers!$A$1:$A$1001,customers!$G$1:$G$1001,0)</f>
        <v>United States</v>
      </c>
      <c r="I841" t="str">
        <f>INDEX(products!$A$1:$G$49, MATCH(orders!$D841, products!$A$1:$A$49,0), MATCH(orders!I$1,products!$A$1:$G$1,0))</f>
        <v>Exc</v>
      </c>
      <c r="J841" t="str">
        <f>INDEX(products!$A$1:$G$49, MATCH(orders!$D841, products!$A$1:$A$49,0), MATCH(orders!J$1,products!$A$1:$G$1,0))</f>
        <v>M</v>
      </c>
      <c r="K841" s="4">
        <f>INDEX(products!$A$1:$G$49, MATCH(orders!$D841, products!$A$1:$A$49,0), MATCH(orders!K$1,products!$A$1:$G$1,0))</f>
        <v>0.5</v>
      </c>
      <c r="L841" s="5">
        <f>INDEX(products!$A$1:$G$49, MATCH(orders!$D841, products!$A$1:$A$49,0), 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f>_xlfn.XLOOKUP(C842, customers!$A$1:$A$1001,customers!B841:B1841,0)</f>
        <v>0</v>
      </c>
      <c r="G842" s="2" t="str">
        <f>IF(_xlfn.XLOOKUP(C842,customers!$A$1:$A$1001,customers!C841:C1841,0)=0, "", _xlfn.XLOOKUP(C842,customers!$A$1:$A$1001,customers!C841:C1841,0))</f>
        <v/>
      </c>
      <c r="H842" s="2" t="str">
        <f>_xlfn.XLOOKUP(C842,customers!$A$1:$A$1001,customers!$G$1:$G$1001,0)</f>
        <v>United States</v>
      </c>
      <c r="I842" t="str">
        <f>INDEX(products!$A$1:$G$49, MATCH(orders!$D842, products!$A$1:$A$49,0), MATCH(orders!I$1,products!$A$1:$G$1,0))</f>
        <v>Rob</v>
      </c>
      <c r="J842" t="str">
        <f>INDEX(products!$A$1:$G$49, MATCH(orders!$D842, products!$A$1:$A$49,0), MATCH(orders!J$1,products!$A$1:$G$1,0))</f>
        <v>L</v>
      </c>
      <c r="K842" s="4">
        <f>INDEX(products!$A$1:$G$49, MATCH(orders!$D842, products!$A$1:$A$49,0), MATCH(orders!K$1,products!$A$1:$G$1,0))</f>
        <v>0.5</v>
      </c>
      <c r="L842" s="5">
        <f>INDEX(products!$A$1:$G$49, MATCH(orders!$D842, products!$A$1:$A$49,0), 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f>_xlfn.XLOOKUP(C843, customers!$A$1:$A$1001,customers!B842:B1842,0)</f>
        <v>0</v>
      </c>
      <c r="G843" s="2" t="str">
        <f>IF(_xlfn.XLOOKUP(C843,customers!$A$1:$A$1001,customers!C842:C1842,0)=0, "", _xlfn.XLOOKUP(C843,customers!$A$1:$A$1001,customers!C842:C1842,0))</f>
        <v/>
      </c>
      <c r="H843" s="2" t="str">
        <f>_xlfn.XLOOKUP(C843,customers!$A$1:$A$1001,customers!$G$1:$G$1001,0)</f>
        <v>United States</v>
      </c>
      <c r="I843" t="str">
        <f>INDEX(products!$A$1:$G$49, MATCH(orders!$D843, products!$A$1:$A$49,0), MATCH(orders!I$1,products!$A$1:$G$1,0))</f>
        <v>Lib</v>
      </c>
      <c r="J843" t="str">
        <f>INDEX(products!$A$1:$G$49, MATCH(orders!$D843, products!$A$1:$A$49,0), MATCH(orders!J$1,products!$A$1:$G$1,0))</f>
        <v>M</v>
      </c>
      <c r="K843" s="4">
        <f>INDEX(products!$A$1:$G$49, MATCH(orders!$D843, products!$A$1:$A$49,0), MATCH(orders!K$1,products!$A$1:$G$1,0))</f>
        <v>0.2</v>
      </c>
      <c r="L843" s="5">
        <f>INDEX(products!$A$1:$G$49, MATCH(orders!$D843, products!$A$1:$A$49,0), 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f>_xlfn.XLOOKUP(C844, customers!$A$1:$A$1001,customers!B843:B1843,0)</f>
        <v>0</v>
      </c>
      <c r="G844" s="2" t="str">
        <f>IF(_xlfn.XLOOKUP(C844,customers!$A$1:$A$1001,customers!C843:C1843,0)=0, "", _xlfn.XLOOKUP(C844,customers!$A$1:$A$1001,customers!C843:C1843,0))</f>
        <v/>
      </c>
      <c r="H844" s="2" t="str">
        <f>_xlfn.XLOOKUP(C844,customers!$A$1:$A$1001,customers!$G$1:$G$1001,0)</f>
        <v>United States</v>
      </c>
      <c r="I844" t="str">
        <f>INDEX(products!$A$1:$G$49, MATCH(orders!$D844, products!$A$1:$A$49,0), MATCH(orders!I$1,products!$A$1:$G$1,0))</f>
        <v>Exc</v>
      </c>
      <c r="J844" t="str">
        <f>INDEX(products!$A$1:$G$49, MATCH(orders!$D844, products!$A$1:$A$49,0), MATCH(orders!J$1,products!$A$1:$G$1,0))</f>
        <v>M</v>
      </c>
      <c r="K844" s="4">
        <f>INDEX(products!$A$1:$G$49, MATCH(orders!$D844, products!$A$1:$A$49,0), MATCH(orders!K$1,products!$A$1:$G$1,0))</f>
        <v>0.2</v>
      </c>
      <c r="L844" s="5">
        <f>INDEX(products!$A$1:$G$49, MATCH(orders!$D844, products!$A$1:$A$49,0), 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f>_xlfn.XLOOKUP(C845, customers!$A$1:$A$1001,customers!B844:B1844,0)</f>
        <v>0</v>
      </c>
      <c r="G845" s="2" t="str">
        <f>IF(_xlfn.XLOOKUP(C845,customers!$A$1:$A$1001,customers!C844:C1844,0)=0, "", _xlfn.XLOOKUP(C845,customers!$A$1:$A$1001,customers!C844:C1844,0))</f>
        <v/>
      </c>
      <c r="H845" s="2" t="str">
        <f>_xlfn.XLOOKUP(C845,customers!$A$1:$A$1001,customers!$G$1:$G$1001,0)</f>
        <v>United States</v>
      </c>
      <c r="I845" t="str">
        <f>INDEX(products!$A$1:$G$49, MATCH(orders!$D845, products!$A$1:$A$49,0), MATCH(orders!I$1,products!$A$1:$G$1,0))</f>
        <v>Exc</v>
      </c>
      <c r="J845" t="str">
        <f>INDEX(products!$A$1:$G$49, MATCH(orders!$D845, products!$A$1:$A$49,0), MATCH(orders!J$1,products!$A$1:$G$1,0))</f>
        <v>M</v>
      </c>
      <c r="K845" s="4">
        <f>INDEX(products!$A$1:$G$49, MATCH(orders!$D845, products!$A$1:$A$49,0), MATCH(orders!K$1,products!$A$1:$G$1,0))</f>
        <v>0.2</v>
      </c>
      <c r="L845" s="5">
        <f>INDEX(products!$A$1:$G$49, MATCH(orders!$D845, products!$A$1:$A$49,0), 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f>_xlfn.XLOOKUP(C846, customers!$A$1:$A$1001,customers!B845:B1845,0)</f>
        <v>0</v>
      </c>
      <c r="G846" s="2" t="str">
        <f>IF(_xlfn.XLOOKUP(C846,customers!$A$1:$A$1001,customers!C845:C1845,0)=0, "", _xlfn.XLOOKUP(C846,customers!$A$1:$A$1001,customers!C845:C1845,0))</f>
        <v/>
      </c>
      <c r="H846" s="2" t="str">
        <f>_xlfn.XLOOKUP(C846,customers!$A$1:$A$1001,customers!$G$1:$G$1001,0)</f>
        <v>United States</v>
      </c>
      <c r="I846" t="str">
        <f>INDEX(products!$A$1:$G$49, MATCH(orders!$D846, products!$A$1:$A$49,0), MATCH(orders!I$1,products!$A$1:$G$1,0))</f>
        <v>Ara</v>
      </c>
      <c r="J846" t="str">
        <f>INDEX(products!$A$1:$G$49, MATCH(orders!$D846, products!$A$1:$A$49,0), MATCH(orders!J$1,products!$A$1:$G$1,0))</f>
        <v>D</v>
      </c>
      <c r="K846" s="4">
        <f>INDEX(products!$A$1:$G$49, MATCH(orders!$D846, products!$A$1:$A$49,0), MATCH(orders!K$1,products!$A$1:$G$1,0))</f>
        <v>0.5</v>
      </c>
      <c r="L846" s="5">
        <f>INDEX(products!$A$1:$G$49, MATCH(orders!$D846, products!$A$1:$A$49,0), 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f>_xlfn.XLOOKUP(C847, customers!$A$1:$A$1001,customers!B846:B1846,0)</f>
        <v>0</v>
      </c>
      <c r="G847" s="2" t="str">
        <f>IF(_xlfn.XLOOKUP(C847,customers!$A$1:$A$1001,customers!C846:C1846,0)=0, "", _xlfn.XLOOKUP(C847,customers!$A$1:$A$1001,customers!C846:C1846,0))</f>
        <v/>
      </c>
      <c r="H847" s="2" t="str">
        <f>_xlfn.XLOOKUP(C847,customers!$A$1:$A$1001,customers!$G$1:$G$1001,0)</f>
        <v>United States</v>
      </c>
      <c r="I847" t="str">
        <f>INDEX(products!$A$1:$G$49, MATCH(orders!$D847, products!$A$1:$A$49,0), MATCH(orders!I$1,products!$A$1:$G$1,0))</f>
        <v>Exc</v>
      </c>
      <c r="J847" t="str">
        <f>INDEX(products!$A$1:$G$49, MATCH(orders!$D847, products!$A$1:$A$49,0), MATCH(orders!J$1,products!$A$1:$G$1,0))</f>
        <v>D</v>
      </c>
      <c r="K847" s="4">
        <f>INDEX(products!$A$1:$G$49, MATCH(orders!$D847, products!$A$1:$A$49,0), MATCH(orders!K$1,products!$A$1:$G$1,0))</f>
        <v>2.5</v>
      </c>
      <c r="L847" s="5">
        <f>INDEX(products!$A$1:$G$49, MATCH(orders!$D847, products!$A$1:$A$49,0), 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f>_xlfn.XLOOKUP(C848, customers!$A$1:$A$1001,customers!B847:B1847,0)</f>
        <v>0</v>
      </c>
      <c r="G848" s="2" t="str">
        <f>IF(_xlfn.XLOOKUP(C848,customers!$A$1:$A$1001,customers!C847:C1847,0)=0, "", _xlfn.XLOOKUP(C848,customers!$A$1:$A$1001,customers!C847:C1847,0))</f>
        <v/>
      </c>
      <c r="H848" s="2" t="str">
        <f>_xlfn.XLOOKUP(C848,customers!$A$1:$A$1001,customers!$G$1:$G$1001,0)</f>
        <v>United States</v>
      </c>
      <c r="I848" t="str">
        <f>INDEX(products!$A$1:$G$49, MATCH(orders!$D848, products!$A$1:$A$49,0), MATCH(orders!I$1,products!$A$1:$G$1,0))</f>
        <v>Ara</v>
      </c>
      <c r="J848" t="str">
        <f>INDEX(products!$A$1:$G$49, MATCH(orders!$D848, products!$A$1:$A$49,0), MATCH(orders!J$1,products!$A$1:$G$1,0))</f>
        <v>M</v>
      </c>
      <c r="K848" s="4">
        <f>INDEX(products!$A$1:$G$49, MATCH(orders!$D848, products!$A$1:$A$49,0), MATCH(orders!K$1,products!$A$1:$G$1,0))</f>
        <v>2.5</v>
      </c>
      <c r="L848" s="5">
        <f>INDEX(products!$A$1:$G$49, MATCH(orders!$D848, products!$A$1:$A$49,0), 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f>_xlfn.XLOOKUP(C849, customers!$A$1:$A$1001,customers!B848:B1848,0)</f>
        <v>0</v>
      </c>
      <c r="G849" s="2" t="str">
        <f>IF(_xlfn.XLOOKUP(C849,customers!$A$1:$A$1001,customers!C848:C1848,0)=0, "", _xlfn.XLOOKUP(C849,customers!$A$1:$A$1001,customers!C848:C1848,0))</f>
        <v/>
      </c>
      <c r="H849" s="2" t="str">
        <f>_xlfn.XLOOKUP(C849,customers!$A$1:$A$1001,customers!$G$1:$G$1001,0)</f>
        <v>United States</v>
      </c>
      <c r="I849" t="str">
        <f>INDEX(products!$A$1:$G$49, MATCH(orders!$D849, products!$A$1:$A$49,0), MATCH(orders!I$1,products!$A$1:$G$1,0))</f>
        <v>Ara</v>
      </c>
      <c r="J849" t="str">
        <f>INDEX(products!$A$1:$G$49, MATCH(orders!$D849, products!$A$1:$A$49,0), MATCH(orders!J$1,products!$A$1:$G$1,0))</f>
        <v>D</v>
      </c>
      <c r="K849" s="4">
        <f>INDEX(products!$A$1:$G$49, MATCH(orders!$D849, products!$A$1:$A$49,0), MATCH(orders!K$1,products!$A$1:$G$1,0))</f>
        <v>0.2</v>
      </c>
      <c r="L849" s="5">
        <f>INDEX(products!$A$1:$G$49, MATCH(orders!$D849, products!$A$1:$A$49,0), 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f>_xlfn.XLOOKUP(C850, customers!$A$1:$A$1001,customers!B849:B1849,0)</f>
        <v>0</v>
      </c>
      <c r="G850" s="2" t="str">
        <f>IF(_xlfn.XLOOKUP(C850,customers!$A$1:$A$1001,customers!C849:C1849,0)=0, "", _xlfn.XLOOKUP(C850,customers!$A$1:$A$1001,customers!C849:C1849,0))</f>
        <v/>
      </c>
      <c r="H850" s="2" t="str">
        <f>_xlfn.XLOOKUP(C850,customers!$A$1:$A$1001,customers!$G$1:$G$1001,0)</f>
        <v>United States</v>
      </c>
      <c r="I850" t="str">
        <f>INDEX(products!$A$1:$G$49, MATCH(orders!$D850, products!$A$1:$A$49,0), MATCH(orders!I$1,products!$A$1:$G$1,0))</f>
        <v>Exc</v>
      </c>
      <c r="J850" t="str">
        <f>INDEX(products!$A$1:$G$49, MATCH(orders!$D850, products!$A$1:$A$49,0), MATCH(orders!J$1,products!$A$1:$G$1,0))</f>
        <v>L</v>
      </c>
      <c r="K850" s="4">
        <f>INDEX(products!$A$1:$G$49, MATCH(orders!$D850, products!$A$1:$A$49,0), MATCH(orders!K$1,products!$A$1:$G$1,0))</f>
        <v>0.5</v>
      </c>
      <c r="L850" s="5">
        <f>INDEX(products!$A$1:$G$49, MATCH(orders!$D850, products!$A$1:$A$49,0), 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f>_xlfn.XLOOKUP(C851, customers!$A$1:$A$1001,customers!B850:B1850,0)</f>
        <v>0</v>
      </c>
      <c r="G851" s="2" t="str">
        <f>IF(_xlfn.XLOOKUP(C851,customers!$A$1:$A$1001,customers!C850:C1850,0)=0, "", _xlfn.XLOOKUP(C851,customers!$A$1:$A$1001,customers!C850:C1850,0))</f>
        <v/>
      </c>
      <c r="H851" s="2" t="str">
        <f>_xlfn.XLOOKUP(C851,customers!$A$1:$A$1001,customers!$G$1:$G$1001,0)</f>
        <v>United States</v>
      </c>
      <c r="I851" t="str">
        <f>INDEX(products!$A$1:$G$49, MATCH(orders!$D851, products!$A$1:$A$49,0), MATCH(orders!I$1,products!$A$1:$G$1,0))</f>
        <v>Ara</v>
      </c>
      <c r="J851" t="str">
        <f>INDEX(products!$A$1:$G$49, MATCH(orders!$D851, products!$A$1:$A$49,0), MATCH(orders!J$1,products!$A$1:$G$1,0))</f>
        <v>L</v>
      </c>
      <c r="K851" s="4">
        <f>INDEX(products!$A$1:$G$49, MATCH(orders!$D851, products!$A$1:$A$49,0), MATCH(orders!K$1,products!$A$1:$G$1,0))</f>
        <v>0.2</v>
      </c>
      <c r="L851" s="5">
        <f>INDEX(products!$A$1:$G$49, MATCH(orders!$D851, products!$A$1:$A$49,0), 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f>_xlfn.XLOOKUP(C852, customers!$A$1:$A$1001,customers!B851:B1851,0)</f>
        <v>0</v>
      </c>
      <c r="G852" s="2" t="str">
        <f>IF(_xlfn.XLOOKUP(C852,customers!$A$1:$A$1001,customers!C851:C1851,0)=0, "", _xlfn.XLOOKUP(C852,customers!$A$1:$A$1001,customers!C851:C1851,0))</f>
        <v/>
      </c>
      <c r="H852" s="2" t="str">
        <f>_xlfn.XLOOKUP(C852,customers!$A$1:$A$1001,customers!$G$1:$G$1001,0)</f>
        <v>United States</v>
      </c>
      <c r="I852" t="str">
        <f>INDEX(products!$A$1:$G$49, MATCH(orders!$D852, products!$A$1:$A$49,0), MATCH(orders!I$1,products!$A$1:$G$1,0))</f>
        <v>Ara</v>
      </c>
      <c r="J852" t="str">
        <f>INDEX(products!$A$1:$G$49, MATCH(orders!$D852, products!$A$1:$A$49,0), MATCH(orders!J$1,products!$A$1:$G$1,0))</f>
        <v>M</v>
      </c>
      <c r="K852" s="4">
        <f>INDEX(products!$A$1:$G$49, MATCH(orders!$D852, products!$A$1:$A$49,0), MATCH(orders!K$1,products!$A$1:$G$1,0))</f>
        <v>0.2</v>
      </c>
      <c r="L852" s="5">
        <f>INDEX(products!$A$1:$G$49, MATCH(orders!$D852, products!$A$1:$A$49,0), 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f>_xlfn.XLOOKUP(C853, customers!$A$1:$A$1001,customers!B852:B1852,0)</f>
        <v>0</v>
      </c>
      <c r="G853" s="2" t="str">
        <f>IF(_xlfn.XLOOKUP(C853,customers!$A$1:$A$1001,customers!C852:C1852,0)=0, "", _xlfn.XLOOKUP(C853,customers!$A$1:$A$1001,customers!C852:C1852,0))</f>
        <v/>
      </c>
      <c r="H853" s="2" t="str">
        <f>_xlfn.XLOOKUP(C853,customers!$A$1:$A$1001,customers!$G$1:$G$1001,0)</f>
        <v>United States</v>
      </c>
      <c r="I853" t="str">
        <f>INDEX(products!$A$1:$G$49, MATCH(orders!$D853, products!$A$1:$A$49,0), MATCH(orders!I$1,products!$A$1:$G$1,0))</f>
        <v>Lib</v>
      </c>
      <c r="J853" t="str">
        <f>INDEX(products!$A$1:$G$49, MATCH(orders!$D853, products!$A$1:$A$49,0), MATCH(orders!J$1,products!$A$1:$G$1,0))</f>
        <v>D</v>
      </c>
      <c r="K853" s="4">
        <f>INDEX(products!$A$1:$G$49, MATCH(orders!$D853, products!$A$1:$A$49,0), MATCH(orders!K$1,products!$A$1:$G$1,0))</f>
        <v>0.5</v>
      </c>
      <c r="L853" s="5">
        <f>INDEX(products!$A$1:$G$49, MATCH(orders!$D853, products!$A$1:$A$49,0), 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f>_xlfn.XLOOKUP(C854, customers!$A$1:$A$1001,customers!B853:B1853,0)</f>
        <v>0</v>
      </c>
      <c r="G854" s="2" t="str">
        <f>IF(_xlfn.XLOOKUP(C854,customers!$A$1:$A$1001,customers!C853:C1853,0)=0, "", _xlfn.XLOOKUP(C854,customers!$A$1:$A$1001,customers!C853:C1853,0))</f>
        <v/>
      </c>
      <c r="H854" s="2" t="str">
        <f>_xlfn.XLOOKUP(C854,customers!$A$1:$A$1001,customers!$G$1:$G$1001,0)</f>
        <v>United States</v>
      </c>
      <c r="I854" t="str">
        <f>INDEX(products!$A$1:$G$49, MATCH(orders!$D854, products!$A$1:$A$49,0), MATCH(orders!I$1,products!$A$1:$G$1,0))</f>
        <v>Lib</v>
      </c>
      <c r="J854" t="str">
        <f>INDEX(products!$A$1:$G$49, MATCH(orders!$D854, products!$A$1:$A$49,0), MATCH(orders!J$1,products!$A$1:$G$1,0))</f>
        <v>D</v>
      </c>
      <c r="K854" s="4">
        <f>INDEX(products!$A$1:$G$49, MATCH(orders!$D854, products!$A$1:$A$49,0), MATCH(orders!K$1,products!$A$1:$G$1,0))</f>
        <v>2.5</v>
      </c>
      <c r="L854" s="5">
        <f>INDEX(products!$A$1:$G$49, MATCH(orders!$D854, products!$A$1:$A$49,0), 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f>_xlfn.XLOOKUP(C855, customers!$A$1:$A$1001,customers!B854:B1854,0)</f>
        <v>0</v>
      </c>
      <c r="G855" s="2" t="str">
        <f>IF(_xlfn.XLOOKUP(C855,customers!$A$1:$A$1001,customers!C854:C1854,0)=0, "", _xlfn.XLOOKUP(C855,customers!$A$1:$A$1001,customers!C854:C1854,0))</f>
        <v/>
      </c>
      <c r="H855" s="2" t="str">
        <f>_xlfn.XLOOKUP(C855,customers!$A$1:$A$1001,customers!$G$1:$G$1001,0)</f>
        <v>United States</v>
      </c>
      <c r="I855" t="str">
        <f>INDEX(products!$A$1:$G$49, MATCH(orders!$D855, products!$A$1:$A$49,0), MATCH(orders!I$1,products!$A$1:$G$1,0))</f>
        <v>Ara</v>
      </c>
      <c r="J855" t="str">
        <f>INDEX(products!$A$1:$G$49, MATCH(orders!$D855, products!$A$1:$A$49,0), MATCH(orders!J$1,products!$A$1:$G$1,0))</f>
        <v>D</v>
      </c>
      <c r="K855" s="4">
        <f>INDEX(products!$A$1:$G$49, MATCH(orders!$D855, products!$A$1:$A$49,0), MATCH(orders!K$1,products!$A$1:$G$1,0))</f>
        <v>1</v>
      </c>
      <c r="L855" s="5">
        <f>INDEX(products!$A$1:$G$49, MATCH(orders!$D855, products!$A$1:$A$49,0), 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f>_xlfn.XLOOKUP(C856, customers!$A$1:$A$1001,customers!B855:B1855,0)</f>
        <v>0</v>
      </c>
      <c r="G856" s="2" t="str">
        <f>IF(_xlfn.XLOOKUP(C856,customers!$A$1:$A$1001,customers!C855:C1855,0)=0, "", _xlfn.XLOOKUP(C856,customers!$A$1:$A$1001,customers!C855:C1855,0))</f>
        <v/>
      </c>
      <c r="H856" s="2" t="str">
        <f>_xlfn.XLOOKUP(C856,customers!$A$1:$A$1001,customers!$G$1:$G$1001,0)</f>
        <v>United States</v>
      </c>
      <c r="I856" t="str">
        <f>INDEX(products!$A$1:$G$49, MATCH(orders!$D856, products!$A$1:$A$49,0), MATCH(orders!I$1,products!$A$1:$G$1,0))</f>
        <v>Rob</v>
      </c>
      <c r="J856" t="str">
        <f>INDEX(products!$A$1:$G$49, MATCH(orders!$D856, products!$A$1:$A$49,0), MATCH(orders!J$1,products!$A$1:$G$1,0))</f>
        <v>L</v>
      </c>
      <c r="K856" s="4">
        <f>INDEX(products!$A$1:$G$49, MATCH(orders!$D856, products!$A$1:$A$49,0), MATCH(orders!K$1,products!$A$1:$G$1,0))</f>
        <v>0.5</v>
      </c>
      <c r="L856" s="5">
        <f>INDEX(products!$A$1:$G$49, MATCH(orders!$D856, products!$A$1:$A$49,0), 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f>_xlfn.XLOOKUP(C857, customers!$A$1:$A$1001,customers!B856:B1856,0)</f>
        <v>0</v>
      </c>
      <c r="G857" s="2" t="str">
        <f>IF(_xlfn.XLOOKUP(C857,customers!$A$1:$A$1001,customers!C856:C1856,0)=0, "", _xlfn.XLOOKUP(C857,customers!$A$1:$A$1001,customers!C856:C1856,0))</f>
        <v/>
      </c>
      <c r="H857" s="2" t="str">
        <f>_xlfn.XLOOKUP(C857,customers!$A$1:$A$1001,customers!$G$1:$G$1001,0)</f>
        <v>United States</v>
      </c>
      <c r="I857" t="str">
        <f>INDEX(products!$A$1:$G$49, MATCH(orders!$D857, products!$A$1:$A$49,0), MATCH(orders!I$1,products!$A$1:$G$1,0))</f>
        <v>Lib</v>
      </c>
      <c r="J857" t="str">
        <f>INDEX(products!$A$1:$G$49, MATCH(orders!$D857, products!$A$1:$A$49,0), MATCH(orders!J$1,products!$A$1:$G$1,0))</f>
        <v>D</v>
      </c>
      <c r="K857" s="4">
        <f>INDEX(products!$A$1:$G$49, MATCH(orders!$D857, products!$A$1:$A$49,0), MATCH(orders!K$1,products!$A$1:$G$1,0))</f>
        <v>2.5</v>
      </c>
      <c r="L857" s="5">
        <f>INDEX(products!$A$1:$G$49, MATCH(orders!$D857, products!$A$1:$A$49,0), 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f>_xlfn.XLOOKUP(C858, customers!$A$1:$A$1001,customers!B857:B1857,0)</f>
        <v>0</v>
      </c>
      <c r="G858" s="2" t="str">
        <f>IF(_xlfn.XLOOKUP(C858,customers!$A$1:$A$1001,customers!C857:C1857,0)=0, "", _xlfn.XLOOKUP(C858,customers!$A$1:$A$1001,customers!C857:C1857,0))</f>
        <v/>
      </c>
      <c r="H858" s="2" t="str">
        <f>_xlfn.XLOOKUP(C858,customers!$A$1:$A$1001,customers!$G$1:$G$1001,0)</f>
        <v>United States</v>
      </c>
      <c r="I858" t="str">
        <f>INDEX(products!$A$1:$G$49, MATCH(orders!$D858, products!$A$1:$A$49,0), MATCH(orders!I$1,products!$A$1:$G$1,0))</f>
        <v>Lib</v>
      </c>
      <c r="J858" t="str">
        <f>INDEX(products!$A$1:$G$49, MATCH(orders!$D858, products!$A$1:$A$49,0), MATCH(orders!J$1,products!$A$1:$G$1,0))</f>
        <v>M</v>
      </c>
      <c r="K858" s="4">
        <f>INDEX(products!$A$1:$G$49, MATCH(orders!$D858, products!$A$1:$A$49,0), MATCH(orders!K$1,products!$A$1:$G$1,0))</f>
        <v>0.2</v>
      </c>
      <c r="L858" s="5">
        <f>INDEX(products!$A$1:$G$49, MATCH(orders!$D858, products!$A$1:$A$49,0), 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f>_xlfn.XLOOKUP(C859, customers!$A$1:$A$1001,customers!B858:B1858,0)</f>
        <v>0</v>
      </c>
      <c r="G859" s="2" t="str">
        <f>IF(_xlfn.XLOOKUP(C859,customers!$A$1:$A$1001,customers!C858:C1858,0)=0, "", _xlfn.XLOOKUP(C859,customers!$A$1:$A$1001,customers!C858:C1858,0))</f>
        <v/>
      </c>
      <c r="H859" s="2" t="str">
        <f>_xlfn.XLOOKUP(C859,customers!$A$1:$A$1001,customers!$G$1:$G$1001,0)</f>
        <v>United States</v>
      </c>
      <c r="I859" t="str">
        <f>INDEX(products!$A$1:$G$49, MATCH(orders!$D859, products!$A$1:$A$49,0), MATCH(orders!I$1,products!$A$1:$G$1,0))</f>
        <v>Rob</v>
      </c>
      <c r="J859" t="str">
        <f>INDEX(products!$A$1:$G$49, MATCH(orders!$D859, products!$A$1:$A$49,0), MATCH(orders!J$1,products!$A$1:$G$1,0))</f>
        <v>L</v>
      </c>
      <c r="K859" s="4">
        <f>INDEX(products!$A$1:$G$49, MATCH(orders!$D859, products!$A$1:$A$49,0), MATCH(orders!K$1,products!$A$1:$G$1,0))</f>
        <v>2.5</v>
      </c>
      <c r="L859" s="5">
        <f>INDEX(products!$A$1:$G$49, MATCH(orders!$D859, products!$A$1:$A$49,0), 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f>_xlfn.XLOOKUP(C860, customers!$A$1:$A$1001,customers!B859:B1859,0)</f>
        <v>0</v>
      </c>
      <c r="G860" s="2" t="str">
        <f>IF(_xlfn.XLOOKUP(C860,customers!$A$1:$A$1001,customers!C859:C1859,0)=0, "", _xlfn.XLOOKUP(C860,customers!$A$1:$A$1001,customers!C859:C1859,0))</f>
        <v/>
      </c>
      <c r="H860" s="2" t="str">
        <f>_xlfn.XLOOKUP(C860,customers!$A$1:$A$1001,customers!$G$1:$G$1001,0)</f>
        <v>United States</v>
      </c>
      <c r="I860" t="str">
        <f>INDEX(products!$A$1:$G$49, MATCH(orders!$D860, products!$A$1:$A$49,0), MATCH(orders!I$1,products!$A$1:$G$1,0))</f>
        <v>Lib</v>
      </c>
      <c r="J860" t="str">
        <f>INDEX(products!$A$1:$G$49, MATCH(orders!$D860, products!$A$1:$A$49,0), MATCH(orders!J$1,products!$A$1:$G$1,0))</f>
        <v>M</v>
      </c>
      <c r="K860" s="4">
        <f>INDEX(products!$A$1:$G$49, MATCH(orders!$D860, products!$A$1:$A$49,0), MATCH(orders!K$1,products!$A$1:$G$1,0))</f>
        <v>0.5</v>
      </c>
      <c r="L860" s="5">
        <f>INDEX(products!$A$1:$G$49, MATCH(orders!$D860, products!$A$1:$A$49,0), 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f>_xlfn.XLOOKUP(C861, customers!$A$1:$A$1001,customers!B860:B1860,0)</f>
        <v>0</v>
      </c>
      <c r="G861" s="2" t="str">
        <f>IF(_xlfn.XLOOKUP(C861,customers!$A$1:$A$1001,customers!C860:C1860,0)=0, "", _xlfn.XLOOKUP(C861,customers!$A$1:$A$1001,customers!C860:C1860,0))</f>
        <v/>
      </c>
      <c r="H861" s="2" t="str">
        <f>_xlfn.XLOOKUP(C861,customers!$A$1:$A$1001,customers!$G$1:$G$1001,0)</f>
        <v>United States</v>
      </c>
      <c r="I861" t="str">
        <f>INDEX(products!$A$1:$G$49, MATCH(orders!$D861, products!$A$1:$A$49,0), MATCH(orders!I$1,products!$A$1:$G$1,0))</f>
        <v>Ara</v>
      </c>
      <c r="J861" t="str">
        <f>INDEX(products!$A$1:$G$49, MATCH(orders!$D861, products!$A$1:$A$49,0), MATCH(orders!J$1,products!$A$1:$G$1,0))</f>
        <v>L</v>
      </c>
      <c r="K861" s="4">
        <f>INDEX(products!$A$1:$G$49, MATCH(orders!$D861, products!$A$1:$A$49,0), MATCH(orders!K$1,products!$A$1:$G$1,0))</f>
        <v>2.5</v>
      </c>
      <c r="L861" s="5">
        <f>INDEX(products!$A$1:$G$49, MATCH(orders!$D861, products!$A$1:$A$49,0), 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f>_xlfn.XLOOKUP(C862, customers!$A$1:$A$1001,customers!B861:B1861,0)</f>
        <v>0</v>
      </c>
      <c r="G862" s="2" t="str">
        <f>IF(_xlfn.XLOOKUP(C862,customers!$A$1:$A$1001,customers!C861:C1861,0)=0, "", _xlfn.XLOOKUP(C862,customers!$A$1:$A$1001,customers!C861:C1861,0))</f>
        <v/>
      </c>
      <c r="H862" s="2" t="str">
        <f>_xlfn.XLOOKUP(C862,customers!$A$1:$A$1001,customers!$G$1:$G$1001,0)</f>
        <v>United States</v>
      </c>
      <c r="I862" t="str">
        <f>INDEX(products!$A$1:$G$49, MATCH(orders!$D862, products!$A$1:$A$49,0), MATCH(orders!I$1,products!$A$1:$G$1,0))</f>
        <v>Ara</v>
      </c>
      <c r="J862" t="str">
        <f>INDEX(products!$A$1:$G$49, MATCH(orders!$D862, products!$A$1:$A$49,0), MATCH(orders!J$1,products!$A$1:$G$1,0))</f>
        <v>M</v>
      </c>
      <c r="K862" s="4">
        <f>INDEX(products!$A$1:$G$49, MATCH(orders!$D862, products!$A$1:$A$49,0), MATCH(orders!K$1,products!$A$1:$G$1,0))</f>
        <v>2.5</v>
      </c>
      <c r="L862" s="5">
        <f>INDEX(products!$A$1:$G$49, MATCH(orders!$D862, products!$A$1:$A$49,0), 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f>_xlfn.XLOOKUP(C863, customers!$A$1:$A$1001,customers!B862:B1862,0)</f>
        <v>0</v>
      </c>
      <c r="G863" s="2" t="str">
        <f>IF(_xlfn.XLOOKUP(C863,customers!$A$1:$A$1001,customers!C862:C1862,0)=0, "", _xlfn.XLOOKUP(C863,customers!$A$1:$A$1001,customers!C862:C1862,0))</f>
        <v/>
      </c>
      <c r="H863" s="2" t="str">
        <f>_xlfn.XLOOKUP(C863,customers!$A$1:$A$1001,customers!$G$1:$G$1001,0)</f>
        <v>United States</v>
      </c>
      <c r="I863" t="str">
        <f>INDEX(products!$A$1:$G$49, MATCH(orders!$D863, products!$A$1:$A$49,0), MATCH(orders!I$1,products!$A$1:$G$1,0))</f>
        <v>Lib</v>
      </c>
      <c r="J863" t="str">
        <f>INDEX(products!$A$1:$G$49, MATCH(orders!$D863, products!$A$1:$A$49,0), MATCH(orders!J$1,products!$A$1:$G$1,0))</f>
        <v>D</v>
      </c>
      <c r="K863" s="4">
        <f>INDEX(products!$A$1:$G$49, MATCH(orders!$D863, products!$A$1:$A$49,0), MATCH(orders!K$1,products!$A$1:$G$1,0))</f>
        <v>1</v>
      </c>
      <c r="L863" s="5">
        <f>INDEX(products!$A$1:$G$49, MATCH(orders!$D863, products!$A$1:$A$49,0), 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f>_xlfn.XLOOKUP(C864, customers!$A$1:$A$1001,customers!B863:B1863,0)</f>
        <v>0</v>
      </c>
      <c r="G864" s="2" t="str">
        <f>IF(_xlfn.XLOOKUP(C864,customers!$A$1:$A$1001,customers!C863:C1863,0)=0, "", _xlfn.XLOOKUP(C864,customers!$A$1:$A$1001,customers!C863:C1863,0))</f>
        <v/>
      </c>
      <c r="H864" s="2" t="str">
        <f>_xlfn.XLOOKUP(C864,customers!$A$1:$A$1001,customers!$G$1:$G$1001,0)</f>
        <v>United States</v>
      </c>
      <c r="I864" t="str">
        <f>INDEX(products!$A$1:$G$49, MATCH(orders!$D864, products!$A$1:$A$49,0), MATCH(orders!I$1,products!$A$1:$G$1,0))</f>
        <v>Rob</v>
      </c>
      <c r="J864" t="str">
        <f>INDEX(products!$A$1:$G$49, MATCH(orders!$D864, products!$A$1:$A$49,0), MATCH(orders!J$1,products!$A$1:$G$1,0))</f>
        <v>M</v>
      </c>
      <c r="K864" s="4">
        <f>INDEX(products!$A$1:$G$49, MATCH(orders!$D864, products!$A$1:$A$49,0), MATCH(orders!K$1,products!$A$1:$G$1,0))</f>
        <v>1</v>
      </c>
      <c r="L864" s="5">
        <f>INDEX(products!$A$1:$G$49, MATCH(orders!$D864, products!$A$1:$A$49,0), 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f>_xlfn.XLOOKUP(C865, customers!$A$1:$A$1001,customers!B864:B1864,0)</f>
        <v>0</v>
      </c>
      <c r="G865" s="2" t="str">
        <f>IF(_xlfn.XLOOKUP(C865,customers!$A$1:$A$1001,customers!C864:C1864,0)=0, "", _xlfn.XLOOKUP(C865,customers!$A$1:$A$1001,customers!C864:C1864,0))</f>
        <v/>
      </c>
      <c r="H865" s="2" t="str">
        <f>_xlfn.XLOOKUP(C865,customers!$A$1:$A$1001,customers!$G$1:$G$1001,0)</f>
        <v>United States</v>
      </c>
      <c r="I865" t="str">
        <f>INDEX(products!$A$1:$G$49, MATCH(orders!$D865, products!$A$1:$A$49,0), MATCH(orders!I$1,products!$A$1:$G$1,0))</f>
        <v>Lib</v>
      </c>
      <c r="J865" t="str">
        <f>INDEX(products!$A$1:$G$49, MATCH(orders!$D865, products!$A$1:$A$49,0), MATCH(orders!J$1,products!$A$1:$G$1,0))</f>
        <v>M</v>
      </c>
      <c r="K865" s="4">
        <f>INDEX(products!$A$1:$G$49, MATCH(orders!$D865, products!$A$1:$A$49,0), MATCH(orders!K$1,products!$A$1:$G$1,0))</f>
        <v>1</v>
      </c>
      <c r="L865" s="5">
        <f>INDEX(products!$A$1:$G$49, MATCH(orders!$D865, products!$A$1:$A$49,0), 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f>_xlfn.XLOOKUP(C866, customers!$A$1:$A$1001,customers!B865:B1865,0)</f>
        <v>0</v>
      </c>
      <c r="G866" s="2" t="str">
        <f>IF(_xlfn.XLOOKUP(C866,customers!$A$1:$A$1001,customers!C865:C1865,0)=0, "", _xlfn.XLOOKUP(C866,customers!$A$1:$A$1001,customers!C865:C1865,0))</f>
        <v/>
      </c>
      <c r="H866" s="2" t="str">
        <f>_xlfn.XLOOKUP(C866,customers!$A$1:$A$1001,customers!$G$1:$G$1001,0)</f>
        <v>Ireland</v>
      </c>
      <c r="I866" t="str">
        <f>INDEX(products!$A$1:$G$49, MATCH(orders!$D866, products!$A$1:$A$49,0), MATCH(orders!I$1,products!$A$1:$G$1,0))</f>
        <v>Rob</v>
      </c>
      <c r="J866" t="str">
        <f>INDEX(products!$A$1:$G$49, MATCH(orders!$D866, products!$A$1:$A$49,0), MATCH(orders!J$1,products!$A$1:$G$1,0))</f>
        <v>L</v>
      </c>
      <c r="K866" s="4">
        <f>INDEX(products!$A$1:$G$49, MATCH(orders!$D866, products!$A$1:$A$49,0), MATCH(orders!K$1,products!$A$1:$G$1,0))</f>
        <v>0.2</v>
      </c>
      <c r="L866" s="5">
        <f>INDEX(products!$A$1:$G$49, MATCH(orders!$D866, products!$A$1:$A$49,0), 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f>_xlfn.XLOOKUP(C867, customers!$A$1:$A$1001,customers!B866:B1866,0)</f>
        <v>0</v>
      </c>
      <c r="G867" s="2" t="str">
        <f>IF(_xlfn.XLOOKUP(C867,customers!$A$1:$A$1001,customers!C866:C1866,0)=0, "", _xlfn.XLOOKUP(C867,customers!$A$1:$A$1001,customers!C866:C1866,0))</f>
        <v/>
      </c>
      <c r="H867" s="2" t="str">
        <f>_xlfn.XLOOKUP(C867,customers!$A$1:$A$1001,customers!$G$1:$G$1001,0)</f>
        <v>United States</v>
      </c>
      <c r="I867" t="str">
        <f>INDEX(products!$A$1:$G$49, MATCH(orders!$D867, products!$A$1:$A$49,0), MATCH(orders!I$1,products!$A$1:$G$1,0))</f>
        <v>Ara</v>
      </c>
      <c r="J867" t="str">
        <f>INDEX(products!$A$1:$G$49, MATCH(orders!$D867, products!$A$1:$A$49,0), MATCH(orders!J$1,products!$A$1:$G$1,0))</f>
        <v>M</v>
      </c>
      <c r="K867" s="4">
        <f>INDEX(products!$A$1:$G$49, MATCH(orders!$D867, products!$A$1:$A$49,0), MATCH(orders!K$1,products!$A$1:$G$1,0))</f>
        <v>0.5</v>
      </c>
      <c r="L867" s="5">
        <f>INDEX(products!$A$1:$G$49, MATCH(orders!$D867, products!$A$1:$A$49,0), 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f>_xlfn.XLOOKUP(C868, customers!$A$1:$A$1001,customers!B867:B1867,0)</f>
        <v>0</v>
      </c>
      <c r="G868" s="2" t="str">
        <f>IF(_xlfn.XLOOKUP(C868,customers!$A$1:$A$1001,customers!C867:C1867,0)=0, "", _xlfn.XLOOKUP(C868,customers!$A$1:$A$1001,customers!C867:C1867,0))</f>
        <v/>
      </c>
      <c r="H868" s="2" t="str">
        <f>_xlfn.XLOOKUP(C868,customers!$A$1:$A$1001,customers!$G$1:$G$1001,0)</f>
        <v>Ireland</v>
      </c>
      <c r="I868" t="str">
        <f>INDEX(products!$A$1:$G$49, MATCH(orders!$D868, products!$A$1:$A$49,0), MATCH(orders!I$1,products!$A$1:$G$1,0))</f>
        <v>Ara</v>
      </c>
      <c r="J868" t="str">
        <f>INDEX(products!$A$1:$G$49, MATCH(orders!$D868, products!$A$1:$A$49,0), MATCH(orders!J$1,products!$A$1:$G$1,0))</f>
        <v>D</v>
      </c>
      <c r="K868" s="4">
        <f>INDEX(products!$A$1:$G$49, MATCH(orders!$D868, products!$A$1:$A$49,0), MATCH(orders!K$1,products!$A$1:$G$1,0))</f>
        <v>0.5</v>
      </c>
      <c r="L868" s="5">
        <f>INDEX(products!$A$1:$G$49, MATCH(orders!$D868, products!$A$1:$A$49,0), 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f>_xlfn.XLOOKUP(C869, customers!$A$1:$A$1001,customers!B868:B1868,0)</f>
        <v>0</v>
      </c>
      <c r="G869" s="2" t="str">
        <f>IF(_xlfn.XLOOKUP(C869,customers!$A$1:$A$1001,customers!C868:C1868,0)=0, "", _xlfn.XLOOKUP(C869,customers!$A$1:$A$1001,customers!C868:C1868,0))</f>
        <v/>
      </c>
      <c r="H869" s="2" t="str">
        <f>_xlfn.XLOOKUP(C869,customers!$A$1:$A$1001,customers!$G$1:$G$1001,0)</f>
        <v>Ireland</v>
      </c>
      <c r="I869" t="str">
        <f>INDEX(products!$A$1:$G$49, MATCH(orders!$D869, products!$A$1:$A$49,0), MATCH(orders!I$1,products!$A$1:$G$1,0))</f>
        <v>Ara</v>
      </c>
      <c r="J869" t="str">
        <f>INDEX(products!$A$1:$G$49, MATCH(orders!$D869, products!$A$1:$A$49,0), MATCH(orders!J$1,products!$A$1:$G$1,0))</f>
        <v>L</v>
      </c>
      <c r="K869" s="4">
        <f>INDEX(products!$A$1:$G$49, MATCH(orders!$D869, products!$A$1:$A$49,0), MATCH(orders!K$1,products!$A$1:$G$1,0))</f>
        <v>2.5</v>
      </c>
      <c r="L869" s="5">
        <f>INDEX(products!$A$1:$G$49, MATCH(orders!$D869, products!$A$1:$A$49,0), 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f>_xlfn.XLOOKUP(C870, customers!$A$1:$A$1001,customers!B869:B1869,0)</f>
        <v>0</v>
      </c>
      <c r="G870" s="2" t="str">
        <f>IF(_xlfn.XLOOKUP(C870,customers!$A$1:$A$1001,customers!C869:C1869,0)=0, "", _xlfn.XLOOKUP(C870,customers!$A$1:$A$1001,customers!C869:C1869,0))</f>
        <v/>
      </c>
      <c r="H870" s="2" t="str">
        <f>_xlfn.XLOOKUP(C870,customers!$A$1:$A$1001,customers!$G$1:$G$1001,0)</f>
        <v>United States</v>
      </c>
      <c r="I870" t="str">
        <f>INDEX(products!$A$1:$G$49, MATCH(orders!$D870, products!$A$1:$A$49,0), MATCH(orders!I$1,products!$A$1:$G$1,0))</f>
        <v>Exc</v>
      </c>
      <c r="J870" t="str">
        <f>INDEX(products!$A$1:$G$49, MATCH(orders!$D870, products!$A$1:$A$49,0), MATCH(orders!J$1,products!$A$1:$G$1,0))</f>
        <v>M</v>
      </c>
      <c r="K870" s="4">
        <f>INDEX(products!$A$1:$G$49, MATCH(orders!$D870, products!$A$1:$A$49,0), MATCH(orders!K$1,products!$A$1:$G$1,0))</f>
        <v>0.5</v>
      </c>
      <c r="L870" s="5">
        <f>INDEX(products!$A$1:$G$49, MATCH(orders!$D870, products!$A$1:$A$49,0), 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f>_xlfn.XLOOKUP(C871, customers!$A$1:$A$1001,customers!B870:B1870,0)</f>
        <v>0</v>
      </c>
      <c r="G871" s="2" t="str">
        <f>IF(_xlfn.XLOOKUP(C871,customers!$A$1:$A$1001,customers!C870:C1870,0)=0, "", _xlfn.XLOOKUP(C871,customers!$A$1:$A$1001,customers!C870:C1870,0))</f>
        <v/>
      </c>
      <c r="H871" s="2" t="str">
        <f>_xlfn.XLOOKUP(C871,customers!$A$1:$A$1001,customers!$G$1:$G$1001,0)</f>
        <v>United States</v>
      </c>
      <c r="I871" t="str">
        <f>INDEX(products!$A$1:$G$49, MATCH(orders!$D871, products!$A$1:$A$49,0), MATCH(orders!I$1,products!$A$1:$G$1,0))</f>
        <v>Rob</v>
      </c>
      <c r="J871" t="str">
        <f>INDEX(products!$A$1:$G$49, MATCH(orders!$D871, products!$A$1:$A$49,0), MATCH(orders!J$1,products!$A$1:$G$1,0))</f>
        <v>M</v>
      </c>
      <c r="K871" s="4">
        <f>INDEX(products!$A$1:$G$49, MATCH(orders!$D871, products!$A$1:$A$49,0), MATCH(orders!K$1,products!$A$1:$G$1,0))</f>
        <v>0.5</v>
      </c>
      <c r="L871" s="5">
        <f>INDEX(products!$A$1:$G$49, MATCH(orders!$D871, products!$A$1:$A$49,0), 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f>_xlfn.XLOOKUP(C872, customers!$A$1:$A$1001,customers!B871:B1871,0)</f>
        <v>0</v>
      </c>
      <c r="G872" s="2" t="str">
        <f>IF(_xlfn.XLOOKUP(C872,customers!$A$1:$A$1001,customers!C871:C1871,0)=0, "", _xlfn.XLOOKUP(C872,customers!$A$1:$A$1001,customers!C871:C1871,0))</f>
        <v/>
      </c>
      <c r="H872" s="2" t="str">
        <f>_xlfn.XLOOKUP(C872,customers!$A$1:$A$1001,customers!$G$1:$G$1001,0)</f>
        <v>Ireland</v>
      </c>
      <c r="I872" t="str">
        <f>INDEX(products!$A$1:$G$49, MATCH(orders!$D872, products!$A$1:$A$49,0), MATCH(orders!I$1,products!$A$1:$G$1,0))</f>
        <v>Exc</v>
      </c>
      <c r="J872" t="str">
        <f>INDEX(products!$A$1:$G$49, MATCH(orders!$D872, products!$A$1:$A$49,0), MATCH(orders!J$1,products!$A$1:$G$1,0))</f>
        <v>D</v>
      </c>
      <c r="K872" s="4">
        <f>INDEX(products!$A$1:$G$49, MATCH(orders!$D872, products!$A$1:$A$49,0), MATCH(orders!K$1,products!$A$1:$G$1,0))</f>
        <v>0.5</v>
      </c>
      <c r="L872" s="5">
        <f>INDEX(products!$A$1:$G$49, MATCH(orders!$D872, products!$A$1:$A$49,0), 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f>_xlfn.XLOOKUP(C873, customers!$A$1:$A$1001,customers!B872:B1872,0)</f>
        <v>0</v>
      </c>
      <c r="G873" s="2" t="str">
        <f>IF(_xlfn.XLOOKUP(C873,customers!$A$1:$A$1001,customers!C872:C1872,0)=0, "", _xlfn.XLOOKUP(C873,customers!$A$1:$A$1001,customers!C872:C1872,0))</f>
        <v/>
      </c>
      <c r="H873" s="2" t="str">
        <f>_xlfn.XLOOKUP(C873,customers!$A$1:$A$1001,customers!$G$1:$G$1001,0)</f>
        <v>United Kingdom</v>
      </c>
      <c r="I873" t="str">
        <f>INDEX(products!$A$1:$G$49, MATCH(orders!$D873, products!$A$1:$A$49,0), MATCH(orders!I$1,products!$A$1:$G$1,0))</f>
        <v>Exc</v>
      </c>
      <c r="J873" t="str">
        <f>INDEX(products!$A$1:$G$49, MATCH(orders!$D873, products!$A$1:$A$49,0), MATCH(orders!J$1,products!$A$1:$G$1,0))</f>
        <v>L</v>
      </c>
      <c r="K873" s="4">
        <f>INDEX(products!$A$1:$G$49, MATCH(orders!$D873, products!$A$1:$A$49,0), MATCH(orders!K$1,products!$A$1:$G$1,0))</f>
        <v>1</v>
      </c>
      <c r="L873" s="5">
        <f>INDEX(products!$A$1:$G$49, MATCH(orders!$D873, products!$A$1:$A$49,0), 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f>_xlfn.XLOOKUP(C874, customers!$A$1:$A$1001,customers!B873:B1873,0)</f>
        <v>0</v>
      </c>
      <c r="G874" s="2" t="str">
        <f>IF(_xlfn.XLOOKUP(C874,customers!$A$1:$A$1001,customers!C873:C1873,0)=0, "", _xlfn.XLOOKUP(C874,customers!$A$1:$A$1001,customers!C873:C1873,0))</f>
        <v/>
      </c>
      <c r="H874" s="2" t="str">
        <f>_xlfn.XLOOKUP(C874,customers!$A$1:$A$1001,customers!$G$1:$G$1001,0)</f>
        <v>United States</v>
      </c>
      <c r="I874" t="str">
        <f>INDEX(products!$A$1:$G$49, MATCH(orders!$D874, products!$A$1:$A$49,0), MATCH(orders!I$1,products!$A$1:$G$1,0))</f>
        <v>Ara</v>
      </c>
      <c r="J874" t="str">
        <f>INDEX(products!$A$1:$G$49, MATCH(orders!$D874, products!$A$1:$A$49,0), MATCH(orders!J$1,products!$A$1:$G$1,0))</f>
        <v>M</v>
      </c>
      <c r="K874" s="4">
        <f>INDEX(products!$A$1:$G$49, MATCH(orders!$D874, products!$A$1:$A$49,0), MATCH(orders!K$1,products!$A$1:$G$1,0))</f>
        <v>1</v>
      </c>
      <c r="L874" s="5">
        <f>INDEX(products!$A$1:$G$49, MATCH(orders!$D874, products!$A$1:$A$49,0), 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f>_xlfn.XLOOKUP(C875, customers!$A$1:$A$1001,customers!B874:B1874,0)</f>
        <v>0</v>
      </c>
      <c r="G875" s="2" t="str">
        <f>IF(_xlfn.XLOOKUP(C875,customers!$A$1:$A$1001,customers!C874:C1874,0)=0, "", _xlfn.XLOOKUP(C875,customers!$A$1:$A$1001,customers!C874:C1874,0))</f>
        <v/>
      </c>
      <c r="H875" s="2" t="str">
        <f>_xlfn.XLOOKUP(C875,customers!$A$1:$A$1001,customers!$G$1:$G$1001,0)</f>
        <v>United States</v>
      </c>
      <c r="I875" t="str">
        <f>INDEX(products!$A$1:$G$49, MATCH(orders!$D875, products!$A$1:$A$49,0), MATCH(orders!I$1,products!$A$1:$G$1,0))</f>
        <v>Rob</v>
      </c>
      <c r="J875" t="str">
        <f>INDEX(products!$A$1:$G$49, MATCH(orders!$D875, products!$A$1:$A$49,0), MATCH(orders!J$1,products!$A$1:$G$1,0))</f>
        <v>M</v>
      </c>
      <c r="K875" s="4">
        <f>INDEX(products!$A$1:$G$49, MATCH(orders!$D875, products!$A$1:$A$49,0), MATCH(orders!K$1,products!$A$1:$G$1,0))</f>
        <v>0.2</v>
      </c>
      <c r="L875" s="5">
        <f>INDEX(products!$A$1:$G$49, MATCH(orders!$D875, products!$A$1:$A$49,0), 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f>_xlfn.XLOOKUP(C876, customers!$A$1:$A$1001,customers!B875:B1875,0)</f>
        <v>0</v>
      </c>
      <c r="G876" s="2" t="str">
        <f>IF(_xlfn.XLOOKUP(C876,customers!$A$1:$A$1001,customers!C875:C1875,0)=0, "", _xlfn.XLOOKUP(C876,customers!$A$1:$A$1001,customers!C875:C1875,0))</f>
        <v/>
      </c>
      <c r="H876" s="2" t="str">
        <f>_xlfn.XLOOKUP(C876,customers!$A$1:$A$1001,customers!$G$1:$G$1001,0)</f>
        <v>United States</v>
      </c>
      <c r="I876" t="str">
        <f>INDEX(products!$A$1:$G$49, MATCH(orders!$D876, products!$A$1:$A$49,0), MATCH(orders!I$1,products!$A$1:$G$1,0))</f>
        <v>Ara</v>
      </c>
      <c r="J876" t="str">
        <f>INDEX(products!$A$1:$G$49, MATCH(orders!$D876, products!$A$1:$A$49,0), MATCH(orders!J$1,products!$A$1:$G$1,0))</f>
        <v>L</v>
      </c>
      <c r="K876" s="4">
        <f>INDEX(products!$A$1:$G$49, MATCH(orders!$D876, products!$A$1:$A$49,0), MATCH(orders!K$1,products!$A$1:$G$1,0))</f>
        <v>1</v>
      </c>
      <c r="L876" s="5">
        <f>INDEX(products!$A$1:$G$49, MATCH(orders!$D876, products!$A$1:$A$49,0), 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f>_xlfn.XLOOKUP(C877, customers!$A$1:$A$1001,customers!B876:B1876,0)</f>
        <v>0</v>
      </c>
      <c r="G877" s="2" t="str">
        <f>IF(_xlfn.XLOOKUP(C877,customers!$A$1:$A$1001,customers!C876:C1876,0)=0, "", _xlfn.XLOOKUP(C877,customers!$A$1:$A$1001,customers!C876:C1876,0))</f>
        <v/>
      </c>
      <c r="H877" s="2" t="str">
        <f>_xlfn.XLOOKUP(C877,customers!$A$1:$A$1001,customers!$G$1:$G$1001,0)</f>
        <v>Ireland</v>
      </c>
      <c r="I877" t="str">
        <f>INDEX(products!$A$1:$G$49, MATCH(orders!$D877, products!$A$1:$A$49,0), MATCH(orders!I$1,products!$A$1:$G$1,0))</f>
        <v>Lib</v>
      </c>
      <c r="J877" t="str">
        <f>INDEX(products!$A$1:$G$49, MATCH(orders!$D877, products!$A$1:$A$49,0), MATCH(orders!J$1,products!$A$1:$G$1,0))</f>
        <v>M</v>
      </c>
      <c r="K877" s="4">
        <f>INDEX(products!$A$1:$G$49, MATCH(orders!$D877, products!$A$1:$A$49,0), MATCH(orders!K$1,products!$A$1:$G$1,0))</f>
        <v>0.5</v>
      </c>
      <c r="L877" s="5">
        <f>INDEX(products!$A$1:$G$49, MATCH(orders!$D877, products!$A$1:$A$49,0), 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f>_xlfn.XLOOKUP(C878, customers!$A$1:$A$1001,customers!B877:B1877,0)</f>
        <v>0</v>
      </c>
      <c r="G878" s="2" t="str">
        <f>IF(_xlfn.XLOOKUP(C878,customers!$A$1:$A$1001,customers!C877:C1877,0)=0, "", _xlfn.XLOOKUP(C878,customers!$A$1:$A$1001,customers!C877:C1877,0))</f>
        <v/>
      </c>
      <c r="H878" s="2" t="str">
        <f>_xlfn.XLOOKUP(C878,customers!$A$1:$A$1001,customers!$G$1:$G$1001,0)</f>
        <v>Ireland</v>
      </c>
      <c r="I878" t="str">
        <f>INDEX(products!$A$1:$G$49, MATCH(orders!$D878, products!$A$1:$A$49,0), MATCH(orders!I$1,products!$A$1:$G$1,0))</f>
        <v>Ara</v>
      </c>
      <c r="J878" t="str">
        <f>INDEX(products!$A$1:$G$49, MATCH(orders!$D878, products!$A$1:$A$49,0), MATCH(orders!J$1,products!$A$1:$G$1,0))</f>
        <v>L</v>
      </c>
      <c r="K878" s="4">
        <f>INDEX(products!$A$1:$G$49, MATCH(orders!$D878, products!$A$1:$A$49,0), MATCH(orders!K$1,products!$A$1:$G$1,0))</f>
        <v>0.5</v>
      </c>
      <c r="L878" s="5">
        <f>INDEX(products!$A$1:$G$49, MATCH(orders!$D878, products!$A$1:$A$49,0), 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f>_xlfn.XLOOKUP(C879, customers!$A$1:$A$1001,customers!B878:B1878,0)</f>
        <v>0</v>
      </c>
      <c r="G879" s="2" t="str">
        <f>IF(_xlfn.XLOOKUP(C879,customers!$A$1:$A$1001,customers!C878:C1878,0)=0, "", _xlfn.XLOOKUP(C879,customers!$A$1:$A$1001,customers!C878:C1878,0))</f>
        <v/>
      </c>
      <c r="H879" s="2" t="str">
        <f>_xlfn.XLOOKUP(C879,customers!$A$1:$A$1001,customers!$G$1:$G$1001,0)</f>
        <v>United States</v>
      </c>
      <c r="I879" t="str">
        <f>INDEX(products!$A$1:$G$49, MATCH(orders!$D879, products!$A$1:$A$49,0), MATCH(orders!I$1,products!$A$1:$G$1,0))</f>
        <v>Lib</v>
      </c>
      <c r="J879" t="str">
        <f>INDEX(products!$A$1:$G$49, MATCH(orders!$D879, products!$A$1:$A$49,0), MATCH(orders!J$1,products!$A$1:$G$1,0))</f>
        <v>L</v>
      </c>
      <c r="K879" s="4">
        <f>INDEX(products!$A$1:$G$49, MATCH(orders!$D879, products!$A$1:$A$49,0), MATCH(orders!K$1,products!$A$1:$G$1,0))</f>
        <v>0.5</v>
      </c>
      <c r="L879" s="5">
        <f>INDEX(products!$A$1:$G$49, MATCH(orders!$D879, products!$A$1:$A$49,0), 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f>_xlfn.XLOOKUP(C880, customers!$A$1:$A$1001,customers!B879:B1879,0)</f>
        <v>0</v>
      </c>
      <c r="G880" s="2" t="str">
        <f>IF(_xlfn.XLOOKUP(C880,customers!$A$1:$A$1001,customers!C879:C1879,0)=0, "", _xlfn.XLOOKUP(C880,customers!$A$1:$A$1001,customers!C879:C1879,0))</f>
        <v/>
      </c>
      <c r="H880" s="2" t="str">
        <f>_xlfn.XLOOKUP(C880,customers!$A$1:$A$1001,customers!$G$1:$G$1001,0)</f>
        <v>United States</v>
      </c>
      <c r="I880" t="str">
        <f>INDEX(products!$A$1:$G$49, MATCH(orders!$D880, products!$A$1:$A$49,0), MATCH(orders!I$1,products!$A$1:$G$1,0))</f>
        <v>Rob</v>
      </c>
      <c r="J880" t="str">
        <f>INDEX(products!$A$1:$G$49, MATCH(orders!$D880, products!$A$1:$A$49,0), MATCH(orders!J$1,products!$A$1:$G$1,0))</f>
        <v>L</v>
      </c>
      <c r="K880" s="4">
        <f>INDEX(products!$A$1:$G$49, MATCH(orders!$D880, products!$A$1:$A$49,0), MATCH(orders!K$1,products!$A$1:$G$1,0))</f>
        <v>2.5</v>
      </c>
      <c r="L880" s="5">
        <f>INDEX(products!$A$1:$G$49, MATCH(orders!$D880, products!$A$1:$A$49,0), 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f>_xlfn.XLOOKUP(C881, customers!$A$1:$A$1001,customers!B880:B1880,0)</f>
        <v>0</v>
      </c>
      <c r="G881" s="2" t="str">
        <f>IF(_xlfn.XLOOKUP(C881,customers!$A$1:$A$1001,customers!C880:C1880,0)=0, "", _xlfn.XLOOKUP(C881,customers!$A$1:$A$1001,customers!C880:C1880,0))</f>
        <v/>
      </c>
      <c r="H881" s="2" t="str">
        <f>_xlfn.XLOOKUP(C881,customers!$A$1:$A$1001,customers!$G$1:$G$1001,0)</f>
        <v>United States</v>
      </c>
      <c r="I881" t="str">
        <f>INDEX(products!$A$1:$G$49, MATCH(orders!$D881, products!$A$1:$A$49,0), MATCH(orders!I$1,products!$A$1:$G$1,0))</f>
        <v>Exc</v>
      </c>
      <c r="J881" t="str">
        <f>INDEX(products!$A$1:$G$49, MATCH(orders!$D881, products!$A$1:$A$49,0), MATCH(orders!J$1,products!$A$1:$G$1,0))</f>
        <v>D</v>
      </c>
      <c r="K881" s="4">
        <f>INDEX(products!$A$1:$G$49, MATCH(orders!$D881, products!$A$1:$A$49,0), MATCH(orders!K$1,products!$A$1:$G$1,0))</f>
        <v>0.2</v>
      </c>
      <c r="L881" s="5">
        <f>INDEX(products!$A$1:$G$49, MATCH(orders!$D881, products!$A$1:$A$49,0), 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f>_xlfn.XLOOKUP(C882, customers!$A$1:$A$1001,customers!B881:B1881,0)</f>
        <v>0</v>
      </c>
      <c r="G882" s="2" t="str">
        <f>IF(_xlfn.XLOOKUP(C882,customers!$A$1:$A$1001,customers!C881:C1881,0)=0, "", _xlfn.XLOOKUP(C882,customers!$A$1:$A$1001,customers!C881:C1881,0))</f>
        <v/>
      </c>
      <c r="H882" s="2" t="str">
        <f>_xlfn.XLOOKUP(C882,customers!$A$1:$A$1001,customers!$G$1:$G$1001,0)</f>
        <v>United States</v>
      </c>
      <c r="I882" t="str">
        <f>INDEX(products!$A$1:$G$49, MATCH(orders!$D882, products!$A$1:$A$49,0), MATCH(orders!I$1,products!$A$1:$G$1,0))</f>
        <v>Rob</v>
      </c>
      <c r="J882" t="str">
        <f>INDEX(products!$A$1:$G$49, MATCH(orders!$D882, products!$A$1:$A$49,0), MATCH(orders!J$1,products!$A$1:$G$1,0))</f>
        <v>L</v>
      </c>
      <c r="K882" s="4">
        <f>INDEX(products!$A$1:$G$49, MATCH(orders!$D882, products!$A$1:$A$49,0), MATCH(orders!K$1,products!$A$1:$G$1,0))</f>
        <v>0.2</v>
      </c>
      <c r="L882" s="5">
        <f>INDEX(products!$A$1:$G$49, MATCH(orders!$D882, products!$A$1:$A$49,0), 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f>_xlfn.XLOOKUP(C883, customers!$A$1:$A$1001,customers!B882:B1882,0)</f>
        <v>0</v>
      </c>
      <c r="G883" s="2" t="str">
        <f>IF(_xlfn.XLOOKUP(C883,customers!$A$1:$A$1001,customers!C882:C1882,0)=0, "", _xlfn.XLOOKUP(C883,customers!$A$1:$A$1001,customers!C882:C1882,0))</f>
        <v/>
      </c>
      <c r="H883" s="2" t="str">
        <f>_xlfn.XLOOKUP(C883,customers!$A$1:$A$1001,customers!$G$1:$G$1001,0)</f>
        <v>United States</v>
      </c>
      <c r="I883" t="str">
        <f>INDEX(products!$A$1:$G$49, MATCH(orders!$D883, products!$A$1:$A$49,0), MATCH(orders!I$1,products!$A$1:$G$1,0))</f>
        <v>Ara</v>
      </c>
      <c r="J883" t="str">
        <f>INDEX(products!$A$1:$G$49, MATCH(orders!$D883, products!$A$1:$A$49,0), MATCH(orders!J$1,products!$A$1:$G$1,0))</f>
        <v>L</v>
      </c>
      <c r="K883" s="4">
        <f>INDEX(products!$A$1:$G$49, MATCH(orders!$D883, products!$A$1:$A$49,0), MATCH(orders!K$1,products!$A$1:$G$1,0))</f>
        <v>0.2</v>
      </c>
      <c r="L883" s="5">
        <f>INDEX(products!$A$1:$G$49, MATCH(orders!$D883, products!$A$1:$A$49,0), 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f>_xlfn.XLOOKUP(C884, customers!$A$1:$A$1001,customers!B883:B1883,0)</f>
        <v>0</v>
      </c>
      <c r="G884" s="2" t="str">
        <f>IF(_xlfn.XLOOKUP(C884,customers!$A$1:$A$1001,customers!C883:C1883,0)=0, "", _xlfn.XLOOKUP(C884,customers!$A$1:$A$1001,customers!C883:C1883,0))</f>
        <v/>
      </c>
      <c r="H884" s="2" t="str">
        <f>_xlfn.XLOOKUP(C884,customers!$A$1:$A$1001,customers!$G$1:$G$1001,0)</f>
        <v>United States</v>
      </c>
      <c r="I884" t="str">
        <f>INDEX(products!$A$1:$G$49, MATCH(orders!$D884, products!$A$1:$A$49,0), MATCH(orders!I$1,products!$A$1:$G$1,0))</f>
        <v>Ara</v>
      </c>
      <c r="J884" t="str">
        <f>INDEX(products!$A$1:$G$49, MATCH(orders!$D884, products!$A$1:$A$49,0), MATCH(orders!J$1,products!$A$1:$G$1,0))</f>
        <v>D</v>
      </c>
      <c r="K884" s="4">
        <f>INDEX(products!$A$1:$G$49, MATCH(orders!$D884, products!$A$1:$A$49,0), MATCH(orders!K$1,products!$A$1:$G$1,0))</f>
        <v>2.5</v>
      </c>
      <c r="L884" s="5">
        <f>INDEX(products!$A$1:$G$49, MATCH(orders!$D884, products!$A$1:$A$49,0), 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f>_xlfn.XLOOKUP(C885, customers!$A$1:$A$1001,customers!B884:B1884,0)</f>
        <v>0</v>
      </c>
      <c r="G885" s="2" t="str">
        <f>IF(_xlfn.XLOOKUP(C885,customers!$A$1:$A$1001,customers!C884:C1884,0)=0, "", _xlfn.XLOOKUP(C885,customers!$A$1:$A$1001,customers!C884:C1884,0))</f>
        <v/>
      </c>
      <c r="H885" s="2" t="str">
        <f>_xlfn.XLOOKUP(C885,customers!$A$1:$A$1001,customers!$G$1:$G$1001,0)</f>
        <v>United States</v>
      </c>
      <c r="I885" t="str">
        <f>INDEX(products!$A$1:$G$49, MATCH(orders!$D885, products!$A$1:$A$49,0), MATCH(orders!I$1,products!$A$1:$G$1,0))</f>
        <v>Ara</v>
      </c>
      <c r="J885" t="str">
        <f>INDEX(products!$A$1:$G$49, MATCH(orders!$D885, products!$A$1:$A$49,0), MATCH(orders!J$1,products!$A$1:$G$1,0))</f>
        <v>M</v>
      </c>
      <c r="K885" s="4">
        <f>INDEX(products!$A$1:$G$49, MATCH(orders!$D885, products!$A$1:$A$49,0), MATCH(orders!K$1,products!$A$1:$G$1,0))</f>
        <v>2.5</v>
      </c>
      <c r="L885" s="5">
        <f>INDEX(products!$A$1:$G$49, MATCH(orders!$D885, products!$A$1:$A$49,0), 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f>_xlfn.XLOOKUP(C886, customers!$A$1:$A$1001,customers!B885:B1885,0)</f>
        <v>0</v>
      </c>
      <c r="G886" s="2" t="str">
        <f>IF(_xlfn.XLOOKUP(C886,customers!$A$1:$A$1001,customers!C885:C1885,0)=0, "", _xlfn.XLOOKUP(C886,customers!$A$1:$A$1001,customers!C885:C1885,0))</f>
        <v/>
      </c>
      <c r="H886" s="2" t="str">
        <f>_xlfn.XLOOKUP(C886,customers!$A$1:$A$1001,customers!$G$1:$G$1001,0)</f>
        <v>United States</v>
      </c>
      <c r="I886" t="str">
        <f>INDEX(products!$A$1:$G$49, MATCH(orders!$D886, products!$A$1:$A$49,0), MATCH(orders!I$1,products!$A$1:$G$1,0))</f>
        <v>Rob</v>
      </c>
      <c r="J886" t="str">
        <f>INDEX(products!$A$1:$G$49, MATCH(orders!$D886, products!$A$1:$A$49,0), MATCH(orders!J$1,products!$A$1:$G$1,0))</f>
        <v>D</v>
      </c>
      <c r="K886" s="4">
        <f>INDEX(products!$A$1:$G$49, MATCH(orders!$D886, products!$A$1:$A$49,0), MATCH(orders!K$1,products!$A$1:$G$1,0))</f>
        <v>0.5</v>
      </c>
      <c r="L886" s="5">
        <f>INDEX(products!$A$1:$G$49, MATCH(orders!$D886, products!$A$1:$A$49,0), 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f>_xlfn.XLOOKUP(C887, customers!$A$1:$A$1001,customers!B886:B1886,0)</f>
        <v>0</v>
      </c>
      <c r="G887" s="2" t="str">
        <f>IF(_xlfn.XLOOKUP(C887,customers!$A$1:$A$1001,customers!C886:C1886,0)=0, "", _xlfn.XLOOKUP(C887,customers!$A$1:$A$1001,customers!C886:C1886,0))</f>
        <v/>
      </c>
      <c r="H887" s="2" t="str">
        <f>_xlfn.XLOOKUP(C887,customers!$A$1:$A$1001,customers!$G$1:$G$1001,0)</f>
        <v>Ireland</v>
      </c>
      <c r="I887" t="str">
        <f>INDEX(products!$A$1:$G$49, MATCH(orders!$D887, products!$A$1:$A$49,0), MATCH(orders!I$1,products!$A$1:$G$1,0))</f>
        <v>Rob</v>
      </c>
      <c r="J887" t="str">
        <f>INDEX(products!$A$1:$G$49, MATCH(orders!$D887, products!$A$1:$A$49,0), MATCH(orders!J$1,products!$A$1:$G$1,0))</f>
        <v>D</v>
      </c>
      <c r="K887" s="4">
        <f>INDEX(products!$A$1:$G$49, MATCH(orders!$D887, products!$A$1:$A$49,0), MATCH(orders!K$1,products!$A$1:$G$1,0))</f>
        <v>2.5</v>
      </c>
      <c r="L887" s="5">
        <f>INDEX(products!$A$1:$G$49, MATCH(orders!$D887, products!$A$1:$A$49,0), 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f>_xlfn.XLOOKUP(C888, customers!$A$1:$A$1001,customers!B887:B1887,0)</f>
        <v>0</v>
      </c>
      <c r="G888" s="2" t="str">
        <f>IF(_xlfn.XLOOKUP(C888,customers!$A$1:$A$1001,customers!C887:C1887,0)=0, "", _xlfn.XLOOKUP(C888,customers!$A$1:$A$1001,customers!C887:C1887,0))</f>
        <v/>
      </c>
      <c r="H888" s="2" t="str">
        <f>_xlfn.XLOOKUP(C888,customers!$A$1:$A$1001,customers!$G$1:$G$1001,0)</f>
        <v>United States</v>
      </c>
      <c r="I888" t="str">
        <f>INDEX(products!$A$1:$G$49, MATCH(orders!$D888, products!$A$1:$A$49,0), MATCH(orders!I$1,products!$A$1:$G$1,0))</f>
        <v>Lib</v>
      </c>
      <c r="J888" t="str">
        <f>INDEX(products!$A$1:$G$49, MATCH(orders!$D888, products!$A$1:$A$49,0), MATCH(orders!J$1,products!$A$1:$G$1,0))</f>
        <v>M</v>
      </c>
      <c r="K888" s="4">
        <f>INDEX(products!$A$1:$G$49, MATCH(orders!$D888, products!$A$1:$A$49,0), MATCH(orders!K$1,products!$A$1:$G$1,0))</f>
        <v>0.5</v>
      </c>
      <c r="L888" s="5">
        <f>INDEX(products!$A$1:$G$49, MATCH(orders!$D888, products!$A$1:$A$49,0), 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f>_xlfn.XLOOKUP(C889, customers!$A$1:$A$1001,customers!B888:B1888,0)</f>
        <v>0</v>
      </c>
      <c r="G889" s="2" t="str">
        <f>IF(_xlfn.XLOOKUP(C889,customers!$A$1:$A$1001,customers!C888:C1888,0)=0, "", _xlfn.XLOOKUP(C889,customers!$A$1:$A$1001,customers!C888:C1888,0))</f>
        <v/>
      </c>
      <c r="H889" s="2" t="str">
        <f>_xlfn.XLOOKUP(C889,customers!$A$1:$A$1001,customers!$G$1:$G$1001,0)</f>
        <v>United States</v>
      </c>
      <c r="I889" t="str">
        <f>INDEX(products!$A$1:$G$49, MATCH(orders!$D889, products!$A$1:$A$49,0), MATCH(orders!I$1,products!$A$1:$G$1,0))</f>
        <v>Exc</v>
      </c>
      <c r="J889" t="str">
        <f>INDEX(products!$A$1:$G$49, MATCH(orders!$D889, products!$A$1:$A$49,0), MATCH(orders!J$1,products!$A$1:$G$1,0))</f>
        <v>L</v>
      </c>
      <c r="K889" s="4">
        <f>INDEX(products!$A$1:$G$49, MATCH(orders!$D889, products!$A$1:$A$49,0), MATCH(orders!K$1,products!$A$1:$G$1,0))</f>
        <v>0.2</v>
      </c>
      <c r="L889" s="5">
        <f>INDEX(products!$A$1:$G$49, MATCH(orders!$D889, products!$A$1:$A$49,0), 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f>_xlfn.XLOOKUP(C890, customers!$A$1:$A$1001,customers!B889:B1889,0)</f>
        <v>0</v>
      </c>
      <c r="G890" s="2" t="str">
        <f>IF(_xlfn.XLOOKUP(C890,customers!$A$1:$A$1001,customers!C889:C1889,0)=0, "", _xlfn.XLOOKUP(C890,customers!$A$1:$A$1001,customers!C889:C1889,0))</f>
        <v/>
      </c>
      <c r="H890" s="2" t="str">
        <f>_xlfn.XLOOKUP(C890,customers!$A$1:$A$1001,customers!$G$1:$G$1001,0)</f>
        <v>United States</v>
      </c>
      <c r="I890" t="str">
        <f>INDEX(products!$A$1:$G$49, MATCH(orders!$D890, products!$A$1:$A$49,0), MATCH(orders!I$1,products!$A$1:$G$1,0))</f>
        <v>Ara</v>
      </c>
      <c r="J890" t="str">
        <f>INDEX(products!$A$1:$G$49, MATCH(orders!$D890, products!$A$1:$A$49,0), MATCH(orders!J$1,products!$A$1:$G$1,0))</f>
        <v>L</v>
      </c>
      <c r="K890" s="4">
        <f>INDEX(products!$A$1:$G$49, MATCH(orders!$D890, products!$A$1:$A$49,0), MATCH(orders!K$1,products!$A$1:$G$1,0))</f>
        <v>0.2</v>
      </c>
      <c r="L890" s="5">
        <f>INDEX(products!$A$1:$G$49, MATCH(orders!$D890, products!$A$1:$A$49,0), 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f>_xlfn.XLOOKUP(C891, customers!$A$1:$A$1001,customers!B890:B1890,0)</f>
        <v>0</v>
      </c>
      <c r="G891" s="2" t="str">
        <f>IF(_xlfn.XLOOKUP(C891,customers!$A$1:$A$1001,customers!C890:C1890,0)=0, "", _xlfn.XLOOKUP(C891,customers!$A$1:$A$1001,customers!C890:C1890,0))</f>
        <v/>
      </c>
      <c r="H891" s="2" t="str">
        <f>_xlfn.XLOOKUP(C891,customers!$A$1:$A$1001,customers!$G$1:$G$1001,0)</f>
        <v>United States</v>
      </c>
      <c r="I891" t="str">
        <f>INDEX(products!$A$1:$G$49, MATCH(orders!$D891, products!$A$1:$A$49,0), MATCH(orders!I$1,products!$A$1:$G$1,0))</f>
        <v>Rob</v>
      </c>
      <c r="J891" t="str">
        <f>INDEX(products!$A$1:$G$49, MATCH(orders!$D891, products!$A$1:$A$49,0), MATCH(orders!J$1,products!$A$1:$G$1,0))</f>
        <v>D</v>
      </c>
      <c r="K891" s="4">
        <f>INDEX(products!$A$1:$G$49, MATCH(orders!$D891, products!$A$1:$A$49,0), MATCH(orders!K$1,products!$A$1:$G$1,0))</f>
        <v>0.2</v>
      </c>
      <c r="L891" s="5">
        <f>INDEX(products!$A$1:$G$49, MATCH(orders!$D891, products!$A$1:$A$49,0), 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f>_xlfn.XLOOKUP(C892, customers!$A$1:$A$1001,customers!B891:B1891,0)</f>
        <v>0</v>
      </c>
      <c r="G892" s="2" t="str">
        <f>IF(_xlfn.XLOOKUP(C892,customers!$A$1:$A$1001,customers!C891:C1891,0)=0, "", _xlfn.XLOOKUP(C892,customers!$A$1:$A$1001,customers!C891:C1891,0))</f>
        <v/>
      </c>
      <c r="H892" s="2" t="str">
        <f>_xlfn.XLOOKUP(C892,customers!$A$1:$A$1001,customers!$G$1:$G$1001,0)</f>
        <v>United States</v>
      </c>
      <c r="I892" t="str">
        <f>INDEX(products!$A$1:$G$49, MATCH(orders!$D892, products!$A$1:$A$49,0), MATCH(orders!I$1,products!$A$1:$G$1,0))</f>
        <v>Rob</v>
      </c>
      <c r="J892" t="str">
        <f>INDEX(products!$A$1:$G$49, MATCH(orders!$D892, products!$A$1:$A$49,0), MATCH(orders!J$1,products!$A$1:$G$1,0))</f>
        <v>D</v>
      </c>
      <c r="K892" s="4">
        <f>INDEX(products!$A$1:$G$49, MATCH(orders!$D892, products!$A$1:$A$49,0), MATCH(orders!K$1,products!$A$1:$G$1,0))</f>
        <v>2.5</v>
      </c>
      <c r="L892" s="5">
        <f>INDEX(products!$A$1:$G$49, MATCH(orders!$D892, products!$A$1:$A$49,0), 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f>_xlfn.XLOOKUP(C893, customers!$A$1:$A$1001,customers!B892:B1892,0)</f>
        <v>0</v>
      </c>
      <c r="G893" s="2" t="str">
        <f>IF(_xlfn.XLOOKUP(C893,customers!$A$1:$A$1001,customers!C892:C1892,0)=0, "", _xlfn.XLOOKUP(C893,customers!$A$1:$A$1001,customers!C892:C1892,0))</f>
        <v/>
      </c>
      <c r="H893" s="2" t="str">
        <f>_xlfn.XLOOKUP(C893,customers!$A$1:$A$1001,customers!$G$1:$G$1001,0)</f>
        <v>United States</v>
      </c>
      <c r="I893" t="str">
        <f>INDEX(products!$A$1:$G$49, MATCH(orders!$D893, products!$A$1:$A$49,0), MATCH(orders!I$1,products!$A$1:$G$1,0))</f>
        <v>Ara</v>
      </c>
      <c r="J893" t="str">
        <f>INDEX(products!$A$1:$G$49, MATCH(orders!$D893, products!$A$1:$A$49,0), MATCH(orders!J$1,products!$A$1:$G$1,0))</f>
        <v>D</v>
      </c>
      <c r="K893" s="4">
        <f>INDEX(products!$A$1:$G$49, MATCH(orders!$D893, products!$A$1:$A$49,0), MATCH(orders!K$1,products!$A$1:$G$1,0))</f>
        <v>2.5</v>
      </c>
      <c r="L893" s="5">
        <f>INDEX(products!$A$1:$G$49, MATCH(orders!$D893, products!$A$1:$A$49,0), 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f>_xlfn.XLOOKUP(C894, customers!$A$1:$A$1001,customers!B893:B1893,0)</f>
        <v>0</v>
      </c>
      <c r="G894" s="2" t="str">
        <f>IF(_xlfn.XLOOKUP(C894,customers!$A$1:$A$1001,customers!C893:C1893,0)=0, "", _xlfn.XLOOKUP(C894,customers!$A$1:$A$1001,customers!C893:C1893,0))</f>
        <v/>
      </c>
      <c r="H894" s="2" t="str">
        <f>_xlfn.XLOOKUP(C894,customers!$A$1:$A$1001,customers!$G$1:$G$1001,0)</f>
        <v>United Kingdom</v>
      </c>
      <c r="I894" t="str">
        <f>INDEX(products!$A$1:$G$49, MATCH(orders!$D894, products!$A$1:$A$49,0), MATCH(orders!I$1,products!$A$1:$G$1,0))</f>
        <v>Exc</v>
      </c>
      <c r="J894" t="str">
        <f>INDEX(products!$A$1:$G$49, MATCH(orders!$D894, products!$A$1:$A$49,0), MATCH(orders!J$1,products!$A$1:$G$1,0))</f>
        <v>M</v>
      </c>
      <c r="K894" s="4">
        <f>INDEX(products!$A$1:$G$49, MATCH(orders!$D894, products!$A$1:$A$49,0), MATCH(orders!K$1,products!$A$1:$G$1,0))</f>
        <v>0.2</v>
      </c>
      <c r="L894" s="5">
        <f>INDEX(products!$A$1:$G$49, MATCH(orders!$D894, products!$A$1:$A$49,0), 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f>_xlfn.XLOOKUP(C895, customers!$A$1:$A$1001,customers!B894:B1894,0)</f>
        <v>0</v>
      </c>
      <c r="G895" s="2" t="str">
        <f>IF(_xlfn.XLOOKUP(C895,customers!$A$1:$A$1001,customers!C894:C1894,0)=0, "", _xlfn.XLOOKUP(C895,customers!$A$1:$A$1001,customers!C894:C1894,0))</f>
        <v/>
      </c>
      <c r="H895" s="2" t="str">
        <f>_xlfn.XLOOKUP(C895,customers!$A$1:$A$1001,customers!$G$1:$G$1001,0)</f>
        <v>United States</v>
      </c>
      <c r="I895" t="str">
        <f>INDEX(products!$A$1:$G$49, MATCH(orders!$D895, products!$A$1:$A$49,0), MATCH(orders!I$1,products!$A$1:$G$1,0))</f>
        <v>Lib</v>
      </c>
      <c r="J895" t="str">
        <f>INDEX(products!$A$1:$G$49, MATCH(orders!$D895, products!$A$1:$A$49,0), MATCH(orders!J$1,products!$A$1:$G$1,0))</f>
        <v>L</v>
      </c>
      <c r="K895" s="4">
        <f>INDEX(products!$A$1:$G$49, MATCH(orders!$D895, products!$A$1:$A$49,0), MATCH(orders!K$1,products!$A$1:$G$1,0))</f>
        <v>0.5</v>
      </c>
      <c r="L895" s="5">
        <f>INDEX(products!$A$1:$G$49, MATCH(orders!$D895, products!$A$1:$A$49,0), 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f>_xlfn.XLOOKUP(C896, customers!$A$1:$A$1001,customers!B895:B1895,0)</f>
        <v>0</v>
      </c>
      <c r="G896" s="2" t="str">
        <f>IF(_xlfn.XLOOKUP(C896,customers!$A$1:$A$1001,customers!C895:C1895,0)=0, "", _xlfn.XLOOKUP(C896,customers!$A$1:$A$1001,customers!C895:C1895,0))</f>
        <v/>
      </c>
      <c r="H896" s="2" t="str">
        <f>_xlfn.XLOOKUP(C896,customers!$A$1:$A$1001,customers!$G$1:$G$1001,0)</f>
        <v>Ireland</v>
      </c>
      <c r="I896" t="str">
        <f>INDEX(products!$A$1:$G$49, MATCH(orders!$D896, products!$A$1:$A$49,0), MATCH(orders!I$1,products!$A$1:$G$1,0))</f>
        <v>Rob</v>
      </c>
      <c r="J896" t="str">
        <f>INDEX(products!$A$1:$G$49, MATCH(orders!$D896, products!$A$1:$A$49,0), MATCH(orders!J$1,products!$A$1:$G$1,0))</f>
        <v>D</v>
      </c>
      <c r="K896" s="4">
        <f>INDEX(products!$A$1:$G$49, MATCH(orders!$D896, products!$A$1:$A$49,0), MATCH(orders!K$1,products!$A$1:$G$1,0))</f>
        <v>2.5</v>
      </c>
      <c r="L896" s="5">
        <f>INDEX(products!$A$1:$G$49, MATCH(orders!$D896, products!$A$1:$A$49,0), 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f>_xlfn.XLOOKUP(C897, customers!$A$1:$A$1001,customers!B896:B1896,0)</f>
        <v>0</v>
      </c>
      <c r="G897" s="2" t="str">
        <f>IF(_xlfn.XLOOKUP(C897,customers!$A$1:$A$1001,customers!C896:C1896,0)=0, "", _xlfn.XLOOKUP(C897,customers!$A$1:$A$1001,customers!C896:C1896,0))</f>
        <v/>
      </c>
      <c r="H897" s="2" t="str">
        <f>_xlfn.XLOOKUP(C897,customers!$A$1:$A$1001,customers!$G$1:$G$1001,0)</f>
        <v>United States</v>
      </c>
      <c r="I897" t="str">
        <f>INDEX(products!$A$1:$G$49, MATCH(orders!$D897, products!$A$1:$A$49,0), MATCH(orders!I$1,products!$A$1:$G$1,0))</f>
        <v>Exc</v>
      </c>
      <c r="J897" t="str">
        <f>INDEX(products!$A$1:$G$49, MATCH(orders!$D897, products!$A$1:$A$49,0), MATCH(orders!J$1,products!$A$1:$G$1,0))</f>
        <v>M</v>
      </c>
      <c r="K897" s="4">
        <f>INDEX(products!$A$1:$G$49, MATCH(orders!$D897, products!$A$1:$A$49,0), MATCH(orders!K$1,products!$A$1:$G$1,0))</f>
        <v>2.5</v>
      </c>
      <c r="L897" s="5">
        <f>INDEX(products!$A$1:$G$49, MATCH(orders!$D897, products!$A$1:$A$49,0), 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f>_xlfn.XLOOKUP(C898, customers!$A$1:$A$1001,customers!B897:B1897,0)</f>
        <v>0</v>
      </c>
      <c r="G898" s="2" t="str">
        <f>IF(_xlfn.XLOOKUP(C898,customers!$A$1:$A$1001,customers!C897:C1897,0)=0, "", _xlfn.XLOOKUP(C898,customers!$A$1:$A$1001,customers!C897:C1897,0))</f>
        <v/>
      </c>
      <c r="H898" s="2" t="str">
        <f>_xlfn.XLOOKUP(C898,customers!$A$1:$A$1001,customers!$G$1:$G$1001,0)</f>
        <v>United States</v>
      </c>
      <c r="I898" t="str">
        <f>INDEX(products!$A$1:$G$49, MATCH(orders!$D898, products!$A$1:$A$49,0), MATCH(orders!I$1,products!$A$1:$G$1,0))</f>
        <v>Rob</v>
      </c>
      <c r="J898" t="str">
        <f>INDEX(products!$A$1:$G$49, MATCH(orders!$D898, products!$A$1:$A$49,0), MATCH(orders!J$1,products!$A$1:$G$1,0))</f>
        <v>D</v>
      </c>
      <c r="K898" s="4">
        <f>INDEX(products!$A$1:$G$49, MATCH(orders!$D898, products!$A$1:$A$49,0), MATCH(orders!K$1,products!$A$1:$G$1,0))</f>
        <v>0.5</v>
      </c>
      <c r="L898" s="5">
        <f>INDEX(products!$A$1:$G$49, MATCH(orders!$D898, products!$A$1:$A$49,0), 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f>_xlfn.XLOOKUP(C899, customers!$A$1:$A$1001,customers!B898:B1898,0)</f>
        <v>0</v>
      </c>
      <c r="G899" s="2" t="str">
        <f>IF(_xlfn.XLOOKUP(C899,customers!$A$1:$A$1001,customers!C898:C1898,0)=0, "", _xlfn.XLOOKUP(C899,customers!$A$1:$A$1001,customers!C898:C1898,0))</f>
        <v/>
      </c>
      <c r="H899" s="2" t="str">
        <f>_xlfn.XLOOKUP(C899,customers!$A$1:$A$1001,customers!$G$1:$G$1001,0)</f>
        <v>United Kingdom</v>
      </c>
      <c r="I899" t="str">
        <f>INDEX(products!$A$1:$G$49, MATCH(orders!$D899, products!$A$1:$A$49,0), MATCH(orders!I$1,products!$A$1:$G$1,0))</f>
        <v>Exc</v>
      </c>
      <c r="J899" t="str">
        <f>INDEX(products!$A$1:$G$49, MATCH(orders!$D899, products!$A$1:$A$49,0), MATCH(orders!J$1,products!$A$1:$G$1,0))</f>
        <v>D</v>
      </c>
      <c r="K899" s="4">
        <f>INDEX(products!$A$1:$G$49, MATCH(orders!$D899, products!$A$1:$A$49,0), MATCH(orders!K$1,products!$A$1:$G$1,0))</f>
        <v>1</v>
      </c>
      <c r="L899" s="5">
        <f>INDEX(products!$A$1:$G$49, MATCH(orders!$D899, products!$A$1:$A$49,0), MATCH(orders!L$1,products!$A$1:$G$1,0))</f>
        <v>12.15</v>
      </c>
      <c r="M899" s="5">
        <f t="shared" ref="M899:M962" si="42">L899*E899</f>
        <v>24.3</v>
      </c>
      <c r="N899" t="str">
        <f t="shared" ref="N899:N962" si="43">IF(I899="Rob", "Robusta", IF(I899= "EXC", "Excelsa", IF(I899= "Ara", "Arabica", IF(I899="Lib", "Liberica", ""))))</f>
        <v>Excelsa</v>
      </c>
      <c r="O899" t="str">
        <f t="shared" ref="O899:O962" si="44">IF(J899="M","Medium", IF(J899 = "L", "Light", IF(J899="D", "Dark","")))</f>
        <v>Dark</v>
      </c>
      <c r="P899" t="str">
        <f>_xlfn.XLOOKUP(Orders[[#This Row],[Customer ID]],customers!$A$1:$A$1001,customers!$I$1:$I$1001,0)</f>
        <v>No</v>
      </c>
    </row>
    <row r="900" spans="1:16" x14ac:dyDescent="0.3">
      <c r="A900" s="2" t="s">
        <v>5570</v>
      </c>
      <c r="B900" s="3">
        <v>44089</v>
      </c>
      <c r="C900" s="2" t="s">
        <v>5571</v>
      </c>
      <c r="D900" t="s">
        <v>6173</v>
      </c>
      <c r="E900" s="2">
        <v>5</v>
      </c>
      <c r="F900" s="2">
        <f>_xlfn.XLOOKUP(C900, customers!$A$1:$A$1001,customers!B899:B1899,0)</f>
        <v>0</v>
      </c>
      <c r="G900" s="2" t="str">
        <f>IF(_xlfn.XLOOKUP(C900,customers!$A$1:$A$1001,customers!C899:C1899,0)=0, "", _xlfn.XLOOKUP(C900,customers!$A$1:$A$1001,customers!C899:C1899,0))</f>
        <v/>
      </c>
      <c r="H900" s="2" t="str">
        <f>_xlfn.XLOOKUP(C900,customers!$A$1:$A$1001,customers!$G$1:$G$1001,0)</f>
        <v>United States</v>
      </c>
      <c r="I900" t="str">
        <f>INDEX(products!$A$1:$G$49, MATCH(orders!$D900, products!$A$1:$A$49,0), MATCH(orders!I$1,products!$A$1:$G$1,0))</f>
        <v>Rob</v>
      </c>
      <c r="J900" t="str">
        <f>INDEX(products!$A$1:$G$49, MATCH(orders!$D900, products!$A$1:$A$49,0), MATCH(orders!J$1,products!$A$1:$G$1,0))</f>
        <v>L</v>
      </c>
      <c r="K900" s="4">
        <f>INDEX(products!$A$1:$G$49, MATCH(orders!$D900, products!$A$1:$A$49,0), MATCH(orders!K$1,products!$A$1:$G$1,0))</f>
        <v>0.5</v>
      </c>
      <c r="L900" s="5">
        <f>INDEX(products!$A$1:$G$49, MATCH(orders!$D900, products!$A$1:$A$49,0), 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f>_xlfn.XLOOKUP(C901, customers!$A$1:$A$1001,customers!B900:B1900,0)</f>
        <v>0</v>
      </c>
      <c r="G901" s="2" t="str">
        <f>IF(_xlfn.XLOOKUP(C901,customers!$A$1:$A$1001,customers!C900:C1900,0)=0, "", _xlfn.XLOOKUP(C901,customers!$A$1:$A$1001,customers!C900:C1900,0))</f>
        <v/>
      </c>
      <c r="H901" s="2" t="str">
        <f>_xlfn.XLOOKUP(C901,customers!$A$1:$A$1001,customers!$G$1:$G$1001,0)</f>
        <v>United States</v>
      </c>
      <c r="I901" t="str">
        <f>INDEX(products!$A$1:$G$49, MATCH(orders!$D901, products!$A$1:$A$49,0), MATCH(orders!I$1,products!$A$1:$G$1,0))</f>
        <v>Lib</v>
      </c>
      <c r="J901" t="str">
        <f>INDEX(products!$A$1:$G$49, MATCH(orders!$D901, products!$A$1:$A$49,0), MATCH(orders!J$1,products!$A$1:$G$1,0))</f>
        <v>M</v>
      </c>
      <c r="K901" s="4">
        <f>INDEX(products!$A$1:$G$49, MATCH(orders!$D901, products!$A$1:$A$49,0), MATCH(orders!K$1,products!$A$1:$G$1,0))</f>
        <v>1</v>
      </c>
      <c r="L901" s="5">
        <f>INDEX(products!$A$1:$G$49, MATCH(orders!$D901, products!$A$1:$A$49,0), 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f>_xlfn.XLOOKUP(C902, customers!$A$1:$A$1001,customers!B901:B1901,0)</f>
        <v>0</v>
      </c>
      <c r="G902" s="2" t="str">
        <f>IF(_xlfn.XLOOKUP(C902,customers!$A$1:$A$1001,customers!C901:C1901,0)=0, "", _xlfn.XLOOKUP(C902,customers!$A$1:$A$1001,customers!C901:C1901,0))</f>
        <v/>
      </c>
      <c r="H902" s="2" t="str">
        <f>_xlfn.XLOOKUP(C902,customers!$A$1:$A$1001,customers!$G$1:$G$1001,0)</f>
        <v>Ireland</v>
      </c>
      <c r="I902" t="str">
        <f>INDEX(products!$A$1:$G$49, MATCH(orders!$D902, products!$A$1:$A$49,0), MATCH(orders!I$1,products!$A$1:$G$1,0))</f>
        <v>Lib</v>
      </c>
      <c r="J902" t="str">
        <f>INDEX(products!$A$1:$G$49, MATCH(orders!$D902, products!$A$1:$A$49,0), MATCH(orders!J$1,products!$A$1:$G$1,0))</f>
        <v>L</v>
      </c>
      <c r="K902" s="4">
        <f>INDEX(products!$A$1:$G$49, MATCH(orders!$D902, products!$A$1:$A$49,0), MATCH(orders!K$1,products!$A$1:$G$1,0))</f>
        <v>1</v>
      </c>
      <c r="L902" s="5">
        <f>INDEX(products!$A$1:$G$49, MATCH(orders!$D902, products!$A$1:$A$49,0), 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f>_xlfn.XLOOKUP(C903, customers!$A$1:$A$1001,customers!B902:B1902,0)</f>
        <v>0</v>
      </c>
      <c r="G903" s="2" t="str">
        <f>IF(_xlfn.XLOOKUP(C903,customers!$A$1:$A$1001,customers!C902:C1902,0)=0, "", _xlfn.XLOOKUP(C903,customers!$A$1:$A$1001,customers!C902:C1902,0))</f>
        <v/>
      </c>
      <c r="H903" s="2" t="str">
        <f>_xlfn.XLOOKUP(C903,customers!$A$1:$A$1001,customers!$G$1:$G$1001,0)</f>
        <v>United States</v>
      </c>
      <c r="I903" t="str">
        <f>INDEX(products!$A$1:$G$49, MATCH(orders!$D903, products!$A$1:$A$49,0), MATCH(orders!I$1,products!$A$1:$G$1,0))</f>
        <v>Rob</v>
      </c>
      <c r="J903" t="str">
        <f>INDEX(products!$A$1:$G$49, MATCH(orders!$D903, products!$A$1:$A$49,0), MATCH(orders!J$1,products!$A$1:$G$1,0))</f>
        <v>L</v>
      </c>
      <c r="K903" s="4">
        <f>INDEX(products!$A$1:$G$49, MATCH(orders!$D903, products!$A$1:$A$49,0), MATCH(orders!K$1,products!$A$1:$G$1,0))</f>
        <v>0.2</v>
      </c>
      <c r="L903" s="5">
        <f>INDEX(products!$A$1:$G$49, MATCH(orders!$D903, products!$A$1:$A$49,0), 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f>_xlfn.XLOOKUP(C904, customers!$A$1:$A$1001,customers!B903:B1903,0)</f>
        <v>0</v>
      </c>
      <c r="G904" s="2" t="str">
        <f>IF(_xlfn.XLOOKUP(C904,customers!$A$1:$A$1001,customers!C903:C1903,0)=0, "", _xlfn.XLOOKUP(C904,customers!$A$1:$A$1001,customers!C903:C1903,0))</f>
        <v/>
      </c>
      <c r="H904" s="2" t="str">
        <f>_xlfn.XLOOKUP(C904,customers!$A$1:$A$1001,customers!$G$1:$G$1001,0)</f>
        <v>United States</v>
      </c>
      <c r="I904" t="str">
        <f>INDEX(products!$A$1:$G$49, MATCH(orders!$D904, products!$A$1:$A$49,0), MATCH(orders!I$1,products!$A$1:$G$1,0))</f>
        <v>Exc</v>
      </c>
      <c r="J904" t="str">
        <f>INDEX(products!$A$1:$G$49, MATCH(orders!$D904, products!$A$1:$A$49,0), MATCH(orders!J$1,products!$A$1:$G$1,0))</f>
        <v>M</v>
      </c>
      <c r="K904" s="4">
        <f>INDEX(products!$A$1:$G$49, MATCH(orders!$D904, products!$A$1:$A$49,0), MATCH(orders!K$1,products!$A$1:$G$1,0))</f>
        <v>2.5</v>
      </c>
      <c r="L904" s="5">
        <f>INDEX(products!$A$1:$G$49, MATCH(orders!$D904, products!$A$1:$A$49,0), 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f>_xlfn.XLOOKUP(C905, customers!$A$1:$A$1001,customers!B904:B1904,0)</f>
        <v>0</v>
      </c>
      <c r="G905" s="2" t="str">
        <f>IF(_xlfn.XLOOKUP(C905,customers!$A$1:$A$1001,customers!C904:C1904,0)=0, "", _xlfn.XLOOKUP(C905,customers!$A$1:$A$1001,customers!C904:C1904,0))</f>
        <v/>
      </c>
      <c r="H905" s="2" t="str">
        <f>_xlfn.XLOOKUP(C905,customers!$A$1:$A$1001,customers!$G$1:$G$1001,0)</f>
        <v>United States</v>
      </c>
      <c r="I905" t="str">
        <f>INDEX(products!$A$1:$G$49, MATCH(orders!$D905, products!$A$1:$A$49,0), MATCH(orders!I$1,products!$A$1:$G$1,0))</f>
        <v>Lib</v>
      </c>
      <c r="J905" t="str">
        <f>INDEX(products!$A$1:$G$49, MATCH(orders!$D905, products!$A$1:$A$49,0), MATCH(orders!J$1,products!$A$1:$G$1,0))</f>
        <v>M</v>
      </c>
      <c r="K905" s="4">
        <f>INDEX(products!$A$1:$G$49, MATCH(orders!$D905, products!$A$1:$A$49,0), MATCH(orders!K$1,products!$A$1:$G$1,0))</f>
        <v>0.5</v>
      </c>
      <c r="L905" s="5">
        <f>INDEX(products!$A$1:$G$49, MATCH(orders!$D905, products!$A$1:$A$49,0), 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f>_xlfn.XLOOKUP(C906, customers!$A$1:$A$1001,customers!B905:B1905,0)</f>
        <v>0</v>
      </c>
      <c r="G906" s="2" t="str">
        <f>IF(_xlfn.XLOOKUP(C906,customers!$A$1:$A$1001,customers!C905:C1905,0)=0, "", _xlfn.XLOOKUP(C906,customers!$A$1:$A$1001,customers!C905:C1905,0))</f>
        <v/>
      </c>
      <c r="H906" s="2" t="str">
        <f>_xlfn.XLOOKUP(C906,customers!$A$1:$A$1001,customers!$G$1:$G$1001,0)</f>
        <v>United States</v>
      </c>
      <c r="I906" t="str">
        <f>INDEX(products!$A$1:$G$49, MATCH(orders!$D906, products!$A$1:$A$49,0), MATCH(orders!I$1,products!$A$1:$G$1,0))</f>
        <v>Ara</v>
      </c>
      <c r="J906" t="str">
        <f>INDEX(products!$A$1:$G$49, MATCH(orders!$D906, products!$A$1:$A$49,0), MATCH(orders!J$1,products!$A$1:$G$1,0))</f>
        <v>L</v>
      </c>
      <c r="K906" s="4">
        <f>INDEX(products!$A$1:$G$49, MATCH(orders!$D906, products!$A$1:$A$49,0), MATCH(orders!K$1,products!$A$1:$G$1,0))</f>
        <v>2.5</v>
      </c>
      <c r="L906" s="5">
        <f>INDEX(products!$A$1:$G$49, MATCH(orders!$D906, products!$A$1:$A$49,0), 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f>_xlfn.XLOOKUP(C907, customers!$A$1:$A$1001,customers!B906:B1906,0)</f>
        <v>0</v>
      </c>
      <c r="G907" s="2" t="str">
        <f>IF(_xlfn.XLOOKUP(C907,customers!$A$1:$A$1001,customers!C906:C1906,0)=0, "", _xlfn.XLOOKUP(C907,customers!$A$1:$A$1001,customers!C906:C1906,0))</f>
        <v/>
      </c>
      <c r="H907" s="2" t="str">
        <f>_xlfn.XLOOKUP(C907,customers!$A$1:$A$1001,customers!$G$1:$G$1001,0)</f>
        <v>United States</v>
      </c>
      <c r="I907" t="str">
        <f>INDEX(products!$A$1:$G$49, MATCH(orders!$D907, products!$A$1:$A$49,0), MATCH(orders!I$1,products!$A$1:$G$1,0))</f>
        <v>Ara</v>
      </c>
      <c r="J907" t="str">
        <f>INDEX(products!$A$1:$G$49, MATCH(orders!$D907, products!$A$1:$A$49,0), MATCH(orders!J$1,products!$A$1:$G$1,0))</f>
        <v>M</v>
      </c>
      <c r="K907" s="4">
        <f>INDEX(products!$A$1:$G$49, MATCH(orders!$D907, products!$A$1:$A$49,0), MATCH(orders!K$1,products!$A$1:$G$1,0))</f>
        <v>0.5</v>
      </c>
      <c r="L907" s="5">
        <f>INDEX(products!$A$1:$G$49, MATCH(orders!$D907, products!$A$1:$A$49,0), 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f>_xlfn.XLOOKUP(C908, customers!$A$1:$A$1001,customers!B907:B1907,0)</f>
        <v>0</v>
      </c>
      <c r="G908" s="2" t="str">
        <f>IF(_xlfn.XLOOKUP(C908,customers!$A$1:$A$1001,customers!C907:C1907,0)=0, "", _xlfn.XLOOKUP(C908,customers!$A$1:$A$1001,customers!C907:C1907,0))</f>
        <v/>
      </c>
      <c r="H908" s="2" t="str">
        <f>_xlfn.XLOOKUP(C908,customers!$A$1:$A$1001,customers!$G$1:$G$1001,0)</f>
        <v>United States</v>
      </c>
      <c r="I908" t="str">
        <f>INDEX(products!$A$1:$G$49, MATCH(orders!$D908, products!$A$1:$A$49,0), MATCH(orders!I$1,products!$A$1:$G$1,0))</f>
        <v>Ara</v>
      </c>
      <c r="J908" t="str">
        <f>INDEX(products!$A$1:$G$49, MATCH(orders!$D908, products!$A$1:$A$49,0), MATCH(orders!J$1,products!$A$1:$G$1,0))</f>
        <v>M</v>
      </c>
      <c r="K908" s="4">
        <f>INDEX(products!$A$1:$G$49, MATCH(orders!$D908, products!$A$1:$A$49,0), MATCH(orders!K$1,products!$A$1:$G$1,0))</f>
        <v>0.5</v>
      </c>
      <c r="L908" s="5">
        <f>INDEX(products!$A$1:$G$49, MATCH(orders!$D908, products!$A$1:$A$49,0), 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f>_xlfn.XLOOKUP(C909, customers!$A$1:$A$1001,customers!B908:B1908,0)</f>
        <v>0</v>
      </c>
      <c r="G909" s="2" t="str">
        <f>IF(_xlfn.XLOOKUP(C909,customers!$A$1:$A$1001,customers!C908:C1908,0)=0, "", _xlfn.XLOOKUP(C909,customers!$A$1:$A$1001,customers!C908:C1908,0))</f>
        <v/>
      </c>
      <c r="H909" s="2" t="str">
        <f>_xlfn.XLOOKUP(C909,customers!$A$1:$A$1001,customers!$G$1:$G$1001,0)</f>
        <v>United States</v>
      </c>
      <c r="I909" t="str">
        <f>INDEX(products!$A$1:$G$49, MATCH(orders!$D909, products!$A$1:$A$49,0), MATCH(orders!I$1,products!$A$1:$G$1,0))</f>
        <v>Lib</v>
      </c>
      <c r="J909" t="str">
        <f>INDEX(products!$A$1:$G$49, MATCH(orders!$D909, products!$A$1:$A$49,0), MATCH(orders!J$1,products!$A$1:$G$1,0))</f>
        <v>D</v>
      </c>
      <c r="K909" s="4">
        <f>INDEX(products!$A$1:$G$49, MATCH(orders!$D909, products!$A$1:$A$49,0), MATCH(orders!K$1,products!$A$1:$G$1,0))</f>
        <v>1</v>
      </c>
      <c r="L909" s="5">
        <f>INDEX(products!$A$1:$G$49, MATCH(orders!$D909, products!$A$1:$A$49,0), 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f>_xlfn.XLOOKUP(C910, customers!$A$1:$A$1001,customers!B909:B1909,0)</f>
        <v>0</v>
      </c>
      <c r="G910" s="2" t="str">
        <f>IF(_xlfn.XLOOKUP(C910,customers!$A$1:$A$1001,customers!C909:C1909,0)=0, "", _xlfn.XLOOKUP(C910,customers!$A$1:$A$1001,customers!C909:C1909,0))</f>
        <v/>
      </c>
      <c r="H910" s="2" t="str">
        <f>_xlfn.XLOOKUP(C910,customers!$A$1:$A$1001,customers!$G$1:$G$1001,0)</f>
        <v>United States</v>
      </c>
      <c r="I910" t="str">
        <f>INDEX(products!$A$1:$G$49, MATCH(orders!$D910, products!$A$1:$A$49,0), MATCH(orders!I$1,products!$A$1:$G$1,0))</f>
        <v>Rob</v>
      </c>
      <c r="J910" t="str">
        <f>INDEX(products!$A$1:$G$49, MATCH(orders!$D910, products!$A$1:$A$49,0), MATCH(orders!J$1,products!$A$1:$G$1,0))</f>
        <v>L</v>
      </c>
      <c r="K910" s="4">
        <f>INDEX(products!$A$1:$G$49, MATCH(orders!$D910, products!$A$1:$A$49,0), MATCH(orders!K$1,products!$A$1:$G$1,0))</f>
        <v>1</v>
      </c>
      <c r="L910" s="5">
        <f>INDEX(products!$A$1:$G$49, MATCH(orders!$D910, products!$A$1:$A$49,0), 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f>_xlfn.XLOOKUP(C911, customers!$A$1:$A$1001,customers!B910:B1910,0)</f>
        <v>0</v>
      </c>
      <c r="G911" s="2" t="str">
        <f>IF(_xlfn.XLOOKUP(C911,customers!$A$1:$A$1001,customers!C910:C1910,0)=0, "", _xlfn.XLOOKUP(C911,customers!$A$1:$A$1001,customers!C910:C1910,0))</f>
        <v/>
      </c>
      <c r="H911" s="2" t="str">
        <f>_xlfn.XLOOKUP(C911,customers!$A$1:$A$1001,customers!$G$1:$G$1001,0)</f>
        <v>United States</v>
      </c>
      <c r="I911" t="str">
        <f>INDEX(products!$A$1:$G$49, MATCH(orders!$D911, products!$A$1:$A$49,0), MATCH(orders!I$1,products!$A$1:$G$1,0))</f>
        <v>Rob</v>
      </c>
      <c r="J911" t="str">
        <f>INDEX(products!$A$1:$G$49, MATCH(orders!$D911, products!$A$1:$A$49,0), MATCH(orders!J$1,products!$A$1:$G$1,0))</f>
        <v>L</v>
      </c>
      <c r="K911" s="4">
        <f>INDEX(products!$A$1:$G$49, MATCH(orders!$D911, products!$A$1:$A$49,0), MATCH(orders!K$1,products!$A$1:$G$1,0))</f>
        <v>0.2</v>
      </c>
      <c r="L911" s="5">
        <f>INDEX(products!$A$1:$G$49, MATCH(orders!$D911, products!$A$1:$A$49,0), 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f>_xlfn.XLOOKUP(C912, customers!$A$1:$A$1001,customers!B911:B1911,0)</f>
        <v>0</v>
      </c>
      <c r="G912" s="2" t="str">
        <f>IF(_xlfn.XLOOKUP(C912,customers!$A$1:$A$1001,customers!C911:C1911,0)=0, "", _xlfn.XLOOKUP(C912,customers!$A$1:$A$1001,customers!C911:C1911,0))</f>
        <v/>
      </c>
      <c r="H912" s="2" t="str">
        <f>_xlfn.XLOOKUP(C912,customers!$A$1:$A$1001,customers!$G$1:$G$1001,0)</f>
        <v>United States</v>
      </c>
      <c r="I912" t="str">
        <f>INDEX(products!$A$1:$G$49, MATCH(orders!$D912, products!$A$1:$A$49,0), MATCH(orders!I$1,products!$A$1:$G$1,0))</f>
        <v>Ara</v>
      </c>
      <c r="J912" t="str">
        <f>INDEX(products!$A$1:$G$49, MATCH(orders!$D912, products!$A$1:$A$49,0), MATCH(orders!J$1,products!$A$1:$G$1,0))</f>
        <v>D</v>
      </c>
      <c r="K912" s="4">
        <f>INDEX(products!$A$1:$G$49, MATCH(orders!$D912, products!$A$1:$A$49,0), MATCH(orders!K$1,products!$A$1:$G$1,0))</f>
        <v>2.5</v>
      </c>
      <c r="L912" s="5">
        <f>INDEX(products!$A$1:$G$49, MATCH(orders!$D912, products!$A$1:$A$49,0), 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f>_xlfn.XLOOKUP(C913, customers!$A$1:$A$1001,customers!B912:B1912,0)</f>
        <v>0</v>
      </c>
      <c r="G913" s="2" t="str">
        <f>IF(_xlfn.XLOOKUP(C913,customers!$A$1:$A$1001,customers!C912:C1912,0)=0, "", _xlfn.XLOOKUP(C913,customers!$A$1:$A$1001,customers!C912:C1912,0))</f>
        <v/>
      </c>
      <c r="H913" s="2" t="str">
        <f>_xlfn.XLOOKUP(C913,customers!$A$1:$A$1001,customers!$G$1:$G$1001,0)</f>
        <v>United States</v>
      </c>
      <c r="I913" t="str">
        <f>INDEX(products!$A$1:$G$49, MATCH(orders!$D913, products!$A$1:$A$49,0), MATCH(orders!I$1,products!$A$1:$G$1,0))</f>
        <v>Ara</v>
      </c>
      <c r="J913" t="str">
        <f>INDEX(products!$A$1:$G$49, MATCH(orders!$D913, products!$A$1:$A$49,0), MATCH(orders!J$1,products!$A$1:$G$1,0))</f>
        <v>M</v>
      </c>
      <c r="K913" s="4">
        <f>INDEX(products!$A$1:$G$49, MATCH(orders!$D913, products!$A$1:$A$49,0), MATCH(orders!K$1,products!$A$1:$G$1,0))</f>
        <v>1</v>
      </c>
      <c r="L913" s="5">
        <f>INDEX(products!$A$1:$G$49, MATCH(orders!$D913, products!$A$1:$A$49,0), 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f>_xlfn.XLOOKUP(C914, customers!$A$1:$A$1001,customers!B913:B1913,0)</f>
        <v>0</v>
      </c>
      <c r="G914" s="2" t="str">
        <f>IF(_xlfn.XLOOKUP(C914,customers!$A$1:$A$1001,customers!C913:C1913,0)=0, "", _xlfn.XLOOKUP(C914,customers!$A$1:$A$1001,customers!C913:C1913,0))</f>
        <v/>
      </c>
      <c r="H914" s="2" t="str">
        <f>_xlfn.XLOOKUP(C914,customers!$A$1:$A$1001,customers!$G$1:$G$1001,0)</f>
        <v>United States</v>
      </c>
      <c r="I914" t="str">
        <f>INDEX(products!$A$1:$G$49, MATCH(orders!$D914, products!$A$1:$A$49,0), MATCH(orders!I$1,products!$A$1:$G$1,0))</f>
        <v>Rob</v>
      </c>
      <c r="J914" t="str">
        <f>INDEX(products!$A$1:$G$49, MATCH(orders!$D914, products!$A$1:$A$49,0), MATCH(orders!J$1,products!$A$1:$G$1,0))</f>
        <v>M</v>
      </c>
      <c r="K914" s="4">
        <f>INDEX(products!$A$1:$G$49, MATCH(orders!$D914, products!$A$1:$A$49,0), MATCH(orders!K$1,products!$A$1:$G$1,0))</f>
        <v>2.5</v>
      </c>
      <c r="L914" s="5">
        <f>INDEX(products!$A$1:$G$49, MATCH(orders!$D914, products!$A$1:$A$49,0), 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f>_xlfn.XLOOKUP(C915, customers!$A$1:$A$1001,customers!B914:B1914,0)</f>
        <v>0</v>
      </c>
      <c r="G915" s="2" t="str">
        <f>IF(_xlfn.XLOOKUP(C915,customers!$A$1:$A$1001,customers!C914:C1914,0)=0, "", _xlfn.XLOOKUP(C915,customers!$A$1:$A$1001,customers!C914:C1914,0))</f>
        <v/>
      </c>
      <c r="H915" s="2" t="str">
        <f>_xlfn.XLOOKUP(C915,customers!$A$1:$A$1001,customers!$G$1:$G$1001,0)</f>
        <v>United States</v>
      </c>
      <c r="I915" t="str">
        <f>INDEX(products!$A$1:$G$49, MATCH(orders!$D915, products!$A$1:$A$49,0), MATCH(orders!I$1,products!$A$1:$G$1,0))</f>
        <v>Ara</v>
      </c>
      <c r="J915" t="str">
        <f>INDEX(products!$A$1:$G$49, MATCH(orders!$D915, products!$A$1:$A$49,0), MATCH(orders!J$1,products!$A$1:$G$1,0))</f>
        <v>M</v>
      </c>
      <c r="K915" s="4">
        <f>INDEX(products!$A$1:$G$49, MATCH(orders!$D915, products!$A$1:$A$49,0), MATCH(orders!K$1,products!$A$1:$G$1,0))</f>
        <v>0.5</v>
      </c>
      <c r="L915" s="5">
        <f>INDEX(products!$A$1:$G$49, MATCH(orders!$D915, products!$A$1:$A$49,0), 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f>_xlfn.XLOOKUP(C916, customers!$A$1:$A$1001,customers!B915:B1915,0)</f>
        <v>0</v>
      </c>
      <c r="G916" s="2" t="str">
        <f>IF(_xlfn.XLOOKUP(C916,customers!$A$1:$A$1001,customers!C915:C1915,0)=0, "", _xlfn.XLOOKUP(C916,customers!$A$1:$A$1001,customers!C915:C1915,0))</f>
        <v/>
      </c>
      <c r="H916" s="2" t="str">
        <f>_xlfn.XLOOKUP(C916,customers!$A$1:$A$1001,customers!$G$1:$G$1001,0)</f>
        <v>United States</v>
      </c>
      <c r="I916" t="str">
        <f>INDEX(products!$A$1:$G$49, MATCH(orders!$D916, products!$A$1:$A$49,0), MATCH(orders!I$1,products!$A$1:$G$1,0))</f>
        <v>Ara</v>
      </c>
      <c r="J916" t="str">
        <f>INDEX(products!$A$1:$G$49, MATCH(orders!$D916, products!$A$1:$A$49,0), MATCH(orders!J$1,products!$A$1:$G$1,0))</f>
        <v>M</v>
      </c>
      <c r="K916" s="4">
        <f>INDEX(products!$A$1:$G$49, MATCH(orders!$D916, products!$A$1:$A$49,0), MATCH(orders!K$1,products!$A$1:$G$1,0))</f>
        <v>1</v>
      </c>
      <c r="L916" s="5">
        <f>INDEX(products!$A$1:$G$49, MATCH(orders!$D916, products!$A$1:$A$49,0), 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f>_xlfn.XLOOKUP(C917, customers!$A$1:$A$1001,customers!B916:B1916,0)</f>
        <v>0</v>
      </c>
      <c r="G917" s="2" t="str">
        <f>IF(_xlfn.XLOOKUP(C917,customers!$A$1:$A$1001,customers!C916:C1916,0)=0, "", _xlfn.XLOOKUP(C917,customers!$A$1:$A$1001,customers!C916:C1916,0))</f>
        <v/>
      </c>
      <c r="H917" s="2" t="str">
        <f>_xlfn.XLOOKUP(C917,customers!$A$1:$A$1001,customers!$G$1:$G$1001,0)</f>
        <v>United States</v>
      </c>
      <c r="I917" t="str">
        <f>INDEX(products!$A$1:$G$49, MATCH(orders!$D917, products!$A$1:$A$49,0), MATCH(orders!I$1,products!$A$1:$G$1,0))</f>
        <v>Exc</v>
      </c>
      <c r="J917" t="str">
        <f>INDEX(products!$A$1:$G$49, MATCH(orders!$D917, products!$A$1:$A$49,0), MATCH(orders!J$1,products!$A$1:$G$1,0))</f>
        <v>D</v>
      </c>
      <c r="K917" s="4">
        <f>INDEX(products!$A$1:$G$49, MATCH(orders!$D917, products!$A$1:$A$49,0), MATCH(orders!K$1,products!$A$1:$G$1,0))</f>
        <v>2.5</v>
      </c>
      <c r="L917" s="5">
        <f>INDEX(products!$A$1:$G$49, MATCH(orders!$D917, products!$A$1:$A$49,0), 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f>_xlfn.XLOOKUP(C918, customers!$A$1:$A$1001,customers!B917:B1917,0)</f>
        <v>0</v>
      </c>
      <c r="G918" s="2" t="str">
        <f>IF(_xlfn.XLOOKUP(C918,customers!$A$1:$A$1001,customers!C917:C1917,0)=0, "", _xlfn.XLOOKUP(C918,customers!$A$1:$A$1001,customers!C917:C1917,0))</f>
        <v/>
      </c>
      <c r="H918" s="2" t="str">
        <f>_xlfn.XLOOKUP(C918,customers!$A$1:$A$1001,customers!$G$1:$G$1001,0)</f>
        <v>Ireland</v>
      </c>
      <c r="I918" t="str">
        <f>INDEX(products!$A$1:$G$49, MATCH(orders!$D918, products!$A$1:$A$49,0), MATCH(orders!I$1,products!$A$1:$G$1,0))</f>
        <v>Exc</v>
      </c>
      <c r="J918" t="str">
        <f>INDEX(products!$A$1:$G$49, MATCH(orders!$D918, products!$A$1:$A$49,0), MATCH(orders!J$1,products!$A$1:$G$1,0))</f>
        <v>D</v>
      </c>
      <c r="K918" s="4">
        <f>INDEX(products!$A$1:$G$49, MATCH(orders!$D918, products!$A$1:$A$49,0), MATCH(orders!K$1,products!$A$1:$G$1,0))</f>
        <v>0.2</v>
      </c>
      <c r="L918" s="5">
        <f>INDEX(products!$A$1:$G$49, MATCH(orders!$D918, products!$A$1:$A$49,0), 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f>_xlfn.XLOOKUP(C919, customers!$A$1:$A$1001,customers!B918:B1918,0)</f>
        <v>0</v>
      </c>
      <c r="G919" s="2" t="str">
        <f>IF(_xlfn.XLOOKUP(C919,customers!$A$1:$A$1001,customers!C918:C1918,0)=0, "", _xlfn.XLOOKUP(C919,customers!$A$1:$A$1001,customers!C918:C1918,0))</f>
        <v/>
      </c>
      <c r="H919" s="2" t="str">
        <f>_xlfn.XLOOKUP(C919,customers!$A$1:$A$1001,customers!$G$1:$G$1001,0)</f>
        <v>United Kingdom</v>
      </c>
      <c r="I919" t="str">
        <f>INDEX(products!$A$1:$G$49, MATCH(orders!$D919, products!$A$1:$A$49,0), MATCH(orders!I$1,products!$A$1:$G$1,0))</f>
        <v>Ara</v>
      </c>
      <c r="J919" t="str">
        <f>INDEX(products!$A$1:$G$49, MATCH(orders!$D919, products!$A$1:$A$49,0), MATCH(orders!J$1,products!$A$1:$G$1,0))</f>
        <v>M</v>
      </c>
      <c r="K919" s="4">
        <f>INDEX(products!$A$1:$G$49, MATCH(orders!$D919, products!$A$1:$A$49,0), MATCH(orders!K$1,products!$A$1:$G$1,0))</f>
        <v>0.5</v>
      </c>
      <c r="L919" s="5">
        <f>INDEX(products!$A$1:$G$49, MATCH(orders!$D919, products!$A$1:$A$49,0), 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f>_xlfn.XLOOKUP(C920, customers!$A$1:$A$1001,customers!B919:B1919,0)</f>
        <v>0</v>
      </c>
      <c r="G920" s="2" t="str">
        <f>IF(_xlfn.XLOOKUP(C920,customers!$A$1:$A$1001,customers!C919:C1919,0)=0, "", _xlfn.XLOOKUP(C920,customers!$A$1:$A$1001,customers!C919:C1919,0))</f>
        <v/>
      </c>
      <c r="H920" s="2" t="str">
        <f>_xlfn.XLOOKUP(C920,customers!$A$1:$A$1001,customers!$G$1:$G$1001,0)</f>
        <v>United Kingdom</v>
      </c>
      <c r="I920" t="str">
        <f>INDEX(products!$A$1:$G$49, MATCH(orders!$D920, products!$A$1:$A$49,0), MATCH(orders!I$1,products!$A$1:$G$1,0))</f>
        <v>Exc</v>
      </c>
      <c r="J920" t="str">
        <f>INDEX(products!$A$1:$G$49, MATCH(orders!$D920, products!$A$1:$A$49,0), MATCH(orders!J$1,products!$A$1:$G$1,0))</f>
        <v>D</v>
      </c>
      <c r="K920" s="4">
        <f>INDEX(products!$A$1:$G$49, MATCH(orders!$D920, products!$A$1:$A$49,0), MATCH(orders!K$1,products!$A$1:$G$1,0))</f>
        <v>0.5</v>
      </c>
      <c r="L920" s="5">
        <f>INDEX(products!$A$1:$G$49, MATCH(orders!$D920, products!$A$1:$A$49,0), 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f>_xlfn.XLOOKUP(C921, customers!$A$1:$A$1001,customers!B920:B1920,0)</f>
        <v>0</v>
      </c>
      <c r="G921" s="2" t="str">
        <f>IF(_xlfn.XLOOKUP(C921,customers!$A$1:$A$1001,customers!C920:C1920,0)=0, "", _xlfn.XLOOKUP(C921,customers!$A$1:$A$1001,customers!C920:C1920,0))</f>
        <v/>
      </c>
      <c r="H921" s="2" t="str">
        <f>_xlfn.XLOOKUP(C921,customers!$A$1:$A$1001,customers!$G$1:$G$1001,0)</f>
        <v>United States</v>
      </c>
      <c r="I921" t="str">
        <f>INDEX(products!$A$1:$G$49, MATCH(orders!$D921, products!$A$1:$A$49,0), MATCH(orders!I$1,products!$A$1:$G$1,0))</f>
        <v>Rob</v>
      </c>
      <c r="J921" t="str">
        <f>INDEX(products!$A$1:$G$49, MATCH(orders!$D921, products!$A$1:$A$49,0), MATCH(orders!J$1,products!$A$1:$G$1,0))</f>
        <v>D</v>
      </c>
      <c r="K921" s="4">
        <f>INDEX(products!$A$1:$G$49, MATCH(orders!$D921, products!$A$1:$A$49,0), MATCH(orders!K$1,products!$A$1:$G$1,0))</f>
        <v>0.2</v>
      </c>
      <c r="L921" s="5">
        <f>INDEX(products!$A$1:$G$49, MATCH(orders!$D921, products!$A$1:$A$49,0), 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f>_xlfn.XLOOKUP(C922, customers!$A$1:$A$1001,customers!B921:B1921,0)</f>
        <v>0</v>
      </c>
      <c r="G922" s="2" t="str">
        <f>IF(_xlfn.XLOOKUP(C922,customers!$A$1:$A$1001,customers!C921:C1921,0)=0, "", _xlfn.XLOOKUP(C922,customers!$A$1:$A$1001,customers!C921:C1921,0))</f>
        <v/>
      </c>
      <c r="H922" s="2" t="str">
        <f>_xlfn.XLOOKUP(C922,customers!$A$1:$A$1001,customers!$G$1:$G$1001,0)</f>
        <v>United States</v>
      </c>
      <c r="I922" t="str">
        <f>INDEX(products!$A$1:$G$49, MATCH(orders!$D922, products!$A$1:$A$49,0), MATCH(orders!I$1,products!$A$1:$G$1,0))</f>
        <v>Rob</v>
      </c>
      <c r="J922" t="str">
        <f>INDEX(products!$A$1:$G$49, MATCH(orders!$D922, products!$A$1:$A$49,0), MATCH(orders!J$1,products!$A$1:$G$1,0))</f>
        <v>D</v>
      </c>
      <c r="K922" s="4">
        <f>INDEX(products!$A$1:$G$49, MATCH(orders!$D922, products!$A$1:$A$49,0), MATCH(orders!K$1,products!$A$1:$G$1,0))</f>
        <v>2.5</v>
      </c>
      <c r="L922" s="5">
        <f>INDEX(products!$A$1:$G$49, MATCH(orders!$D922, products!$A$1:$A$49,0), 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f>_xlfn.XLOOKUP(C923, customers!$A$1:$A$1001,customers!B922:B1922,0)</f>
        <v>0</v>
      </c>
      <c r="G923" s="2" t="str">
        <f>IF(_xlfn.XLOOKUP(C923,customers!$A$1:$A$1001,customers!C922:C1922,0)=0, "", _xlfn.XLOOKUP(C923,customers!$A$1:$A$1001,customers!C922:C1922,0))</f>
        <v/>
      </c>
      <c r="H923" s="2" t="str">
        <f>_xlfn.XLOOKUP(C923,customers!$A$1:$A$1001,customers!$G$1:$G$1001,0)</f>
        <v>United States</v>
      </c>
      <c r="I923" t="str">
        <f>INDEX(products!$A$1:$G$49, MATCH(orders!$D923, products!$A$1:$A$49,0), MATCH(orders!I$1,products!$A$1:$G$1,0))</f>
        <v>Lib</v>
      </c>
      <c r="J923" t="str">
        <f>INDEX(products!$A$1:$G$49, MATCH(orders!$D923, products!$A$1:$A$49,0), MATCH(orders!J$1,products!$A$1:$G$1,0))</f>
        <v>D</v>
      </c>
      <c r="K923" s="4">
        <f>INDEX(products!$A$1:$G$49, MATCH(orders!$D923, products!$A$1:$A$49,0), MATCH(orders!K$1,products!$A$1:$G$1,0))</f>
        <v>0.2</v>
      </c>
      <c r="L923" s="5">
        <f>INDEX(products!$A$1:$G$49, MATCH(orders!$D923, products!$A$1:$A$49,0), 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f>_xlfn.XLOOKUP(C924, customers!$A$1:$A$1001,customers!B923:B1923,0)</f>
        <v>0</v>
      </c>
      <c r="G924" s="2" t="str">
        <f>IF(_xlfn.XLOOKUP(C924,customers!$A$1:$A$1001,customers!C923:C1923,0)=0, "", _xlfn.XLOOKUP(C924,customers!$A$1:$A$1001,customers!C923:C1923,0))</f>
        <v/>
      </c>
      <c r="H924" s="2" t="str">
        <f>_xlfn.XLOOKUP(C924,customers!$A$1:$A$1001,customers!$G$1:$G$1001,0)</f>
        <v>United States</v>
      </c>
      <c r="I924" t="str">
        <f>INDEX(products!$A$1:$G$49, MATCH(orders!$D924, products!$A$1:$A$49,0), MATCH(orders!I$1,products!$A$1:$G$1,0))</f>
        <v>Ara</v>
      </c>
      <c r="J924" t="str">
        <f>INDEX(products!$A$1:$G$49, MATCH(orders!$D924, products!$A$1:$A$49,0), MATCH(orders!J$1,products!$A$1:$G$1,0))</f>
        <v>M</v>
      </c>
      <c r="K924" s="4">
        <f>INDEX(products!$A$1:$G$49, MATCH(orders!$D924, products!$A$1:$A$49,0), MATCH(orders!K$1,products!$A$1:$G$1,0))</f>
        <v>1</v>
      </c>
      <c r="L924" s="5">
        <f>INDEX(products!$A$1:$G$49, MATCH(orders!$D924, products!$A$1:$A$49,0), 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f>_xlfn.XLOOKUP(C925, customers!$A$1:$A$1001,customers!B924:B1924,0)</f>
        <v>0</v>
      </c>
      <c r="G925" s="2" t="str">
        <f>IF(_xlfn.XLOOKUP(C925,customers!$A$1:$A$1001,customers!C924:C1924,0)=0, "", _xlfn.XLOOKUP(C925,customers!$A$1:$A$1001,customers!C924:C1924,0))</f>
        <v/>
      </c>
      <c r="H925" s="2" t="str">
        <f>_xlfn.XLOOKUP(C925,customers!$A$1:$A$1001,customers!$G$1:$G$1001,0)</f>
        <v>United States</v>
      </c>
      <c r="I925" t="str">
        <f>INDEX(products!$A$1:$G$49, MATCH(orders!$D925, products!$A$1:$A$49,0), MATCH(orders!I$1,products!$A$1:$G$1,0))</f>
        <v>Exc</v>
      </c>
      <c r="J925" t="str">
        <f>INDEX(products!$A$1:$G$49, MATCH(orders!$D925, products!$A$1:$A$49,0), MATCH(orders!J$1,products!$A$1:$G$1,0))</f>
        <v>D</v>
      </c>
      <c r="K925" s="4">
        <f>INDEX(products!$A$1:$G$49, MATCH(orders!$D925, products!$A$1:$A$49,0), MATCH(orders!K$1,products!$A$1:$G$1,0))</f>
        <v>2.5</v>
      </c>
      <c r="L925" s="5">
        <f>INDEX(products!$A$1:$G$49, MATCH(orders!$D925, products!$A$1:$A$49,0), 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f>_xlfn.XLOOKUP(C926, customers!$A$1:$A$1001,customers!B925:B1925,0)</f>
        <v>0</v>
      </c>
      <c r="G926" s="2" t="str">
        <f>IF(_xlfn.XLOOKUP(C926,customers!$A$1:$A$1001,customers!C925:C1925,0)=0, "", _xlfn.XLOOKUP(C926,customers!$A$1:$A$1001,customers!C925:C1925,0))</f>
        <v/>
      </c>
      <c r="H926" s="2" t="str">
        <f>_xlfn.XLOOKUP(C926,customers!$A$1:$A$1001,customers!$G$1:$G$1001,0)</f>
        <v>United States</v>
      </c>
      <c r="I926" t="str">
        <f>INDEX(products!$A$1:$G$49, MATCH(orders!$D926, products!$A$1:$A$49,0), MATCH(orders!I$1,products!$A$1:$G$1,0))</f>
        <v>Ara</v>
      </c>
      <c r="J926" t="str">
        <f>INDEX(products!$A$1:$G$49, MATCH(orders!$D926, products!$A$1:$A$49,0), MATCH(orders!J$1,products!$A$1:$G$1,0))</f>
        <v>L</v>
      </c>
      <c r="K926" s="4">
        <f>INDEX(products!$A$1:$G$49, MATCH(orders!$D926, products!$A$1:$A$49,0), MATCH(orders!K$1,products!$A$1:$G$1,0))</f>
        <v>2.5</v>
      </c>
      <c r="L926" s="5">
        <f>INDEX(products!$A$1:$G$49, MATCH(orders!$D926, products!$A$1:$A$49,0), 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f>_xlfn.XLOOKUP(C927, customers!$A$1:$A$1001,customers!B926:B1926,0)</f>
        <v>0</v>
      </c>
      <c r="G927" s="2" t="str">
        <f>IF(_xlfn.XLOOKUP(C927,customers!$A$1:$A$1001,customers!C926:C1926,0)=0, "", _xlfn.XLOOKUP(C927,customers!$A$1:$A$1001,customers!C926:C1926,0))</f>
        <v/>
      </c>
      <c r="H927" s="2" t="str">
        <f>_xlfn.XLOOKUP(C927,customers!$A$1:$A$1001,customers!$G$1:$G$1001,0)</f>
        <v>United States</v>
      </c>
      <c r="I927" t="str">
        <f>INDEX(products!$A$1:$G$49, MATCH(orders!$D927, products!$A$1:$A$49,0), MATCH(orders!I$1,products!$A$1:$G$1,0))</f>
        <v>Ara</v>
      </c>
      <c r="J927" t="str">
        <f>INDEX(products!$A$1:$G$49, MATCH(orders!$D927, products!$A$1:$A$49,0), MATCH(orders!J$1,products!$A$1:$G$1,0))</f>
        <v>M</v>
      </c>
      <c r="K927" s="4">
        <f>INDEX(products!$A$1:$G$49, MATCH(orders!$D927, products!$A$1:$A$49,0), MATCH(orders!K$1,products!$A$1:$G$1,0))</f>
        <v>0.5</v>
      </c>
      <c r="L927" s="5">
        <f>INDEX(products!$A$1:$G$49, MATCH(orders!$D927, products!$A$1:$A$49,0), 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f>_xlfn.XLOOKUP(C928, customers!$A$1:$A$1001,customers!B927:B1927,0)</f>
        <v>0</v>
      </c>
      <c r="G928" s="2" t="str">
        <f>IF(_xlfn.XLOOKUP(C928,customers!$A$1:$A$1001,customers!C927:C1927,0)=0, "", _xlfn.XLOOKUP(C928,customers!$A$1:$A$1001,customers!C927:C1927,0))</f>
        <v/>
      </c>
      <c r="H928" s="2" t="str">
        <f>_xlfn.XLOOKUP(C928,customers!$A$1:$A$1001,customers!$G$1:$G$1001,0)</f>
        <v>United States</v>
      </c>
      <c r="I928" t="str">
        <f>INDEX(products!$A$1:$G$49, MATCH(orders!$D928, products!$A$1:$A$49,0), MATCH(orders!I$1,products!$A$1:$G$1,0))</f>
        <v>Ara</v>
      </c>
      <c r="J928" t="str">
        <f>INDEX(products!$A$1:$G$49, MATCH(orders!$D928, products!$A$1:$A$49,0), MATCH(orders!J$1,products!$A$1:$G$1,0))</f>
        <v>M</v>
      </c>
      <c r="K928" s="4">
        <f>INDEX(products!$A$1:$G$49, MATCH(orders!$D928, products!$A$1:$A$49,0), MATCH(orders!K$1,products!$A$1:$G$1,0))</f>
        <v>0.5</v>
      </c>
      <c r="L928" s="5">
        <f>INDEX(products!$A$1:$G$49, MATCH(orders!$D928, products!$A$1:$A$49,0), 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f>_xlfn.XLOOKUP(C929, customers!$A$1:$A$1001,customers!B928:B1928,0)</f>
        <v>0</v>
      </c>
      <c r="G929" s="2" t="str">
        <f>IF(_xlfn.XLOOKUP(C929,customers!$A$1:$A$1001,customers!C928:C1928,0)=0, "", _xlfn.XLOOKUP(C929,customers!$A$1:$A$1001,customers!C928:C1928,0))</f>
        <v/>
      </c>
      <c r="H929" s="2" t="str">
        <f>_xlfn.XLOOKUP(C929,customers!$A$1:$A$1001,customers!$G$1:$G$1001,0)</f>
        <v>United States</v>
      </c>
      <c r="I929" t="str">
        <f>INDEX(products!$A$1:$G$49, MATCH(orders!$D929, products!$A$1:$A$49,0), MATCH(orders!I$1,products!$A$1:$G$1,0))</f>
        <v>Exc</v>
      </c>
      <c r="J929" t="str">
        <f>INDEX(products!$A$1:$G$49, MATCH(orders!$D929, products!$A$1:$A$49,0), MATCH(orders!J$1,products!$A$1:$G$1,0))</f>
        <v>D</v>
      </c>
      <c r="K929" s="4">
        <f>INDEX(products!$A$1:$G$49, MATCH(orders!$D929, products!$A$1:$A$49,0), MATCH(orders!K$1,products!$A$1:$G$1,0))</f>
        <v>2.5</v>
      </c>
      <c r="L929" s="5">
        <f>INDEX(products!$A$1:$G$49, MATCH(orders!$D929, products!$A$1:$A$49,0), 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f>_xlfn.XLOOKUP(C930, customers!$A$1:$A$1001,customers!B929:B1929,0)</f>
        <v>0</v>
      </c>
      <c r="G930" s="2" t="str">
        <f>IF(_xlfn.XLOOKUP(C930,customers!$A$1:$A$1001,customers!C929:C1929,0)=0, "", _xlfn.XLOOKUP(C930,customers!$A$1:$A$1001,customers!C929:C1929,0))</f>
        <v/>
      </c>
      <c r="H930" s="2" t="str">
        <f>_xlfn.XLOOKUP(C930,customers!$A$1:$A$1001,customers!$G$1:$G$1001,0)</f>
        <v>United States</v>
      </c>
      <c r="I930" t="str">
        <f>INDEX(products!$A$1:$G$49, MATCH(orders!$D930, products!$A$1:$A$49,0), MATCH(orders!I$1,products!$A$1:$G$1,0))</f>
        <v>Exc</v>
      </c>
      <c r="J930" t="str">
        <f>INDEX(products!$A$1:$G$49, MATCH(orders!$D930, products!$A$1:$A$49,0), MATCH(orders!J$1,products!$A$1:$G$1,0))</f>
        <v>M</v>
      </c>
      <c r="K930" s="4">
        <f>INDEX(products!$A$1:$G$49, MATCH(orders!$D930, products!$A$1:$A$49,0), MATCH(orders!K$1,products!$A$1:$G$1,0))</f>
        <v>2.5</v>
      </c>
      <c r="L930" s="5">
        <f>INDEX(products!$A$1:$G$49, MATCH(orders!$D930, products!$A$1:$A$49,0), 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f>_xlfn.XLOOKUP(C931, customers!$A$1:$A$1001,customers!B930:B1930,0)</f>
        <v>0</v>
      </c>
      <c r="G931" s="2" t="str">
        <f>IF(_xlfn.XLOOKUP(C931,customers!$A$1:$A$1001,customers!C930:C1930,0)=0, "", _xlfn.XLOOKUP(C931,customers!$A$1:$A$1001,customers!C930:C1930,0))</f>
        <v/>
      </c>
      <c r="H931" s="2" t="str">
        <f>_xlfn.XLOOKUP(C931,customers!$A$1:$A$1001,customers!$G$1:$G$1001,0)</f>
        <v>United States</v>
      </c>
      <c r="I931" t="str">
        <f>INDEX(products!$A$1:$G$49, MATCH(orders!$D931, products!$A$1:$A$49,0), MATCH(orders!I$1,products!$A$1:$G$1,0))</f>
        <v>Exc</v>
      </c>
      <c r="J931" t="str">
        <f>INDEX(products!$A$1:$G$49, MATCH(orders!$D931, products!$A$1:$A$49,0), MATCH(orders!J$1,products!$A$1:$G$1,0))</f>
        <v>L</v>
      </c>
      <c r="K931" s="4">
        <f>INDEX(products!$A$1:$G$49, MATCH(orders!$D931, products!$A$1:$A$49,0), MATCH(orders!K$1,products!$A$1:$G$1,0))</f>
        <v>0.2</v>
      </c>
      <c r="L931" s="5">
        <f>INDEX(products!$A$1:$G$49, MATCH(orders!$D931, products!$A$1:$A$49,0), 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f>_xlfn.XLOOKUP(C932, customers!$A$1:$A$1001,customers!B931:B1931,0)</f>
        <v>0</v>
      </c>
      <c r="G932" s="2" t="str">
        <f>IF(_xlfn.XLOOKUP(C932,customers!$A$1:$A$1001,customers!C931:C1931,0)=0, "", _xlfn.XLOOKUP(C932,customers!$A$1:$A$1001,customers!C931:C1931,0))</f>
        <v/>
      </c>
      <c r="H932" s="2" t="str">
        <f>_xlfn.XLOOKUP(C932,customers!$A$1:$A$1001,customers!$G$1:$G$1001,0)</f>
        <v>United States</v>
      </c>
      <c r="I932" t="str">
        <f>INDEX(products!$A$1:$G$49, MATCH(orders!$D932, products!$A$1:$A$49,0), MATCH(orders!I$1,products!$A$1:$G$1,0))</f>
        <v>Exc</v>
      </c>
      <c r="J932" t="str">
        <f>INDEX(products!$A$1:$G$49, MATCH(orders!$D932, products!$A$1:$A$49,0), MATCH(orders!J$1,products!$A$1:$G$1,0))</f>
        <v>D</v>
      </c>
      <c r="K932" s="4">
        <f>INDEX(products!$A$1:$G$49, MATCH(orders!$D932, products!$A$1:$A$49,0), MATCH(orders!K$1,products!$A$1:$G$1,0))</f>
        <v>1</v>
      </c>
      <c r="L932" s="5">
        <f>INDEX(products!$A$1:$G$49, MATCH(orders!$D932, products!$A$1:$A$49,0), 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f>_xlfn.XLOOKUP(C933, customers!$A$1:$A$1001,customers!B932:B1932,0)</f>
        <v>0</v>
      </c>
      <c r="G933" s="2" t="str">
        <f>IF(_xlfn.XLOOKUP(C933,customers!$A$1:$A$1001,customers!C932:C1932,0)=0, "", _xlfn.XLOOKUP(C933,customers!$A$1:$A$1001,customers!C932:C1932,0))</f>
        <v/>
      </c>
      <c r="H933" s="2" t="str">
        <f>_xlfn.XLOOKUP(C933,customers!$A$1:$A$1001,customers!$G$1:$G$1001,0)</f>
        <v>United States</v>
      </c>
      <c r="I933" t="str">
        <f>INDEX(products!$A$1:$G$49, MATCH(orders!$D933, products!$A$1:$A$49,0), MATCH(orders!I$1,products!$A$1:$G$1,0))</f>
        <v>Ara</v>
      </c>
      <c r="J933" t="str">
        <f>INDEX(products!$A$1:$G$49, MATCH(orders!$D933, products!$A$1:$A$49,0), MATCH(orders!J$1,products!$A$1:$G$1,0))</f>
        <v>D</v>
      </c>
      <c r="K933" s="4">
        <f>INDEX(products!$A$1:$G$49, MATCH(orders!$D933, products!$A$1:$A$49,0), MATCH(orders!K$1,products!$A$1:$G$1,0))</f>
        <v>0.5</v>
      </c>
      <c r="L933" s="5">
        <f>INDEX(products!$A$1:$G$49, MATCH(orders!$D933, products!$A$1:$A$49,0), 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f>_xlfn.XLOOKUP(C934, customers!$A$1:$A$1001,customers!B933:B1933,0)</f>
        <v>0</v>
      </c>
      <c r="G934" s="2" t="str">
        <f>IF(_xlfn.XLOOKUP(C934,customers!$A$1:$A$1001,customers!C933:C1933,0)=0, "", _xlfn.XLOOKUP(C934,customers!$A$1:$A$1001,customers!C933:C1933,0))</f>
        <v/>
      </c>
      <c r="H934" s="2" t="str">
        <f>_xlfn.XLOOKUP(C934,customers!$A$1:$A$1001,customers!$G$1:$G$1001,0)</f>
        <v>United States</v>
      </c>
      <c r="I934" t="str">
        <f>INDEX(products!$A$1:$G$49, MATCH(orders!$D934, products!$A$1:$A$49,0), MATCH(orders!I$1,products!$A$1:$G$1,0))</f>
        <v>Exc</v>
      </c>
      <c r="J934" t="str">
        <f>INDEX(products!$A$1:$G$49, MATCH(orders!$D934, products!$A$1:$A$49,0), MATCH(orders!J$1,products!$A$1:$G$1,0))</f>
        <v>M</v>
      </c>
      <c r="K934" s="4">
        <f>INDEX(products!$A$1:$G$49, MATCH(orders!$D934, products!$A$1:$A$49,0), MATCH(orders!K$1,products!$A$1:$G$1,0))</f>
        <v>1</v>
      </c>
      <c r="L934" s="5">
        <f>INDEX(products!$A$1:$G$49, MATCH(orders!$D934, products!$A$1:$A$49,0), 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f>_xlfn.XLOOKUP(C935, customers!$A$1:$A$1001,customers!B934:B1934,0)</f>
        <v>0</v>
      </c>
      <c r="G935" s="2" t="str">
        <f>IF(_xlfn.XLOOKUP(C935,customers!$A$1:$A$1001,customers!C934:C1934,0)=0, "", _xlfn.XLOOKUP(C935,customers!$A$1:$A$1001,customers!C934:C1934,0))</f>
        <v/>
      </c>
      <c r="H935" s="2" t="str">
        <f>_xlfn.XLOOKUP(C935,customers!$A$1:$A$1001,customers!$G$1:$G$1001,0)</f>
        <v>United States</v>
      </c>
      <c r="I935" t="str">
        <f>INDEX(products!$A$1:$G$49, MATCH(orders!$D935, products!$A$1:$A$49,0), MATCH(orders!I$1,products!$A$1:$G$1,0))</f>
        <v>Rob</v>
      </c>
      <c r="J935" t="str">
        <f>INDEX(products!$A$1:$G$49, MATCH(orders!$D935, products!$A$1:$A$49,0), MATCH(orders!J$1,products!$A$1:$G$1,0))</f>
        <v>D</v>
      </c>
      <c r="K935" s="4">
        <f>INDEX(products!$A$1:$G$49, MATCH(orders!$D935, products!$A$1:$A$49,0), MATCH(orders!K$1,products!$A$1:$G$1,0))</f>
        <v>1</v>
      </c>
      <c r="L935" s="5">
        <f>INDEX(products!$A$1:$G$49, MATCH(orders!$D935, products!$A$1:$A$49,0), 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f>_xlfn.XLOOKUP(C936, customers!$A$1:$A$1001,customers!B935:B1935,0)</f>
        <v>0</v>
      </c>
      <c r="G936" s="2" t="str">
        <f>IF(_xlfn.XLOOKUP(C936,customers!$A$1:$A$1001,customers!C935:C1935,0)=0, "", _xlfn.XLOOKUP(C936,customers!$A$1:$A$1001,customers!C935:C1935,0))</f>
        <v/>
      </c>
      <c r="H936" s="2" t="str">
        <f>_xlfn.XLOOKUP(C936,customers!$A$1:$A$1001,customers!$G$1:$G$1001,0)</f>
        <v>United States</v>
      </c>
      <c r="I936" t="str">
        <f>INDEX(products!$A$1:$G$49, MATCH(orders!$D936, products!$A$1:$A$49,0), MATCH(orders!I$1,products!$A$1:$G$1,0))</f>
        <v>Rob</v>
      </c>
      <c r="J936" t="str">
        <f>INDEX(products!$A$1:$G$49, MATCH(orders!$D936, products!$A$1:$A$49,0), MATCH(orders!J$1,products!$A$1:$G$1,0))</f>
        <v>M</v>
      </c>
      <c r="K936" s="4">
        <f>INDEX(products!$A$1:$G$49, MATCH(orders!$D936, products!$A$1:$A$49,0), MATCH(orders!K$1,products!$A$1:$G$1,0))</f>
        <v>2.5</v>
      </c>
      <c r="L936" s="5">
        <f>INDEX(products!$A$1:$G$49, MATCH(orders!$D936, products!$A$1:$A$49,0), 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f>_xlfn.XLOOKUP(C937, customers!$A$1:$A$1001,customers!B936:B1936,0)</f>
        <v>0</v>
      </c>
      <c r="G937" s="2" t="str">
        <f>IF(_xlfn.XLOOKUP(C937,customers!$A$1:$A$1001,customers!C936:C1936,0)=0, "", _xlfn.XLOOKUP(C937,customers!$A$1:$A$1001,customers!C936:C1936,0))</f>
        <v/>
      </c>
      <c r="H937" s="2" t="str">
        <f>_xlfn.XLOOKUP(C937,customers!$A$1:$A$1001,customers!$G$1:$G$1001,0)</f>
        <v>United States</v>
      </c>
      <c r="I937" t="str">
        <f>INDEX(products!$A$1:$G$49, MATCH(orders!$D937, products!$A$1:$A$49,0), MATCH(orders!I$1,products!$A$1:$G$1,0))</f>
        <v>Ara</v>
      </c>
      <c r="J937" t="str">
        <f>INDEX(products!$A$1:$G$49, MATCH(orders!$D937, products!$A$1:$A$49,0), MATCH(orders!J$1,products!$A$1:$G$1,0))</f>
        <v>M</v>
      </c>
      <c r="K937" s="4">
        <f>INDEX(products!$A$1:$G$49, MATCH(orders!$D937, products!$A$1:$A$49,0), MATCH(orders!K$1,products!$A$1:$G$1,0))</f>
        <v>2.5</v>
      </c>
      <c r="L937" s="5">
        <f>INDEX(products!$A$1:$G$49, MATCH(orders!$D937, products!$A$1:$A$49,0), 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f>_xlfn.XLOOKUP(C938, customers!$A$1:$A$1001,customers!B937:B1937,0)</f>
        <v>0</v>
      </c>
      <c r="G938" s="2" t="str">
        <f>IF(_xlfn.XLOOKUP(C938,customers!$A$1:$A$1001,customers!C937:C1937,0)=0, "", _xlfn.XLOOKUP(C938,customers!$A$1:$A$1001,customers!C937:C1937,0))</f>
        <v/>
      </c>
      <c r="H938" s="2" t="str">
        <f>_xlfn.XLOOKUP(C938,customers!$A$1:$A$1001,customers!$G$1:$G$1001,0)</f>
        <v>United States</v>
      </c>
      <c r="I938" t="str">
        <f>INDEX(products!$A$1:$G$49, MATCH(orders!$D938, products!$A$1:$A$49,0), MATCH(orders!I$1,products!$A$1:$G$1,0))</f>
        <v>Lib</v>
      </c>
      <c r="J938" t="str">
        <f>INDEX(products!$A$1:$G$49, MATCH(orders!$D938, products!$A$1:$A$49,0), MATCH(orders!J$1,products!$A$1:$G$1,0))</f>
        <v>D</v>
      </c>
      <c r="K938" s="4">
        <f>INDEX(products!$A$1:$G$49, MATCH(orders!$D938, products!$A$1:$A$49,0), MATCH(orders!K$1,products!$A$1:$G$1,0))</f>
        <v>0.5</v>
      </c>
      <c r="L938" s="5">
        <f>INDEX(products!$A$1:$G$49, MATCH(orders!$D938, products!$A$1:$A$49,0), 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f>_xlfn.XLOOKUP(C939, customers!$A$1:$A$1001,customers!B938:B1938,0)</f>
        <v>0</v>
      </c>
      <c r="G939" s="2" t="str">
        <f>IF(_xlfn.XLOOKUP(C939,customers!$A$1:$A$1001,customers!C938:C1938,0)=0, "", _xlfn.XLOOKUP(C939,customers!$A$1:$A$1001,customers!C938:C1938,0))</f>
        <v/>
      </c>
      <c r="H939" s="2" t="str">
        <f>_xlfn.XLOOKUP(C939,customers!$A$1:$A$1001,customers!$G$1:$G$1001,0)</f>
        <v>United States</v>
      </c>
      <c r="I939" t="str">
        <f>INDEX(products!$A$1:$G$49, MATCH(orders!$D939, products!$A$1:$A$49,0), MATCH(orders!I$1,products!$A$1:$G$1,0))</f>
        <v>Rob</v>
      </c>
      <c r="J939" t="str">
        <f>INDEX(products!$A$1:$G$49, MATCH(orders!$D939, products!$A$1:$A$49,0), MATCH(orders!J$1,products!$A$1:$G$1,0))</f>
        <v>M</v>
      </c>
      <c r="K939" s="4">
        <f>INDEX(products!$A$1:$G$49, MATCH(orders!$D939, products!$A$1:$A$49,0), MATCH(orders!K$1,products!$A$1:$G$1,0))</f>
        <v>2.5</v>
      </c>
      <c r="L939" s="5">
        <f>INDEX(products!$A$1:$G$49, MATCH(orders!$D939, products!$A$1:$A$49,0), 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f>_xlfn.XLOOKUP(C940, customers!$A$1:$A$1001,customers!B939:B1939,0)</f>
        <v>0</v>
      </c>
      <c r="G940" s="2" t="str">
        <f>IF(_xlfn.XLOOKUP(C940,customers!$A$1:$A$1001,customers!C939:C1939,0)=0, "", _xlfn.XLOOKUP(C940,customers!$A$1:$A$1001,customers!C939:C1939,0))</f>
        <v/>
      </c>
      <c r="H940" s="2" t="str">
        <f>_xlfn.XLOOKUP(C940,customers!$A$1:$A$1001,customers!$G$1:$G$1001,0)</f>
        <v>United States</v>
      </c>
      <c r="I940" t="str">
        <f>INDEX(products!$A$1:$G$49, MATCH(orders!$D940, products!$A$1:$A$49,0), MATCH(orders!I$1,products!$A$1:$G$1,0))</f>
        <v>Exc</v>
      </c>
      <c r="J940" t="str">
        <f>INDEX(products!$A$1:$G$49, MATCH(orders!$D940, products!$A$1:$A$49,0), MATCH(orders!J$1,products!$A$1:$G$1,0))</f>
        <v>L</v>
      </c>
      <c r="K940" s="4">
        <f>INDEX(products!$A$1:$G$49, MATCH(orders!$D940, products!$A$1:$A$49,0), MATCH(orders!K$1,products!$A$1:$G$1,0))</f>
        <v>1</v>
      </c>
      <c r="L940" s="5">
        <f>INDEX(products!$A$1:$G$49, MATCH(orders!$D940, products!$A$1:$A$49,0), 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f>_xlfn.XLOOKUP(C941, customers!$A$1:$A$1001,customers!B940:B1940,0)</f>
        <v>0</v>
      </c>
      <c r="G941" s="2" t="str">
        <f>IF(_xlfn.XLOOKUP(C941,customers!$A$1:$A$1001,customers!C940:C1940,0)=0, "", _xlfn.XLOOKUP(C941,customers!$A$1:$A$1001,customers!C940:C1940,0))</f>
        <v/>
      </c>
      <c r="H941" s="2" t="str">
        <f>_xlfn.XLOOKUP(C941,customers!$A$1:$A$1001,customers!$G$1:$G$1001,0)</f>
        <v>United States</v>
      </c>
      <c r="I941" t="str">
        <f>INDEX(products!$A$1:$G$49, MATCH(orders!$D941, products!$A$1:$A$49,0), MATCH(orders!I$1,products!$A$1:$G$1,0))</f>
        <v>Lib</v>
      </c>
      <c r="J941" t="str">
        <f>INDEX(products!$A$1:$G$49, MATCH(orders!$D941, products!$A$1:$A$49,0), MATCH(orders!J$1,products!$A$1:$G$1,0))</f>
        <v>L</v>
      </c>
      <c r="K941" s="4">
        <f>INDEX(products!$A$1:$G$49, MATCH(orders!$D941, products!$A$1:$A$49,0), MATCH(orders!K$1,products!$A$1:$G$1,0))</f>
        <v>0.2</v>
      </c>
      <c r="L941" s="5">
        <f>INDEX(products!$A$1:$G$49, MATCH(orders!$D941, products!$A$1:$A$49,0), 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f>_xlfn.XLOOKUP(C942, customers!$A$1:$A$1001,customers!B941:B1941,0)</f>
        <v>0</v>
      </c>
      <c r="G942" s="2" t="str">
        <f>IF(_xlfn.XLOOKUP(C942,customers!$A$1:$A$1001,customers!C941:C1941,0)=0, "", _xlfn.XLOOKUP(C942,customers!$A$1:$A$1001,customers!C941:C1941,0))</f>
        <v/>
      </c>
      <c r="H942" s="2" t="str">
        <f>_xlfn.XLOOKUP(C942,customers!$A$1:$A$1001,customers!$G$1:$G$1001,0)</f>
        <v>United States</v>
      </c>
      <c r="I942" t="str">
        <f>INDEX(products!$A$1:$G$49, MATCH(orders!$D942, products!$A$1:$A$49,0), MATCH(orders!I$1,products!$A$1:$G$1,0))</f>
        <v>Rob</v>
      </c>
      <c r="J942" t="str">
        <f>INDEX(products!$A$1:$G$49, MATCH(orders!$D942, products!$A$1:$A$49,0), MATCH(orders!J$1,products!$A$1:$G$1,0))</f>
        <v>L</v>
      </c>
      <c r="K942" s="4">
        <f>INDEX(products!$A$1:$G$49, MATCH(orders!$D942, products!$A$1:$A$49,0), MATCH(orders!K$1,products!$A$1:$G$1,0))</f>
        <v>0.5</v>
      </c>
      <c r="L942" s="5">
        <f>INDEX(products!$A$1:$G$49, MATCH(orders!$D942, products!$A$1:$A$49,0), 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f>_xlfn.XLOOKUP(C943, customers!$A$1:$A$1001,customers!B942:B1942,0)</f>
        <v>0</v>
      </c>
      <c r="G943" s="2" t="str">
        <f>IF(_xlfn.XLOOKUP(C943,customers!$A$1:$A$1001,customers!C942:C1942,0)=0, "", _xlfn.XLOOKUP(C943,customers!$A$1:$A$1001,customers!C942:C1942,0))</f>
        <v/>
      </c>
      <c r="H943" s="2" t="str">
        <f>_xlfn.XLOOKUP(C943,customers!$A$1:$A$1001,customers!$G$1:$G$1001,0)</f>
        <v>Ireland</v>
      </c>
      <c r="I943" t="str">
        <f>INDEX(products!$A$1:$G$49, MATCH(orders!$D943, products!$A$1:$A$49,0), MATCH(orders!I$1,products!$A$1:$G$1,0))</f>
        <v>Ara</v>
      </c>
      <c r="J943" t="str">
        <f>INDEX(products!$A$1:$G$49, MATCH(orders!$D943, products!$A$1:$A$49,0), MATCH(orders!J$1,products!$A$1:$G$1,0))</f>
        <v>L</v>
      </c>
      <c r="K943" s="4">
        <f>INDEX(products!$A$1:$G$49, MATCH(orders!$D943, products!$A$1:$A$49,0), MATCH(orders!K$1,products!$A$1:$G$1,0))</f>
        <v>0.5</v>
      </c>
      <c r="L943" s="5">
        <f>INDEX(products!$A$1:$G$49, MATCH(orders!$D943, products!$A$1:$A$49,0), 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f>_xlfn.XLOOKUP(C944, customers!$A$1:$A$1001,customers!B943:B1943,0)</f>
        <v>0</v>
      </c>
      <c r="G944" s="2" t="str">
        <f>IF(_xlfn.XLOOKUP(C944,customers!$A$1:$A$1001,customers!C943:C1943,0)=0, "", _xlfn.XLOOKUP(C944,customers!$A$1:$A$1001,customers!C943:C1943,0))</f>
        <v/>
      </c>
      <c r="H944" s="2" t="str">
        <f>_xlfn.XLOOKUP(C944,customers!$A$1:$A$1001,customers!$G$1:$G$1001,0)</f>
        <v>United States</v>
      </c>
      <c r="I944" t="str">
        <f>INDEX(products!$A$1:$G$49, MATCH(orders!$D944, products!$A$1:$A$49,0), MATCH(orders!I$1,products!$A$1:$G$1,0))</f>
        <v>Rob</v>
      </c>
      <c r="J944" t="str">
        <f>INDEX(products!$A$1:$G$49, MATCH(orders!$D944, products!$A$1:$A$49,0), MATCH(orders!J$1,products!$A$1:$G$1,0))</f>
        <v>L</v>
      </c>
      <c r="K944" s="4">
        <f>INDEX(products!$A$1:$G$49, MATCH(orders!$D944, products!$A$1:$A$49,0), MATCH(orders!K$1,products!$A$1:$G$1,0))</f>
        <v>1</v>
      </c>
      <c r="L944" s="5">
        <f>INDEX(products!$A$1:$G$49, MATCH(orders!$D944, products!$A$1:$A$49,0), 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f>_xlfn.XLOOKUP(C945, customers!$A$1:$A$1001,customers!B944:B1944,0)</f>
        <v>0</v>
      </c>
      <c r="G945" s="2" t="str">
        <f>IF(_xlfn.XLOOKUP(C945,customers!$A$1:$A$1001,customers!C944:C1944,0)=0, "", _xlfn.XLOOKUP(C945,customers!$A$1:$A$1001,customers!C944:C1944,0))</f>
        <v/>
      </c>
      <c r="H945" s="2" t="str">
        <f>_xlfn.XLOOKUP(C945,customers!$A$1:$A$1001,customers!$G$1:$G$1001,0)</f>
        <v>United States</v>
      </c>
      <c r="I945" t="str">
        <f>INDEX(products!$A$1:$G$49, MATCH(orders!$D945, products!$A$1:$A$49,0), MATCH(orders!I$1,products!$A$1:$G$1,0))</f>
        <v>Ara</v>
      </c>
      <c r="J945" t="str">
        <f>INDEX(products!$A$1:$G$49, MATCH(orders!$D945, products!$A$1:$A$49,0), MATCH(orders!J$1,products!$A$1:$G$1,0))</f>
        <v>L</v>
      </c>
      <c r="K945" s="4">
        <f>INDEX(products!$A$1:$G$49, MATCH(orders!$D945, products!$A$1:$A$49,0), MATCH(orders!K$1,products!$A$1:$G$1,0))</f>
        <v>0.5</v>
      </c>
      <c r="L945" s="5">
        <f>INDEX(products!$A$1:$G$49, MATCH(orders!$D945, products!$A$1:$A$49,0), 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f>_xlfn.XLOOKUP(C946, customers!$A$1:$A$1001,customers!B945:B1945,0)</f>
        <v>0</v>
      </c>
      <c r="G946" s="2" t="str">
        <f>IF(_xlfn.XLOOKUP(C946,customers!$A$1:$A$1001,customers!C945:C1945,0)=0, "", _xlfn.XLOOKUP(C946,customers!$A$1:$A$1001,customers!C945:C1945,0))</f>
        <v/>
      </c>
      <c r="H946" s="2" t="str">
        <f>_xlfn.XLOOKUP(C946,customers!$A$1:$A$1001,customers!$G$1:$G$1001,0)</f>
        <v>United States</v>
      </c>
      <c r="I946" t="str">
        <f>INDEX(products!$A$1:$G$49, MATCH(orders!$D946, products!$A$1:$A$49,0), MATCH(orders!I$1,products!$A$1:$G$1,0))</f>
        <v>Rob</v>
      </c>
      <c r="J946" t="str">
        <f>INDEX(products!$A$1:$G$49, MATCH(orders!$D946, products!$A$1:$A$49,0), MATCH(orders!J$1,products!$A$1:$G$1,0))</f>
        <v>L</v>
      </c>
      <c r="K946" s="4">
        <f>INDEX(products!$A$1:$G$49, MATCH(orders!$D946, products!$A$1:$A$49,0), MATCH(orders!K$1,products!$A$1:$G$1,0))</f>
        <v>0.5</v>
      </c>
      <c r="L946" s="5">
        <f>INDEX(products!$A$1:$G$49, MATCH(orders!$D946, products!$A$1:$A$49,0), 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f>_xlfn.XLOOKUP(C947, customers!$A$1:$A$1001,customers!B946:B1946,0)</f>
        <v>0</v>
      </c>
      <c r="G947" s="2" t="str">
        <f>IF(_xlfn.XLOOKUP(C947,customers!$A$1:$A$1001,customers!C946:C1946,0)=0, "", _xlfn.XLOOKUP(C947,customers!$A$1:$A$1001,customers!C946:C1946,0))</f>
        <v/>
      </c>
      <c r="H947" s="2" t="str">
        <f>_xlfn.XLOOKUP(C947,customers!$A$1:$A$1001,customers!$G$1:$G$1001,0)</f>
        <v>United States</v>
      </c>
      <c r="I947" t="str">
        <f>INDEX(products!$A$1:$G$49, MATCH(orders!$D947, products!$A$1:$A$49,0), MATCH(orders!I$1,products!$A$1:$G$1,0))</f>
        <v>Lib</v>
      </c>
      <c r="J947" t="str">
        <f>INDEX(products!$A$1:$G$49, MATCH(orders!$D947, products!$A$1:$A$49,0), MATCH(orders!J$1,products!$A$1:$G$1,0))</f>
        <v>D</v>
      </c>
      <c r="K947" s="4">
        <f>INDEX(products!$A$1:$G$49, MATCH(orders!$D947, products!$A$1:$A$49,0), MATCH(orders!K$1,products!$A$1:$G$1,0))</f>
        <v>2.5</v>
      </c>
      <c r="L947" s="5">
        <f>INDEX(products!$A$1:$G$49, MATCH(orders!$D947, products!$A$1:$A$49,0), 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f>_xlfn.XLOOKUP(C948, customers!$A$1:$A$1001,customers!B947:B1947,0)</f>
        <v>0</v>
      </c>
      <c r="G948" s="2" t="str">
        <f>IF(_xlfn.XLOOKUP(C948,customers!$A$1:$A$1001,customers!C947:C1947,0)=0, "", _xlfn.XLOOKUP(C948,customers!$A$1:$A$1001,customers!C947:C1947,0))</f>
        <v/>
      </c>
      <c r="H948" s="2" t="str">
        <f>_xlfn.XLOOKUP(C948,customers!$A$1:$A$1001,customers!$G$1:$G$1001,0)</f>
        <v>United States</v>
      </c>
      <c r="I948" t="str">
        <f>INDEX(products!$A$1:$G$49, MATCH(orders!$D948, products!$A$1:$A$49,0), MATCH(orders!I$1,products!$A$1:$G$1,0))</f>
        <v>Lib</v>
      </c>
      <c r="J948" t="str">
        <f>INDEX(products!$A$1:$G$49, MATCH(orders!$D948, products!$A$1:$A$49,0), MATCH(orders!J$1,products!$A$1:$G$1,0))</f>
        <v>D</v>
      </c>
      <c r="K948" s="4">
        <f>INDEX(products!$A$1:$G$49, MATCH(orders!$D948, products!$A$1:$A$49,0), MATCH(orders!K$1,products!$A$1:$G$1,0))</f>
        <v>0.5</v>
      </c>
      <c r="L948" s="5">
        <f>INDEX(products!$A$1:$G$49, MATCH(orders!$D948, products!$A$1:$A$49,0), 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f>_xlfn.XLOOKUP(C949, customers!$A$1:$A$1001,customers!B948:B1948,0)</f>
        <v>0</v>
      </c>
      <c r="G949" s="2" t="str">
        <f>IF(_xlfn.XLOOKUP(C949,customers!$A$1:$A$1001,customers!C948:C1948,0)=0, "", _xlfn.XLOOKUP(C949,customers!$A$1:$A$1001,customers!C948:C1948,0))</f>
        <v/>
      </c>
      <c r="H949" s="2" t="str">
        <f>_xlfn.XLOOKUP(C949,customers!$A$1:$A$1001,customers!$G$1:$G$1001,0)</f>
        <v>Ireland</v>
      </c>
      <c r="I949" t="str">
        <f>INDEX(products!$A$1:$G$49, MATCH(orders!$D949, products!$A$1:$A$49,0), MATCH(orders!I$1,products!$A$1:$G$1,0))</f>
        <v>Ara</v>
      </c>
      <c r="J949" t="str">
        <f>INDEX(products!$A$1:$G$49, MATCH(orders!$D949, products!$A$1:$A$49,0), MATCH(orders!J$1,products!$A$1:$G$1,0))</f>
        <v>M</v>
      </c>
      <c r="K949" s="4">
        <f>INDEX(products!$A$1:$G$49, MATCH(orders!$D949, products!$A$1:$A$49,0), MATCH(orders!K$1,products!$A$1:$G$1,0))</f>
        <v>1</v>
      </c>
      <c r="L949" s="5">
        <f>INDEX(products!$A$1:$G$49, MATCH(orders!$D949, products!$A$1:$A$49,0), 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f>_xlfn.XLOOKUP(C950, customers!$A$1:$A$1001,customers!B949:B1949,0)</f>
        <v>0</v>
      </c>
      <c r="G950" s="2" t="str">
        <f>IF(_xlfn.XLOOKUP(C950,customers!$A$1:$A$1001,customers!C949:C1949,0)=0, "", _xlfn.XLOOKUP(C950,customers!$A$1:$A$1001,customers!C949:C1949,0))</f>
        <v/>
      </c>
      <c r="H950" s="2" t="str">
        <f>_xlfn.XLOOKUP(C950,customers!$A$1:$A$1001,customers!$G$1:$G$1001,0)</f>
        <v>United Kingdom</v>
      </c>
      <c r="I950" t="str">
        <f>INDEX(products!$A$1:$G$49, MATCH(orders!$D950, products!$A$1:$A$49,0), MATCH(orders!I$1,products!$A$1:$G$1,0))</f>
        <v>Exc</v>
      </c>
      <c r="J950" t="str">
        <f>INDEX(products!$A$1:$G$49, MATCH(orders!$D950, products!$A$1:$A$49,0), MATCH(orders!J$1,products!$A$1:$G$1,0))</f>
        <v>D</v>
      </c>
      <c r="K950" s="4">
        <f>INDEX(products!$A$1:$G$49, MATCH(orders!$D950, products!$A$1:$A$49,0), MATCH(orders!K$1,products!$A$1:$G$1,0))</f>
        <v>2.5</v>
      </c>
      <c r="L950" s="5">
        <f>INDEX(products!$A$1:$G$49, MATCH(orders!$D950, products!$A$1:$A$49,0), 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f>_xlfn.XLOOKUP(C951, customers!$A$1:$A$1001,customers!B950:B1950,0)</f>
        <v>0</v>
      </c>
      <c r="G951" s="2" t="str">
        <f>IF(_xlfn.XLOOKUP(C951,customers!$A$1:$A$1001,customers!C950:C1950,0)=0, "", _xlfn.XLOOKUP(C951,customers!$A$1:$A$1001,customers!C950:C1950,0))</f>
        <v/>
      </c>
      <c r="H951" s="2" t="str">
        <f>_xlfn.XLOOKUP(C951,customers!$A$1:$A$1001,customers!$G$1:$G$1001,0)</f>
        <v>Ireland</v>
      </c>
      <c r="I951" t="str">
        <f>INDEX(products!$A$1:$G$49, MATCH(orders!$D951, products!$A$1:$A$49,0), MATCH(orders!I$1,products!$A$1:$G$1,0))</f>
        <v>Rob</v>
      </c>
      <c r="J951" t="str">
        <f>INDEX(products!$A$1:$G$49, MATCH(orders!$D951, products!$A$1:$A$49,0), MATCH(orders!J$1,products!$A$1:$G$1,0))</f>
        <v>L</v>
      </c>
      <c r="K951" s="4">
        <f>INDEX(products!$A$1:$G$49, MATCH(orders!$D951, products!$A$1:$A$49,0), MATCH(orders!K$1,products!$A$1:$G$1,0))</f>
        <v>2.5</v>
      </c>
      <c r="L951" s="5">
        <f>INDEX(products!$A$1:$G$49, MATCH(orders!$D951, products!$A$1:$A$49,0), 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f>_xlfn.XLOOKUP(C952, customers!$A$1:$A$1001,customers!B951:B1951,0)</f>
        <v>0</v>
      </c>
      <c r="G952" s="2" t="str">
        <f>IF(_xlfn.XLOOKUP(C952,customers!$A$1:$A$1001,customers!C951:C1951,0)=0, "", _xlfn.XLOOKUP(C952,customers!$A$1:$A$1001,customers!C951:C1951,0))</f>
        <v/>
      </c>
      <c r="H952" s="2" t="str">
        <f>_xlfn.XLOOKUP(C952,customers!$A$1:$A$1001,customers!$G$1:$G$1001,0)</f>
        <v>United States</v>
      </c>
      <c r="I952" t="str">
        <f>INDEX(products!$A$1:$G$49, MATCH(orders!$D952, products!$A$1:$A$49,0), MATCH(orders!I$1,products!$A$1:$G$1,0))</f>
        <v>Rob</v>
      </c>
      <c r="J952" t="str">
        <f>INDEX(products!$A$1:$G$49, MATCH(orders!$D952, products!$A$1:$A$49,0), MATCH(orders!J$1,products!$A$1:$G$1,0))</f>
        <v>L</v>
      </c>
      <c r="K952" s="4">
        <f>INDEX(products!$A$1:$G$49, MATCH(orders!$D952, products!$A$1:$A$49,0), MATCH(orders!K$1,products!$A$1:$G$1,0))</f>
        <v>0.2</v>
      </c>
      <c r="L952" s="5">
        <f>INDEX(products!$A$1:$G$49, MATCH(orders!$D952, products!$A$1:$A$49,0), 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f>_xlfn.XLOOKUP(C953, customers!$A$1:$A$1001,customers!B952:B1952,0)</f>
        <v>0</v>
      </c>
      <c r="G953" s="2" t="str">
        <f>IF(_xlfn.XLOOKUP(C953,customers!$A$1:$A$1001,customers!C952:C1952,0)=0, "", _xlfn.XLOOKUP(C953,customers!$A$1:$A$1001,customers!C952:C1952,0))</f>
        <v/>
      </c>
      <c r="H953" s="2" t="str">
        <f>_xlfn.XLOOKUP(C953,customers!$A$1:$A$1001,customers!$G$1:$G$1001,0)</f>
        <v>United States</v>
      </c>
      <c r="I953" t="str">
        <f>INDEX(products!$A$1:$G$49, MATCH(orders!$D953, products!$A$1:$A$49,0), MATCH(orders!I$1,products!$A$1:$G$1,0))</f>
        <v>Rob</v>
      </c>
      <c r="J953" t="str">
        <f>INDEX(products!$A$1:$G$49, MATCH(orders!$D953, products!$A$1:$A$49,0), MATCH(orders!J$1,products!$A$1:$G$1,0))</f>
        <v>L</v>
      </c>
      <c r="K953" s="4">
        <f>INDEX(products!$A$1:$G$49, MATCH(orders!$D953, products!$A$1:$A$49,0), MATCH(orders!K$1,products!$A$1:$G$1,0))</f>
        <v>0.2</v>
      </c>
      <c r="L953" s="5">
        <f>INDEX(products!$A$1:$G$49, MATCH(orders!$D953, products!$A$1:$A$49,0), 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f>_xlfn.XLOOKUP(C954, customers!$A$1:$A$1001,customers!B953:B1953,0)</f>
        <v>0</v>
      </c>
      <c r="G954" s="2" t="str">
        <f>IF(_xlfn.XLOOKUP(C954,customers!$A$1:$A$1001,customers!C953:C1953,0)=0, "", _xlfn.XLOOKUP(C954,customers!$A$1:$A$1001,customers!C953:C1953,0))</f>
        <v/>
      </c>
      <c r="H954" s="2" t="str">
        <f>_xlfn.XLOOKUP(C954,customers!$A$1:$A$1001,customers!$G$1:$G$1001,0)</f>
        <v>Ireland</v>
      </c>
      <c r="I954" t="str">
        <f>INDEX(products!$A$1:$G$49, MATCH(orders!$D954, products!$A$1:$A$49,0), MATCH(orders!I$1,products!$A$1:$G$1,0))</f>
        <v>Ara</v>
      </c>
      <c r="J954" t="str">
        <f>INDEX(products!$A$1:$G$49, MATCH(orders!$D954, products!$A$1:$A$49,0), MATCH(orders!J$1,products!$A$1:$G$1,0))</f>
        <v>M</v>
      </c>
      <c r="K954" s="4">
        <f>INDEX(products!$A$1:$G$49, MATCH(orders!$D954, products!$A$1:$A$49,0), MATCH(orders!K$1,products!$A$1:$G$1,0))</f>
        <v>1</v>
      </c>
      <c r="L954" s="5">
        <f>INDEX(products!$A$1:$G$49, MATCH(orders!$D954, products!$A$1:$A$49,0), 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f>_xlfn.XLOOKUP(C955, customers!$A$1:$A$1001,customers!B954:B1954,0)</f>
        <v>0</v>
      </c>
      <c r="G955" s="2" t="str">
        <f>IF(_xlfn.XLOOKUP(C955,customers!$A$1:$A$1001,customers!C954:C1954,0)=0, "", _xlfn.XLOOKUP(C955,customers!$A$1:$A$1001,customers!C954:C1954,0))</f>
        <v/>
      </c>
      <c r="H955" s="2" t="str">
        <f>_xlfn.XLOOKUP(C955,customers!$A$1:$A$1001,customers!$G$1:$G$1001,0)</f>
        <v>United States</v>
      </c>
      <c r="I955" t="str">
        <f>INDEX(products!$A$1:$G$49, MATCH(orders!$D955, products!$A$1:$A$49,0), MATCH(orders!I$1,products!$A$1:$G$1,0))</f>
        <v>Ara</v>
      </c>
      <c r="J955" t="str">
        <f>INDEX(products!$A$1:$G$49, MATCH(orders!$D955, products!$A$1:$A$49,0), MATCH(orders!J$1,products!$A$1:$G$1,0))</f>
        <v>L</v>
      </c>
      <c r="K955" s="4">
        <f>INDEX(products!$A$1:$G$49, MATCH(orders!$D955, products!$A$1:$A$49,0), MATCH(orders!K$1,products!$A$1:$G$1,0))</f>
        <v>0.2</v>
      </c>
      <c r="L955" s="5">
        <f>INDEX(products!$A$1:$G$49, MATCH(orders!$D955, products!$A$1:$A$49,0), 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f>_xlfn.XLOOKUP(C956, customers!$A$1:$A$1001,customers!B955:B1955,0)</f>
        <v>0</v>
      </c>
      <c r="G956" s="2" t="str">
        <f>IF(_xlfn.XLOOKUP(C956,customers!$A$1:$A$1001,customers!C955:C1955,0)=0, "", _xlfn.XLOOKUP(C956,customers!$A$1:$A$1001,customers!C955:C1955,0))</f>
        <v/>
      </c>
      <c r="H956" s="2" t="str">
        <f>_xlfn.XLOOKUP(C956,customers!$A$1:$A$1001,customers!$G$1:$G$1001,0)</f>
        <v>United States</v>
      </c>
      <c r="I956" t="str">
        <f>INDEX(products!$A$1:$G$49, MATCH(orders!$D956, products!$A$1:$A$49,0), MATCH(orders!I$1,products!$A$1:$G$1,0))</f>
        <v>Exc</v>
      </c>
      <c r="J956" t="str">
        <f>INDEX(products!$A$1:$G$49, MATCH(orders!$D956, products!$A$1:$A$49,0), MATCH(orders!J$1,products!$A$1:$G$1,0))</f>
        <v>D</v>
      </c>
      <c r="K956" s="4">
        <f>INDEX(products!$A$1:$G$49, MATCH(orders!$D956, products!$A$1:$A$49,0), MATCH(orders!K$1,products!$A$1:$G$1,0))</f>
        <v>2.5</v>
      </c>
      <c r="L956" s="5">
        <f>INDEX(products!$A$1:$G$49, MATCH(orders!$D956, products!$A$1:$A$49,0), 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f>_xlfn.XLOOKUP(C957, customers!$A$1:$A$1001,customers!B956:B1956,0)</f>
        <v>0</v>
      </c>
      <c r="G957" s="2" t="str">
        <f>IF(_xlfn.XLOOKUP(C957,customers!$A$1:$A$1001,customers!C956:C1956,0)=0, "", _xlfn.XLOOKUP(C957,customers!$A$1:$A$1001,customers!C956:C1956,0))</f>
        <v/>
      </c>
      <c r="H957" s="2" t="str">
        <f>_xlfn.XLOOKUP(C957,customers!$A$1:$A$1001,customers!$G$1:$G$1001,0)</f>
        <v>United States</v>
      </c>
      <c r="I957" t="str">
        <f>INDEX(products!$A$1:$G$49, MATCH(orders!$D957, products!$A$1:$A$49,0), MATCH(orders!I$1,products!$A$1:$G$1,0))</f>
        <v>Exc</v>
      </c>
      <c r="J957" t="str">
        <f>INDEX(products!$A$1:$G$49, MATCH(orders!$D957, products!$A$1:$A$49,0), MATCH(orders!J$1,products!$A$1:$G$1,0))</f>
        <v>L</v>
      </c>
      <c r="K957" s="4">
        <f>INDEX(products!$A$1:$G$49, MATCH(orders!$D957, products!$A$1:$A$49,0), MATCH(orders!K$1,products!$A$1:$G$1,0))</f>
        <v>2.5</v>
      </c>
      <c r="L957" s="5">
        <f>INDEX(products!$A$1:$G$49, MATCH(orders!$D957, products!$A$1:$A$49,0), 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f>_xlfn.XLOOKUP(C958, customers!$A$1:$A$1001,customers!B957:B1957,0)</f>
        <v>0</v>
      </c>
      <c r="G958" s="2" t="str">
        <f>IF(_xlfn.XLOOKUP(C958,customers!$A$1:$A$1001,customers!C957:C1957,0)=0, "", _xlfn.XLOOKUP(C958,customers!$A$1:$A$1001,customers!C957:C1957,0))</f>
        <v/>
      </c>
      <c r="H958" s="2" t="str">
        <f>_xlfn.XLOOKUP(C958,customers!$A$1:$A$1001,customers!$G$1:$G$1001,0)</f>
        <v>United States</v>
      </c>
      <c r="I958" t="str">
        <f>INDEX(products!$A$1:$G$49, MATCH(orders!$D958, products!$A$1:$A$49,0), MATCH(orders!I$1,products!$A$1:$G$1,0))</f>
        <v>Rob</v>
      </c>
      <c r="J958" t="str">
        <f>INDEX(products!$A$1:$G$49, MATCH(orders!$D958, products!$A$1:$A$49,0), MATCH(orders!J$1,products!$A$1:$G$1,0))</f>
        <v>L</v>
      </c>
      <c r="K958" s="4">
        <f>INDEX(products!$A$1:$G$49, MATCH(orders!$D958, products!$A$1:$A$49,0), MATCH(orders!K$1,products!$A$1:$G$1,0))</f>
        <v>2.5</v>
      </c>
      <c r="L958" s="5">
        <f>INDEX(products!$A$1:$G$49, MATCH(orders!$D958, products!$A$1:$A$49,0), 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f>_xlfn.XLOOKUP(C959, customers!$A$1:$A$1001,customers!B958:B1958,0)</f>
        <v>0</v>
      </c>
      <c r="G959" s="2" t="str">
        <f>IF(_xlfn.XLOOKUP(C959,customers!$A$1:$A$1001,customers!C958:C1958,0)=0, "", _xlfn.XLOOKUP(C959,customers!$A$1:$A$1001,customers!C958:C1958,0))</f>
        <v/>
      </c>
      <c r="H959" s="2" t="str">
        <f>_xlfn.XLOOKUP(C959,customers!$A$1:$A$1001,customers!$G$1:$G$1001,0)</f>
        <v>United States</v>
      </c>
      <c r="I959" t="str">
        <f>INDEX(products!$A$1:$G$49, MATCH(orders!$D959, products!$A$1:$A$49,0), MATCH(orders!I$1,products!$A$1:$G$1,0))</f>
        <v>Exc</v>
      </c>
      <c r="J959" t="str">
        <f>INDEX(products!$A$1:$G$49, MATCH(orders!$D959, products!$A$1:$A$49,0), MATCH(orders!J$1,products!$A$1:$G$1,0))</f>
        <v>L</v>
      </c>
      <c r="K959" s="4">
        <f>INDEX(products!$A$1:$G$49, MATCH(orders!$D959, products!$A$1:$A$49,0), MATCH(orders!K$1,products!$A$1:$G$1,0))</f>
        <v>1</v>
      </c>
      <c r="L959" s="5">
        <f>INDEX(products!$A$1:$G$49, MATCH(orders!$D959, products!$A$1:$A$49,0), 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f>_xlfn.XLOOKUP(C960, customers!$A$1:$A$1001,customers!B959:B1959,0)</f>
        <v>0</v>
      </c>
      <c r="G960" s="2" t="str">
        <f>IF(_xlfn.XLOOKUP(C960,customers!$A$1:$A$1001,customers!C959:C1959,0)=0, "", _xlfn.XLOOKUP(C960,customers!$A$1:$A$1001,customers!C959:C1959,0))</f>
        <v/>
      </c>
      <c r="H960" s="2" t="str">
        <f>_xlfn.XLOOKUP(C960,customers!$A$1:$A$1001,customers!$G$1:$G$1001,0)</f>
        <v>United States</v>
      </c>
      <c r="I960" t="str">
        <f>INDEX(products!$A$1:$G$49, MATCH(orders!$D960, products!$A$1:$A$49,0), MATCH(orders!I$1,products!$A$1:$G$1,0))</f>
        <v>Ara</v>
      </c>
      <c r="J960" t="str">
        <f>INDEX(products!$A$1:$G$49, MATCH(orders!$D960, products!$A$1:$A$49,0), MATCH(orders!J$1,products!$A$1:$G$1,0))</f>
        <v>L</v>
      </c>
      <c r="K960" s="4">
        <f>INDEX(products!$A$1:$G$49, MATCH(orders!$D960, products!$A$1:$A$49,0), MATCH(orders!K$1,products!$A$1:$G$1,0))</f>
        <v>0.2</v>
      </c>
      <c r="L960" s="5">
        <f>INDEX(products!$A$1:$G$49, MATCH(orders!$D960, products!$A$1:$A$49,0), 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f>_xlfn.XLOOKUP(C961, customers!$A$1:$A$1001,customers!B960:B1960,0)</f>
        <v>0</v>
      </c>
      <c r="G961" s="2" t="str">
        <f>IF(_xlfn.XLOOKUP(C961,customers!$A$1:$A$1001,customers!C960:C1960,0)=0, "", _xlfn.XLOOKUP(C961,customers!$A$1:$A$1001,customers!C960:C1960,0))</f>
        <v/>
      </c>
      <c r="H961" s="2" t="str">
        <f>_xlfn.XLOOKUP(C961,customers!$A$1:$A$1001,customers!$G$1:$G$1001,0)</f>
        <v>United States</v>
      </c>
      <c r="I961" t="str">
        <f>INDEX(products!$A$1:$G$49, MATCH(orders!$D961, products!$A$1:$A$49,0), MATCH(orders!I$1,products!$A$1:$G$1,0))</f>
        <v>Lib</v>
      </c>
      <c r="J961" t="str">
        <f>INDEX(products!$A$1:$G$49, MATCH(orders!$D961, products!$A$1:$A$49,0), MATCH(orders!J$1,products!$A$1:$G$1,0))</f>
        <v>L</v>
      </c>
      <c r="K961" s="4">
        <f>INDEX(products!$A$1:$G$49, MATCH(orders!$D961, products!$A$1:$A$49,0), MATCH(orders!K$1,products!$A$1:$G$1,0))</f>
        <v>0.2</v>
      </c>
      <c r="L961" s="5">
        <f>INDEX(products!$A$1:$G$49, MATCH(orders!$D961, products!$A$1:$A$49,0), 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f>_xlfn.XLOOKUP(C962, customers!$A$1:$A$1001,customers!B961:B1961,0)</f>
        <v>0</v>
      </c>
      <c r="G962" s="2" t="str">
        <f>IF(_xlfn.XLOOKUP(C962,customers!$A$1:$A$1001,customers!C961:C1961,0)=0, "", _xlfn.XLOOKUP(C962,customers!$A$1:$A$1001,customers!C961:C1961,0))</f>
        <v/>
      </c>
      <c r="H962" s="2" t="str">
        <f>_xlfn.XLOOKUP(C962,customers!$A$1:$A$1001,customers!$G$1:$G$1001,0)</f>
        <v>United States</v>
      </c>
      <c r="I962" t="str">
        <f>INDEX(products!$A$1:$G$49, MATCH(orders!$D962, products!$A$1:$A$49,0), MATCH(orders!I$1,products!$A$1:$G$1,0))</f>
        <v>Lib</v>
      </c>
      <c r="J962" t="str">
        <f>INDEX(products!$A$1:$G$49, MATCH(orders!$D962, products!$A$1:$A$49,0), MATCH(orders!J$1,products!$A$1:$G$1,0))</f>
        <v>L</v>
      </c>
      <c r="K962" s="4">
        <f>INDEX(products!$A$1:$G$49, MATCH(orders!$D962, products!$A$1:$A$49,0), MATCH(orders!K$1,products!$A$1:$G$1,0))</f>
        <v>1</v>
      </c>
      <c r="L962" s="5">
        <f>INDEX(products!$A$1:$G$49, MATCH(orders!$D962, products!$A$1:$A$49,0), 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f>_xlfn.XLOOKUP(C963, customers!$A$1:$A$1001,customers!B962:B1962,0)</f>
        <v>0</v>
      </c>
      <c r="G963" s="2" t="str">
        <f>IF(_xlfn.XLOOKUP(C963,customers!$A$1:$A$1001,customers!C962:C1962,0)=0, "", _xlfn.XLOOKUP(C963,customers!$A$1:$A$1001,customers!C962:C1962,0))</f>
        <v/>
      </c>
      <c r="H963" s="2" t="str">
        <f>_xlfn.XLOOKUP(C963,customers!$A$1:$A$1001,customers!$G$1:$G$1001,0)</f>
        <v>United States</v>
      </c>
      <c r="I963" t="str">
        <f>INDEX(products!$A$1:$G$49, MATCH(orders!$D963, products!$A$1:$A$49,0), MATCH(orders!I$1,products!$A$1:$G$1,0))</f>
        <v>Ara</v>
      </c>
      <c r="J963" t="str">
        <f>INDEX(products!$A$1:$G$49, MATCH(orders!$D963, products!$A$1:$A$49,0), MATCH(orders!J$1,products!$A$1:$G$1,0))</f>
        <v>D</v>
      </c>
      <c r="K963" s="4">
        <f>INDEX(products!$A$1:$G$49, MATCH(orders!$D963, products!$A$1:$A$49,0), MATCH(orders!K$1,products!$A$1:$G$1,0))</f>
        <v>2.5</v>
      </c>
      <c r="L963" s="5">
        <f>INDEX(products!$A$1:$G$49, MATCH(orders!$D963, products!$A$1:$A$49,0), MATCH(orders!L$1,products!$A$1:$G$1,0))</f>
        <v>22.884999999999998</v>
      </c>
      <c r="M963" s="5">
        <f t="shared" ref="M963:M1001" si="45">L963*E963</f>
        <v>45.769999999999996</v>
      </c>
      <c r="N963" t="str">
        <f t="shared" ref="N963:N1001" si="46">IF(I963="Rob", "Robusta", IF(I963= "EXC", "Excelsa", IF(I963= "Ara", "Arabica", IF(I963="Lib", "Liberica", ""))))</f>
        <v>Arabica</v>
      </c>
      <c r="O963" t="str">
        <f t="shared" ref="O963:O1001" si="47">IF(J963="M","Medium", IF(J963 = "L", "Light", IF(J963="D", "Dark","")))</f>
        <v>Dark</v>
      </c>
      <c r="P963" t="str">
        <f>_xlfn.XLOOKUP(Orders[[#This Row],[Customer ID]],customers!$A$1:$A$1001,customers!$I$1:$I$1001,0)</f>
        <v>Yes</v>
      </c>
    </row>
    <row r="964" spans="1:16" x14ac:dyDescent="0.3">
      <c r="A964" s="2" t="s">
        <v>5926</v>
      </c>
      <c r="B964" s="3">
        <v>44664</v>
      </c>
      <c r="C964" s="2" t="s">
        <v>5927</v>
      </c>
      <c r="D964" t="s">
        <v>6177</v>
      </c>
      <c r="E964" s="2">
        <v>1</v>
      </c>
      <c r="F964" s="2">
        <f>_xlfn.XLOOKUP(C964, customers!$A$1:$A$1001,customers!B963:B1963,0)</f>
        <v>0</v>
      </c>
      <c r="G964" s="2" t="str">
        <f>IF(_xlfn.XLOOKUP(C964,customers!$A$1:$A$1001,customers!C963:C1963,0)=0, "", _xlfn.XLOOKUP(C964,customers!$A$1:$A$1001,customers!C963:C1963,0))</f>
        <v/>
      </c>
      <c r="H964" s="2" t="str">
        <f>_xlfn.XLOOKUP(C964,customers!$A$1:$A$1001,customers!$G$1:$G$1001,0)</f>
        <v>Ireland</v>
      </c>
      <c r="I964" t="str">
        <f>INDEX(products!$A$1:$G$49, MATCH(orders!$D964, products!$A$1:$A$49,0), MATCH(orders!I$1,products!$A$1:$G$1,0))</f>
        <v>Rob</v>
      </c>
      <c r="J964" t="str">
        <f>INDEX(products!$A$1:$G$49, MATCH(orders!$D964, products!$A$1:$A$49,0), MATCH(orders!J$1,products!$A$1:$G$1,0))</f>
        <v>D</v>
      </c>
      <c r="K964" s="4">
        <f>INDEX(products!$A$1:$G$49, MATCH(orders!$D964, products!$A$1:$A$49,0), MATCH(orders!K$1,products!$A$1:$G$1,0))</f>
        <v>1</v>
      </c>
      <c r="L964" s="5">
        <f>INDEX(products!$A$1:$G$49, MATCH(orders!$D964, products!$A$1:$A$49,0), 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f>_xlfn.XLOOKUP(C965, customers!$A$1:$A$1001,customers!B964:B1964,0)</f>
        <v>0</v>
      </c>
      <c r="G965" s="2" t="str">
        <f>IF(_xlfn.XLOOKUP(C965,customers!$A$1:$A$1001,customers!C964:C1964,0)=0, "", _xlfn.XLOOKUP(C965,customers!$A$1:$A$1001,customers!C964:C1964,0))</f>
        <v/>
      </c>
      <c r="H965" s="2" t="str">
        <f>_xlfn.XLOOKUP(C965,customers!$A$1:$A$1001,customers!$G$1:$G$1001,0)</f>
        <v>United States</v>
      </c>
      <c r="I965" t="str">
        <f>INDEX(products!$A$1:$G$49, MATCH(orders!$D965, products!$A$1:$A$49,0), MATCH(orders!I$1,products!$A$1:$G$1,0))</f>
        <v>Rob</v>
      </c>
      <c r="J965" t="str">
        <f>INDEX(products!$A$1:$G$49, MATCH(orders!$D965, products!$A$1:$A$49,0), MATCH(orders!J$1,products!$A$1:$G$1,0))</f>
        <v>M</v>
      </c>
      <c r="K965" s="4">
        <f>INDEX(products!$A$1:$G$49, MATCH(orders!$D965, products!$A$1:$A$49,0), MATCH(orders!K$1,products!$A$1:$G$1,0))</f>
        <v>0.5</v>
      </c>
      <c r="L965" s="5">
        <f>INDEX(products!$A$1:$G$49, MATCH(orders!$D965, products!$A$1:$A$49,0), 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f>_xlfn.XLOOKUP(C966, customers!$A$1:$A$1001,customers!B965:B1965,0)</f>
        <v>0</v>
      </c>
      <c r="G966" s="2" t="str">
        <f>IF(_xlfn.XLOOKUP(C966,customers!$A$1:$A$1001,customers!C965:C1965,0)=0, "", _xlfn.XLOOKUP(C966,customers!$A$1:$A$1001,customers!C965:C1965,0))</f>
        <v/>
      </c>
      <c r="H966" s="2" t="str">
        <f>_xlfn.XLOOKUP(C966,customers!$A$1:$A$1001,customers!$G$1:$G$1001,0)</f>
        <v>United States</v>
      </c>
      <c r="I966" t="str">
        <f>INDEX(products!$A$1:$G$49, MATCH(orders!$D966, products!$A$1:$A$49,0), MATCH(orders!I$1,products!$A$1:$G$1,0))</f>
        <v>Exc</v>
      </c>
      <c r="J966" t="str">
        <f>INDEX(products!$A$1:$G$49, MATCH(orders!$D966, products!$A$1:$A$49,0), MATCH(orders!J$1,products!$A$1:$G$1,0))</f>
        <v>L</v>
      </c>
      <c r="K966" s="4">
        <f>INDEX(products!$A$1:$G$49, MATCH(orders!$D966, products!$A$1:$A$49,0), MATCH(orders!K$1,products!$A$1:$G$1,0))</f>
        <v>0.2</v>
      </c>
      <c r="L966" s="5">
        <f>INDEX(products!$A$1:$G$49, MATCH(orders!$D966, products!$A$1:$A$49,0), 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f>_xlfn.XLOOKUP(C967, customers!$A$1:$A$1001,customers!B966:B1966,0)</f>
        <v>0</v>
      </c>
      <c r="G967" s="2" t="str">
        <f>IF(_xlfn.XLOOKUP(C967,customers!$A$1:$A$1001,customers!C966:C1966,0)=0, "", _xlfn.XLOOKUP(C967,customers!$A$1:$A$1001,customers!C966:C1966,0))</f>
        <v/>
      </c>
      <c r="H967" s="2" t="str">
        <f>_xlfn.XLOOKUP(C967,customers!$A$1:$A$1001,customers!$G$1:$G$1001,0)</f>
        <v>United States</v>
      </c>
      <c r="I967" t="str">
        <f>INDEX(products!$A$1:$G$49, MATCH(orders!$D967, products!$A$1:$A$49,0), MATCH(orders!I$1,products!$A$1:$G$1,0))</f>
        <v>Rob</v>
      </c>
      <c r="J967" t="str">
        <f>INDEX(products!$A$1:$G$49, MATCH(orders!$D967, products!$A$1:$A$49,0), MATCH(orders!J$1,products!$A$1:$G$1,0))</f>
        <v>M</v>
      </c>
      <c r="K967" s="4">
        <f>INDEX(products!$A$1:$G$49, MATCH(orders!$D967, products!$A$1:$A$49,0), MATCH(orders!K$1,products!$A$1:$G$1,0))</f>
        <v>1</v>
      </c>
      <c r="L967" s="5">
        <f>INDEX(products!$A$1:$G$49, MATCH(orders!$D967, products!$A$1:$A$49,0), 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f>_xlfn.XLOOKUP(C968, customers!$A$1:$A$1001,customers!B967:B1967,0)</f>
        <v>0</v>
      </c>
      <c r="G968" s="2" t="str">
        <f>IF(_xlfn.XLOOKUP(C968,customers!$A$1:$A$1001,customers!C967:C1967,0)=0, "", _xlfn.XLOOKUP(C968,customers!$A$1:$A$1001,customers!C967:C1967,0))</f>
        <v/>
      </c>
      <c r="H968" s="2" t="str">
        <f>_xlfn.XLOOKUP(C968,customers!$A$1:$A$1001,customers!$G$1:$G$1001,0)</f>
        <v>United States</v>
      </c>
      <c r="I968" t="str">
        <f>INDEX(products!$A$1:$G$49, MATCH(orders!$D968, products!$A$1:$A$49,0), MATCH(orders!I$1,products!$A$1:$G$1,0))</f>
        <v>Exc</v>
      </c>
      <c r="J968" t="str">
        <f>INDEX(products!$A$1:$G$49, MATCH(orders!$D968, products!$A$1:$A$49,0), MATCH(orders!J$1,products!$A$1:$G$1,0))</f>
        <v>L</v>
      </c>
      <c r="K968" s="4">
        <f>INDEX(products!$A$1:$G$49, MATCH(orders!$D968, products!$A$1:$A$49,0), MATCH(orders!K$1,products!$A$1:$G$1,0))</f>
        <v>0.5</v>
      </c>
      <c r="L968" s="5">
        <f>INDEX(products!$A$1:$G$49, MATCH(orders!$D968, products!$A$1:$A$49,0), 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f>_xlfn.XLOOKUP(C969, customers!$A$1:$A$1001,customers!B968:B1968,0)</f>
        <v>0</v>
      </c>
      <c r="G969" s="2" t="str">
        <f>IF(_xlfn.XLOOKUP(C969,customers!$A$1:$A$1001,customers!C968:C1968,0)=0, "", _xlfn.XLOOKUP(C969,customers!$A$1:$A$1001,customers!C968:C1968,0))</f>
        <v/>
      </c>
      <c r="H969" s="2" t="str">
        <f>_xlfn.XLOOKUP(C969,customers!$A$1:$A$1001,customers!$G$1:$G$1001,0)</f>
        <v>Ireland</v>
      </c>
      <c r="I969" t="str">
        <f>INDEX(products!$A$1:$G$49, MATCH(orders!$D969, products!$A$1:$A$49,0), MATCH(orders!I$1,products!$A$1:$G$1,0))</f>
        <v>Rob</v>
      </c>
      <c r="J969" t="str">
        <f>INDEX(products!$A$1:$G$49, MATCH(orders!$D969, products!$A$1:$A$49,0), MATCH(orders!J$1,products!$A$1:$G$1,0))</f>
        <v>D</v>
      </c>
      <c r="K969" s="4">
        <f>INDEX(products!$A$1:$G$49, MATCH(orders!$D969, products!$A$1:$A$49,0), MATCH(orders!K$1,products!$A$1:$G$1,0))</f>
        <v>0.2</v>
      </c>
      <c r="L969" s="5">
        <f>INDEX(products!$A$1:$G$49, MATCH(orders!$D969, products!$A$1:$A$49,0), 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f>_xlfn.XLOOKUP(C970, customers!$A$1:$A$1001,customers!B969:B1969,0)</f>
        <v>0</v>
      </c>
      <c r="G970" s="2" t="str">
        <f>IF(_xlfn.XLOOKUP(C970,customers!$A$1:$A$1001,customers!C969:C1969,0)=0, "", _xlfn.XLOOKUP(C970,customers!$A$1:$A$1001,customers!C969:C1969,0))</f>
        <v/>
      </c>
      <c r="H970" s="2" t="str">
        <f>_xlfn.XLOOKUP(C970,customers!$A$1:$A$1001,customers!$G$1:$G$1001,0)</f>
        <v>United States</v>
      </c>
      <c r="I970" t="str">
        <f>INDEX(products!$A$1:$G$49, MATCH(orders!$D970, products!$A$1:$A$49,0), MATCH(orders!I$1,products!$A$1:$G$1,0))</f>
        <v>Rob</v>
      </c>
      <c r="J970" t="str">
        <f>INDEX(products!$A$1:$G$49, MATCH(orders!$D970, products!$A$1:$A$49,0), MATCH(orders!J$1,products!$A$1:$G$1,0))</f>
        <v>M</v>
      </c>
      <c r="K970" s="4">
        <f>INDEX(products!$A$1:$G$49, MATCH(orders!$D970, products!$A$1:$A$49,0), MATCH(orders!K$1,products!$A$1:$G$1,0))</f>
        <v>0.2</v>
      </c>
      <c r="L970" s="5">
        <f>INDEX(products!$A$1:$G$49, MATCH(orders!$D970, products!$A$1:$A$49,0), 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f>_xlfn.XLOOKUP(C971, customers!$A$1:$A$1001,customers!B970:B1970,0)</f>
        <v>0</v>
      </c>
      <c r="G971" s="2" t="str">
        <f>IF(_xlfn.XLOOKUP(C971,customers!$A$1:$A$1001,customers!C970:C1970,0)=0, "", _xlfn.XLOOKUP(C971,customers!$A$1:$A$1001,customers!C970:C1970,0))</f>
        <v/>
      </c>
      <c r="H971" s="2" t="str">
        <f>_xlfn.XLOOKUP(C971,customers!$A$1:$A$1001,customers!$G$1:$G$1001,0)</f>
        <v>United States</v>
      </c>
      <c r="I971" t="str">
        <f>INDEX(products!$A$1:$G$49, MATCH(orders!$D971, products!$A$1:$A$49,0), MATCH(orders!I$1,products!$A$1:$G$1,0))</f>
        <v>Lib</v>
      </c>
      <c r="J971" t="str">
        <f>INDEX(products!$A$1:$G$49, MATCH(orders!$D971, products!$A$1:$A$49,0), MATCH(orders!J$1,products!$A$1:$G$1,0))</f>
        <v>D</v>
      </c>
      <c r="K971" s="4">
        <f>INDEX(products!$A$1:$G$49, MATCH(orders!$D971, products!$A$1:$A$49,0), MATCH(orders!K$1,products!$A$1:$G$1,0))</f>
        <v>1</v>
      </c>
      <c r="L971" s="5">
        <f>INDEX(products!$A$1:$G$49, MATCH(orders!$D971, products!$A$1:$A$49,0), 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f>_xlfn.XLOOKUP(C972, customers!$A$1:$A$1001,customers!B971:B1971,0)</f>
        <v>0</v>
      </c>
      <c r="G972" s="2" t="str">
        <f>IF(_xlfn.XLOOKUP(C972,customers!$A$1:$A$1001,customers!C971:C1971,0)=0, "", _xlfn.XLOOKUP(C972,customers!$A$1:$A$1001,customers!C971:C1971,0))</f>
        <v/>
      </c>
      <c r="H972" s="2" t="str">
        <f>_xlfn.XLOOKUP(C972,customers!$A$1:$A$1001,customers!$G$1:$G$1001,0)</f>
        <v>United States</v>
      </c>
      <c r="I972" t="str">
        <f>INDEX(products!$A$1:$G$49, MATCH(orders!$D972, products!$A$1:$A$49,0), MATCH(orders!I$1,products!$A$1:$G$1,0))</f>
        <v>Exc</v>
      </c>
      <c r="J972" t="str">
        <f>INDEX(products!$A$1:$G$49, MATCH(orders!$D972, products!$A$1:$A$49,0), MATCH(orders!J$1,products!$A$1:$G$1,0))</f>
        <v>M</v>
      </c>
      <c r="K972" s="4">
        <f>INDEX(products!$A$1:$G$49, MATCH(orders!$D972, products!$A$1:$A$49,0), MATCH(orders!K$1,products!$A$1:$G$1,0))</f>
        <v>0.5</v>
      </c>
      <c r="L972" s="5">
        <f>INDEX(products!$A$1:$G$49, MATCH(orders!$D972, products!$A$1:$A$49,0), 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f>_xlfn.XLOOKUP(C973, customers!$A$1:$A$1001,customers!B972:B1972,0)</f>
        <v>0</v>
      </c>
      <c r="G973" s="2" t="str">
        <f>IF(_xlfn.XLOOKUP(C973,customers!$A$1:$A$1001,customers!C972:C1972,0)=0, "", _xlfn.XLOOKUP(C973,customers!$A$1:$A$1001,customers!C972:C1972,0))</f>
        <v/>
      </c>
      <c r="H973" s="2" t="str">
        <f>_xlfn.XLOOKUP(C973,customers!$A$1:$A$1001,customers!$G$1:$G$1001,0)</f>
        <v>United States</v>
      </c>
      <c r="I973" t="str">
        <f>INDEX(products!$A$1:$G$49, MATCH(orders!$D973, products!$A$1:$A$49,0), MATCH(orders!I$1,products!$A$1:$G$1,0))</f>
        <v>Ara</v>
      </c>
      <c r="J973" t="str">
        <f>INDEX(products!$A$1:$G$49, MATCH(orders!$D973, products!$A$1:$A$49,0), MATCH(orders!J$1,products!$A$1:$G$1,0))</f>
        <v>L</v>
      </c>
      <c r="K973" s="4">
        <f>INDEX(products!$A$1:$G$49, MATCH(orders!$D973, products!$A$1:$A$49,0), MATCH(orders!K$1,products!$A$1:$G$1,0))</f>
        <v>2.5</v>
      </c>
      <c r="L973" s="5">
        <f>INDEX(products!$A$1:$G$49, MATCH(orders!$D973, products!$A$1:$A$49,0), 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f>_xlfn.XLOOKUP(C974, customers!$A$1:$A$1001,customers!B973:B1973,0)</f>
        <v>0</v>
      </c>
      <c r="G974" s="2" t="str">
        <f>IF(_xlfn.XLOOKUP(C974,customers!$A$1:$A$1001,customers!C973:C1973,0)=0, "", _xlfn.XLOOKUP(C974,customers!$A$1:$A$1001,customers!C973:C1973,0))</f>
        <v/>
      </c>
      <c r="H974" s="2" t="str">
        <f>_xlfn.XLOOKUP(C974,customers!$A$1:$A$1001,customers!$G$1:$G$1001,0)</f>
        <v>Ireland</v>
      </c>
      <c r="I974" t="str">
        <f>INDEX(products!$A$1:$G$49, MATCH(orders!$D974, products!$A$1:$A$49,0), MATCH(orders!I$1,products!$A$1:$G$1,0))</f>
        <v>Ara</v>
      </c>
      <c r="J974" t="str">
        <f>INDEX(products!$A$1:$G$49, MATCH(orders!$D974, products!$A$1:$A$49,0), MATCH(orders!J$1,products!$A$1:$G$1,0))</f>
        <v>L</v>
      </c>
      <c r="K974" s="4">
        <f>INDEX(products!$A$1:$G$49, MATCH(orders!$D974, products!$A$1:$A$49,0), MATCH(orders!K$1,products!$A$1:$G$1,0))</f>
        <v>2.5</v>
      </c>
      <c r="L974" s="5">
        <f>INDEX(products!$A$1:$G$49, MATCH(orders!$D974, products!$A$1:$A$49,0), 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f>_xlfn.XLOOKUP(C975, customers!$A$1:$A$1001,customers!B974:B1974,0)</f>
        <v>0</v>
      </c>
      <c r="G975" s="2" t="str">
        <f>IF(_xlfn.XLOOKUP(C975,customers!$A$1:$A$1001,customers!C974:C1974,0)=0, "", _xlfn.XLOOKUP(C975,customers!$A$1:$A$1001,customers!C974:C1974,0))</f>
        <v/>
      </c>
      <c r="H975" s="2" t="str">
        <f>_xlfn.XLOOKUP(C975,customers!$A$1:$A$1001,customers!$G$1:$G$1001,0)</f>
        <v>United States</v>
      </c>
      <c r="I975" t="str">
        <f>INDEX(products!$A$1:$G$49, MATCH(orders!$D975, products!$A$1:$A$49,0), MATCH(orders!I$1,products!$A$1:$G$1,0))</f>
        <v>Lib</v>
      </c>
      <c r="J975" t="str">
        <f>INDEX(products!$A$1:$G$49, MATCH(orders!$D975, products!$A$1:$A$49,0), MATCH(orders!J$1,products!$A$1:$G$1,0))</f>
        <v>M</v>
      </c>
      <c r="K975" s="4">
        <f>INDEX(products!$A$1:$G$49, MATCH(orders!$D975, products!$A$1:$A$49,0), MATCH(orders!K$1,products!$A$1:$G$1,0))</f>
        <v>1</v>
      </c>
      <c r="L975" s="5">
        <f>INDEX(products!$A$1:$G$49, MATCH(orders!$D975, products!$A$1:$A$49,0), 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f>_xlfn.XLOOKUP(C976, customers!$A$1:$A$1001,customers!B975:B1975,0)</f>
        <v>0</v>
      </c>
      <c r="G976" s="2" t="str">
        <f>IF(_xlfn.XLOOKUP(C976,customers!$A$1:$A$1001,customers!C975:C1975,0)=0, "", _xlfn.XLOOKUP(C976,customers!$A$1:$A$1001,customers!C975:C1975,0))</f>
        <v/>
      </c>
      <c r="H976" s="2" t="str">
        <f>_xlfn.XLOOKUP(C976,customers!$A$1:$A$1001,customers!$G$1:$G$1001,0)</f>
        <v>United States</v>
      </c>
      <c r="I976" t="str">
        <f>INDEX(products!$A$1:$G$49, MATCH(orders!$D976, products!$A$1:$A$49,0), MATCH(orders!I$1,products!$A$1:$G$1,0))</f>
        <v>Rob</v>
      </c>
      <c r="J976" t="str">
        <f>INDEX(products!$A$1:$G$49, MATCH(orders!$D976, products!$A$1:$A$49,0), MATCH(orders!J$1,products!$A$1:$G$1,0))</f>
        <v>D</v>
      </c>
      <c r="K976" s="4">
        <f>INDEX(products!$A$1:$G$49, MATCH(orders!$D976, products!$A$1:$A$49,0), MATCH(orders!K$1,products!$A$1:$G$1,0))</f>
        <v>0.5</v>
      </c>
      <c r="L976" s="5">
        <f>INDEX(products!$A$1:$G$49, MATCH(orders!$D976, products!$A$1:$A$49,0), 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f>_xlfn.XLOOKUP(C977, customers!$A$1:$A$1001,customers!B976:B1976,0)</f>
        <v>0</v>
      </c>
      <c r="G977" s="2" t="str">
        <f>IF(_xlfn.XLOOKUP(C977,customers!$A$1:$A$1001,customers!C976:C1976,0)=0, "", _xlfn.XLOOKUP(C977,customers!$A$1:$A$1001,customers!C976:C1976,0))</f>
        <v/>
      </c>
      <c r="H977" s="2" t="str">
        <f>_xlfn.XLOOKUP(C977,customers!$A$1:$A$1001,customers!$G$1:$G$1001,0)</f>
        <v>Ireland</v>
      </c>
      <c r="I977" t="str">
        <f>INDEX(products!$A$1:$G$49, MATCH(orders!$D977, products!$A$1:$A$49,0), MATCH(orders!I$1,products!$A$1:$G$1,0))</f>
        <v>Ara</v>
      </c>
      <c r="J977" t="str">
        <f>INDEX(products!$A$1:$G$49, MATCH(orders!$D977, products!$A$1:$A$49,0), MATCH(orders!J$1,products!$A$1:$G$1,0))</f>
        <v>D</v>
      </c>
      <c r="K977" s="4">
        <f>INDEX(products!$A$1:$G$49, MATCH(orders!$D977, products!$A$1:$A$49,0), MATCH(orders!K$1,products!$A$1:$G$1,0))</f>
        <v>0.2</v>
      </c>
      <c r="L977" s="5">
        <f>INDEX(products!$A$1:$G$49, MATCH(orders!$D977, products!$A$1:$A$49,0), 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f>_xlfn.XLOOKUP(C978, customers!$A$1:$A$1001,customers!B977:B1977,0)</f>
        <v>0</v>
      </c>
      <c r="G978" s="2" t="str">
        <f>IF(_xlfn.XLOOKUP(C978,customers!$A$1:$A$1001,customers!C977:C1977,0)=0, "", _xlfn.XLOOKUP(C978,customers!$A$1:$A$1001,customers!C977:C1977,0))</f>
        <v/>
      </c>
      <c r="H978" s="2" t="str">
        <f>_xlfn.XLOOKUP(C978,customers!$A$1:$A$1001,customers!$G$1:$G$1001,0)</f>
        <v>United States</v>
      </c>
      <c r="I978" t="str">
        <f>INDEX(products!$A$1:$G$49, MATCH(orders!$D978, products!$A$1:$A$49,0), MATCH(orders!I$1,products!$A$1:$G$1,0))</f>
        <v>Rob</v>
      </c>
      <c r="J978" t="str">
        <f>INDEX(products!$A$1:$G$49, MATCH(orders!$D978, products!$A$1:$A$49,0), MATCH(orders!J$1,products!$A$1:$G$1,0))</f>
        <v>L</v>
      </c>
      <c r="K978" s="4">
        <f>INDEX(products!$A$1:$G$49, MATCH(orders!$D978, products!$A$1:$A$49,0), MATCH(orders!K$1,products!$A$1:$G$1,0))</f>
        <v>2.5</v>
      </c>
      <c r="L978" s="5">
        <f>INDEX(products!$A$1:$G$49, MATCH(orders!$D978, products!$A$1:$A$49,0), 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f>_xlfn.XLOOKUP(C979, customers!$A$1:$A$1001,customers!B978:B1978,0)</f>
        <v>0</v>
      </c>
      <c r="G979" s="2" t="str">
        <f>IF(_xlfn.XLOOKUP(C979,customers!$A$1:$A$1001,customers!C978:C1978,0)=0, "", _xlfn.XLOOKUP(C979,customers!$A$1:$A$1001,customers!C978:C1978,0))</f>
        <v/>
      </c>
      <c r="H979" s="2" t="str">
        <f>_xlfn.XLOOKUP(C979,customers!$A$1:$A$1001,customers!$G$1:$G$1001,0)</f>
        <v>United States</v>
      </c>
      <c r="I979" t="str">
        <f>INDEX(products!$A$1:$G$49, MATCH(orders!$D979, products!$A$1:$A$49,0), MATCH(orders!I$1,products!$A$1:$G$1,0))</f>
        <v>Rob</v>
      </c>
      <c r="J979" t="str">
        <f>INDEX(products!$A$1:$G$49, MATCH(orders!$D979, products!$A$1:$A$49,0), MATCH(orders!J$1,products!$A$1:$G$1,0))</f>
        <v>L</v>
      </c>
      <c r="K979" s="4">
        <f>INDEX(products!$A$1:$G$49, MATCH(orders!$D979, products!$A$1:$A$49,0), MATCH(orders!K$1,products!$A$1:$G$1,0))</f>
        <v>1</v>
      </c>
      <c r="L979" s="5">
        <f>INDEX(products!$A$1:$G$49, MATCH(orders!$D979, products!$A$1:$A$49,0), 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f>_xlfn.XLOOKUP(C980, customers!$A$1:$A$1001,customers!B979:B1979,0)</f>
        <v>0</v>
      </c>
      <c r="G980" s="2" t="str">
        <f>IF(_xlfn.XLOOKUP(C980,customers!$A$1:$A$1001,customers!C979:C1979,0)=0, "", _xlfn.XLOOKUP(C980,customers!$A$1:$A$1001,customers!C979:C1979,0))</f>
        <v/>
      </c>
      <c r="H980" s="2" t="str">
        <f>_xlfn.XLOOKUP(C980,customers!$A$1:$A$1001,customers!$G$1:$G$1001,0)</f>
        <v>United States</v>
      </c>
      <c r="I980" t="str">
        <f>INDEX(products!$A$1:$G$49, MATCH(orders!$D980, products!$A$1:$A$49,0), MATCH(orders!I$1,products!$A$1:$G$1,0))</f>
        <v>Ara</v>
      </c>
      <c r="J980" t="str">
        <f>INDEX(products!$A$1:$G$49, MATCH(orders!$D980, products!$A$1:$A$49,0), MATCH(orders!J$1,products!$A$1:$G$1,0))</f>
        <v>L</v>
      </c>
      <c r="K980" s="4">
        <f>INDEX(products!$A$1:$G$49, MATCH(orders!$D980, products!$A$1:$A$49,0), MATCH(orders!K$1,products!$A$1:$G$1,0))</f>
        <v>0.5</v>
      </c>
      <c r="L980" s="5">
        <f>INDEX(products!$A$1:$G$49, MATCH(orders!$D980, products!$A$1:$A$49,0), 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f>_xlfn.XLOOKUP(C981, customers!$A$1:$A$1001,customers!B980:B1980,0)</f>
        <v>0</v>
      </c>
      <c r="G981" s="2" t="str">
        <f>IF(_xlfn.XLOOKUP(C981,customers!$A$1:$A$1001,customers!C980:C1980,0)=0, "", _xlfn.XLOOKUP(C981,customers!$A$1:$A$1001,customers!C980:C1980,0))</f>
        <v/>
      </c>
      <c r="H981" s="2" t="str">
        <f>_xlfn.XLOOKUP(C981,customers!$A$1:$A$1001,customers!$G$1:$G$1001,0)</f>
        <v>United States</v>
      </c>
      <c r="I981" t="str">
        <f>INDEX(products!$A$1:$G$49, MATCH(orders!$D981, products!$A$1:$A$49,0), MATCH(orders!I$1,products!$A$1:$G$1,0))</f>
        <v>Rob</v>
      </c>
      <c r="J981" t="str">
        <f>INDEX(products!$A$1:$G$49, MATCH(orders!$D981, products!$A$1:$A$49,0), MATCH(orders!J$1,products!$A$1:$G$1,0))</f>
        <v>D</v>
      </c>
      <c r="K981" s="4">
        <f>INDEX(products!$A$1:$G$49, MATCH(orders!$D981, products!$A$1:$A$49,0), MATCH(orders!K$1,products!$A$1:$G$1,0))</f>
        <v>0.5</v>
      </c>
      <c r="L981" s="5">
        <f>INDEX(products!$A$1:$G$49, MATCH(orders!$D981, products!$A$1:$A$49,0), 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f>_xlfn.XLOOKUP(C982, customers!$A$1:$A$1001,customers!B981:B1981,0)</f>
        <v>0</v>
      </c>
      <c r="G982" s="2" t="str">
        <f>IF(_xlfn.XLOOKUP(C982,customers!$A$1:$A$1001,customers!C981:C1981,0)=0, "", _xlfn.XLOOKUP(C982,customers!$A$1:$A$1001,customers!C981:C1981,0))</f>
        <v/>
      </c>
      <c r="H982" s="2" t="str">
        <f>_xlfn.XLOOKUP(C982,customers!$A$1:$A$1001,customers!$G$1:$G$1001,0)</f>
        <v>United States</v>
      </c>
      <c r="I982" t="str">
        <f>INDEX(products!$A$1:$G$49, MATCH(orders!$D982, products!$A$1:$A$49,0), MATCH(orders!I$1,products!$A$1:$G$1,0))</f>
        <v>Exc</v>
      </c>
      <c r="J982" t="str">
        <f>INDEX(products!$A$1:$G$49, MATCH(orders!$D982, products!$A$1:$A$49,0), MATCH(orders!J$1,products!$A$1:$G$1,0))</f>
        <v>D</v>
      </c>
      <c r="K982" s="4">
        <f>INDEX(products!$A$1:$G$49, MATCH(orders!$D982, products!$A$1:$A$49,0), MATCH(orders!K$1,products!$A$1:$G$1,0))</f>
        <v>2.5</v>
      </c>
      <c r="L982" s="5">
        <f>INDEX(products!$A$1:$G$49, MATCH(orders!$D982, products!$A$1:$A$49,0), 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f>_xlfn.XLOOKUP(C983, customers!$A$1:$A$1001,customers!B982:B1982,0)</f>
        <v>0</v>
      </c>
      <c r="G983" s="2" t="str">
        <f>IF(_xlfn.XLOOKUP(C983,customers!$A$1:$A$1001,customers!C982:C1982,0)=0, "", _xlfn.XLOOKUP(C983,customers!$A$1:$A$1001,customers!C982:C1982,0))</f>
        <v/>
      </c>
      <c r="H983" s="2" t="str">
        <f>_xlfn.XLOOKUP(C983,customers!$A$1:$A$1001,customers!$G$1:$G$1001,0)</f>
        <v>United States</v>
      </c>
      <c r="I983" t="str">
        <f>INDEX(products!$A$1:$G$49, MATCH(orders!$D983, products!$A$1:$A$49,0), MATCH(orders!I$1,products!$A$1:$G$1,0))</f>
        <v>Exc</v>
      </c>
      <c r="J983" t="str">
        <f>INDEX(products!$A$1:$G$49, MATCH(orders!$D983, products!$A$1:$A$49,0), MATCH(orders!J$1,products!$A$1:$G$1,0))</f>
        <v>D</v>
      </c>
      <c r="K983" s="4">
        <f>INDEX(products!$A$1:$G$49, MATCH(orders!$D983, products!$A$1:$A$49,0), MATCH(orders!K$1,products!$A$1:$G$1,0))</f>
        <v>0.2</v>
      </c>
      <c r="L983" s="5">
        <f>INDEX(products!$A$1:$G$49, MATCH(orders!$D983, products!$A$1:$A$49,0), 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f>_xlfn.XLOOKUP(C984, customers!$A$1:$A$1001,customers!B983:B1983,0)</f>
        <v>0</v>
      </c>
      <c r="G984" s="2" t="str">
        <f>IF(_xlfn.XLOOKUP(C984,customers!$A$1:$A$1001,customers!C983:C1983,0)=0, "", _xlfn.XLOOKUP(C984,customers!$A$1:$A$1001,customers!C983:C1983,0))</f>
        <v/>
      </c>
      <c r="H984" s="2" t="str">
        <f>_xlfn.XLOOKUP(C984,customers!$A$1:$A$1001,customers!$G$1:$G$1001,0)</f>
        <v>United States</v>
      </c>
      <c r="I984" t="str">
        <f>INDEX(products!$A$1:$G$49, MATCH(orders!$D984, products!$A$1:$A$49,0), MATCH(orders!I$1,products!$A$1:$G$1,0))</f>
        <v>Rob</v>
      </c>
      <c r="J984" t="str">
        <f>INDEX(products!$A$1:$G$49, MATCH(orders!$D984, products!$A$1:$A$49,0), MATCH(orders!J$1,products!$A$1:$G$1,0))</f>
        <v>L</v>
      </c>
      <c r="K984" s="4">
        <f>INDEX(products!$A$1:$G$49, MATCH(orders!$D984, products!$A$1:$A$49,0), MATCH(orders!K$1,products!$A$1:$G$1,0))</f>
        <v>1</v>
      </c>
      <c r="L984" s="5">
        <f>INDEX(products!$A$1:$G$49, MATCH(orders!$D984, products!$A$1:$A$49,0), 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f>_xlfn.XLOOKUP(C985, customers!$A$1:$A$1001,customers!B984:B1984,0)</f>
        <v>0</v>
      </c>
      <c r="G985" s="2" t="str">
        <f>IF(_xlfn.XLOOKUP(C985,customers!$A$1:$A$1001,customers!C984:C1984,0)=0, "", _xlfn.XLOOKUP(C985,customers!$A$1:$A$1001,customers!C984:C1984,0))</f>
        <v/>
      </c>
      <c r="H985" s="2" t="str">
        <f>_xlfn.XLOOKUP(C985,customers!$A$1:$A$1001,customers!$G$1:$G$1001,0)</f>
        <v>United States</v>
      </c>
      <c r="I985" t="str">
        <f>INDEX(products!$A$1:$G$49, MATCH(orders!$D985, products!$A$1:$A$49,0), MATCH(orders!I$1,products!$A$1:$G$1,0))</f>
        <v>Ara</v>
      </c>
      <c r="J985" t="str">
        <f>INDEX(products!$A$1:$G$49, MATCH(orders!$D985, products!$A$1:$A$49,0), MATCH(orders!J$1,products!$A$1:$G$1,0))</f>
        <v>M</v>
      </c>
      <c r="K985" s="4">
        <f>INDEX(products!$A$1:$G$49, MATCH(orders!$D985, products!$A$1:$A$49,0), MATCH(orders!K$1,products!$A$1:$G$1,0))</f>
        <v>0.2</v>
      </c>
      <c r="L985" s="5">
        <f>INDEX(products!$A$1:$G$49, MATCH(orders!$D985, products!$A$1:$A$49,0), 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f>_xlfn.XLOOKUP(C986, customers!$A$1:$A$1001,customers!B985:B1985,0)</f>
        <v>0</v>
      </c>
      <c r="G986" s="2" t="str">
        <f>IF(_xlfn.XLOOKUP(C986,customers!$A$1:$A$1001,customers!C985:C1985,0)=0, "", _xlfn.XLOOKUP(C986,customers!$A$1:$A$1001,customers!C985:C1985,0))</f>
        <v/>
      </c>
      <c r="H986" s="2" t="str">
        <f>_xlfn.XLOOKUP(C986,customers!$A$1:$A$1001,customers!$G$1:$G$1001,0)</f>
        <v>Ireland</v>
      </c>
      <c r="I986" t="str">
        <f>INDEX(products!$A$1:$G$49, MATCH(orders!$D986, products!$A$1:$A$49,0), MATCH(orders!I$1,products!$A$1:$G$1,0))</f>
        <v>Exc</v>
      </c>
      <c r="J986" t="str">
        <f>INDEX(products!$A$1:$G$49, MATCH(orders!$D986, products!$A$1:$A$49,0), MATCH(orders!J$1,products!$A$1:$G$1,0))</f>
        <v>M</v>
      </c>
      <c r="K986" s="4">
        <f>INDEX(products!$A$1:$G$49, MATCH(orders!$D986, products!$A$1:$A$49,0), MATCH(orders!K$1,products!$A$1:$G$1,0))</f>
        <v>2.5</v>
      </c>
      <c r="L986" s="5">
        <f>INDEX(products!$A$1:$G$49, MATCH(orders!$D986, products!$A$1:$A$49,0), 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f>_xlfn.XLOOKUP(C987, customers!$A$1:$A$1001,customers!B986:B1986,0)</f>
        <v>0</v>
      </c>
      <c r="G987" s="2" t="str">
        <f>IF(_xlfn.XLOOKUP(C987,customers!$A$1:$A$1001,customers!C986:C1986,0)=0, "", _xlfn.XLOOKUP(C987,customers!$A$1:$A$1001,customers!C986:C1986,0))</f>
        <v/>
      </c>
      <c r="H987" s="2" t="str">
        <f>_xlfn.XLOOKUP(C987,customers!$A$1:$A$1001,customers!$G$1:$G$1001,0)</f>
        <v>United States</v>
      </c>
      <c r="I987" t="str">
        <f>INDEX(products!$A$1:$G$49, MATCH(orders!$D987, products!$A$1:$A$49,0), MATCH(orders!I$1,products!$A$1:$G$1,0))</f>
        <v>Rob</v>
      </c>
      <c r="J987" t="str">
        <f>INDEX(products!$A$1:$G$49, MATCH(orders!$D987, products!$A$1:$A$49,0), MATCH(orders!J$1,products!$A$1:$G$1,0))</f>
        <v>L</v>
      </c>
      <c r="K987" s="4">
        <f>INDEX(products!$A$1:$G$49, MATCH(orders!$D987, products!$A$1:$A$49,0), MATCH(orders!K$1,products!$A$1:$G$1,0))</f>
        <v>1</v>
      </c>
      <c r="L987" s="5">
        <f>INDEX(products!$A$1:$G$49, MATCH(orders!$D987, products!$A$1:$A$49,0), 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f>_xlfn.XLOOKUP(C988, customers!$A$1:$A$1001,customers!B987:B1987,0)</f>
        <v>0</v>
      </c>
      <c r="G988" s="2" t="str">
        <f>IF(_xlfn.XLOOKUP(C988,customers!$A$1:$A$1001,customers!C987:C1987,0)=0, "", _xlfn.XLOOKUP(C988,customers!$A$1:$A$1001,customers!C987:C1987,0))</f>
        <v/>
      </c>
      <c r="H988" s="2" t="str">
        <f>_xlfn.XLOOKUP(C988,customers!$A$1:$A$1001,customers!$G$1:$G$1001,0)</f>
        <v>United States</v>
      </c>
      <c r="I988" t="str">
        <f>INDEX(products!$A$1:$G$49, MATCH(orders!$D988, products!$A$1:$A$49,0), MATCH(orders!I$1,products!$A$1:$G$1,0))</f>
        <v>Lib</v>
      </c>
      <c r="J988" t="str">
        <f>INDEX(products!$A$1:$G$49, MATCH(orders!$D988, products!$A$1:$A$49,0), MATCH(orders!J$1,products!$A$1:$G$1,0))</f>
        <v>M</v>
      </c>
      <c r="K988" s="4">
        <f>INDEX(products!$A$1:$G$49, MATCH(orders!$D988, products!$A$1:$A$49,0), MATCH(orders!K$1,products!$A$1:$G$1,0))</f>
        <v>2.5</v>
      </c>
      <c r="L988" s="5">
        <f>INDEX(products!$A$1:$G$49, MATCH(orders!$D988, products!$A$1:$A$49,0), 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f>_xlfn.XLOOKUP(C989, customers!$A$1:$A$1001,customers!B988:B1988,0)</f>
        <v>0</v>
      </c>
      <c r="G989" s="2" t="str">
        <f>IF(_xlfn.XLOOKUP(C989,customers!$A$1:$A$1001,customers!C988:C1988,0)=0, "", _xlfn.XLOOKUP(C989,customers!$A$1:$A$1001,customers!C988:C1988,0))</f>
        <v/>
      </c>
      <c r="H989" s="2" t="str">
        <f>_xlfn.XLOOKUP(C989,customers!$A$1:$A$1001,customers!$G$1:$G$1001,0)</f>
        <v>United Kingdom</v>
      </c>
      <c r="I989" t="str">
        <f>INDEX(products!$A$1:$G$49, MATCH(orders!$D989, products!$A$1:$A$49,0), MATCH(orders!I$1,products!$A$1:$G$1,0))</f>
        <v>Ara</v>
      </c>
      <c r="J989" t="str">
        <f>INDEX(products!$A$1:$G$49, MATCH(orders!$D989, products!$A$1:$A$49,0), MATCH(orders!J$1,products!$A$1:$G$1,0))</f>
        <v>D</v>
      </c>
      <c r="K989" s="4">
        <f>INDEX(products!$A$1:$G$49, MATCH(orders!$D989, products!$A$1:$A$49,0), MATCH(orders!K$1,products!$A$1:$G$1,0))</f>
        <v>0.5</v>
      </c>
      <c r="L989" s="5">
        <f>INDEX(products!$A$1:$G$49, MATCH(orders!$D989, products!$A$1:$A$49,0), 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f>_xlfn.XLOOKUP(C990, customers!$A$1:$A$1001,customers!B989:B1989,0)</f>
        <v>0</v>
      </c>
      <c r="G990" s="2" t="str">
        <f>IF(_xlfn.XLOOKUP(C990,customers!$A$1:$A$1001,customers!C989:C1989,0)=0, "", _xlfn.XLOOKUP(C990,customers!$A$1:$A$1001,customers!C989:C1989,0))</f>
        <v/>
      </c>
      <c r="H990" s="2" t="str">
        <f>_xlfn.XLOOKUP(C990,customers!$A$1:$A$1001,customers!$G$1:$G$1001,0)</f>
        <v>United Kingdom</v>
      </c>
      <c r="I990" t="str">
        <f>INDEX(products!$A$1:$G$49, MATCH(orders!$D990, products!$A$1:$A$49,0), MATCH(orders!I$1,products!$A$1:$G$1,0))</f>
        <v>Rob</v>
      </c>
      <c r="J990" t="str">
        <f>INDEX(products!$A$1:$G$49, MATCH(orders!$D990, products!$A$1:$A$49,0), MATCH(orders!J$1,products!$A$1:$G$1,0))</f>
        <v>M</v>
      </c>
      <c r="K990" s="4">
        <f>INDEX(products!$A$1:$G$49, MATCH(orders!$D990, products!$A$1:$A$49,0), MATCH(orders!K$1,products!$A$1:$G$1,0))</f>
        <v>1</v>
      </c>
      <c r="L990" s="5">
        <f>INDEX(products!$A$1:$G$49, MATCH(orders!$D990, products!$A$1:$A$49,0), 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f>_xlfn.XLOOKUP(C991, customers!$A$1:$A$1001,customers!B990:B1990,0)</f>
        <v>0</v>
      </c>
      <c r="G991" s="2" t="str">
        <f>IF(_xlfn.XLOOKUP(C991,customers!$A$1:$A$1001,customers!C990:C1990,0)=0, "", _xlfn.XLOOKUP(C991,customers!$A$1:$A$1001,customers!C990:C1990,0))</f>
        <v/>
      </c>
      <c r="H991" s="2" t="str">
        <f>_xlfn.XLOOKUP(C991,customers!$A$1:$A$1001,customers!$G$1:$G$1001,0)</f>
        <v>United States</v>
      </c>
      <c r="I991" t="str">
        <f>INDEX(products!$A$1:$G$49, MATCH(orders!$D991, products!$A$1:$A$49,0), MATCH(orders!I$1,products!$A$1:$G$1,0))</f>
        <v>Ara</v>
      </c>
      <c r="J991" t="str">
        <f>INDEX(products!$A$1:$G$49, MATCH(orders!$D991, products!$A$1:$A$49,0), MATCH(orders!J$1,products!$A$1:$G$1,0))</f>
        <v>M</v>
      </c>
      <c r="K991" s="4">
        <f>INDEX(products!$A$1:$G$49, MATCH(orders!$D991, products!$A$1:$A$49,0), MATCH(orders!K$1,products!$A$1:$G$1,0))</f>
        <v>2.5</v>
      </c>
      <c r="L991" s="5">
        <f>INDEX(products!$A$1:$G$49, MATCH(orders!$D991, products!$A$1:$A$49,0), 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f>_xlfn.XLOOKUP(C992, customers!$A$1:$A$1001,customers!B991:B1991,0)</f>
        <v>0</v>
      </c>
      <c r="G992" s="2" t="str">
        <f>IF(_xlfn.XLOOKUP(C992,customers!$A$1:$A$1001,customers!C991:C1991,0)=0, "", _xlfn.XLOOKUP(C992,customers!$A$1:$A$1001,customers!C991:C1991,0))</f>
        <v/>
      </c>
      <c r="H992" s="2" t="str">
        <f>_xlfn.XLOOKUP(C992,customers!$A$1:$A$1001,customers!$G$1:$G$1001,0)</f>
        <v>United States</v>
      </c>
      <c r="I992" t="str">
        <f>INDEX(products!$A$1:$G$49, MATCH(orders!$D992, products!$A$1:$A$49,0), MATCH(orders!I$1,products!$A$1:$G$1,0))</f>
        <v>Exc</v>
      </c>
      <c r="J992" t="str">
        <f>INDEX(products!$A$1:$G$49, MATCH(orders!$D992, products!$A$1:$A$49,0), MATCH(orders!J$1,products!$A$1:$G$1,0))</f>
        <v>D</v>
      </c>
      <c r="K992" s="4">
        <f>INDEX(products!$A$1:$G$49, MATCH(orders!$D992, products!$A$1:$A$49,0), MATCH(orders!K$1,products!$A$1:$G$1,0))</f>
        <v>0.2</v>
      </c>
      <c r="L992" s="5">
        <f>INDEX(products!$A$1:$G$49, MATCH(orders!$D992, products!$A$1:$A$49,0), 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f>_xlfn.XLOOKUP(C993, customers!$A$1:$A$1001,customers!B992:B1992,0)</f>
        <v>0</v>
      </c>
      <c r="G993" s="2" t="str">
        <f>IF(_xlfn.XLOOKUP(C993,customers!$A$1:$A$1001,customers!C992:C1992,0)=0, "", _xlfn.XLOOKUP(C993,customers!$A$1:$A$1001,customers!C992:C1992,0))</f>
        <v/>
      </c>
      <c r="H993" s="2" t="str">
        <f>_xlfn.XLOOKUP(C993,customers!$A$1:$A$1001,customers!$G$1:$G$1001,0)</f>
        <v>United States</v>
      </c>
      <c r="I993" t="str">
        <f>INDEX(products!$A$1:$G$49, MATCH(orders!$D993, products!$A$1:$A$49,0), MATCH(orders!I$1,products!$A$1:$G$1,0))</f>
        <v>Lib</v>
      </c>
      <c r="J993" t="str">
        <f>INDEX(products!$A$1:$G$49, MATCH(orders!$D993, products!$A$1:$A$49,0), MATCH(orders!J$1,products!$A$1:$G$1,0))</f>
        <v>D</v>
      </c>
      <c r="K993" s="4">
        <f>INDEX(products!$A$1:$G$49, MATCH(orders!$D993, products!$A$1:$A$49,0), MATCH(orders!K$1,products!$A$1:$G$1,0))</f>
        <v>0.5</v>
      </c>
      <c r="L993" s="5">
        <f>INDEX(products!$A$1:$G$49, MATCH(orders!$D993, products!$A$1:$A$49,0), 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f>_xlfn.XLOOKUP(C994, customers!$A$1:$A$1001,customers!B993:B1993,0)</f>
        <v>0</v>
      </c>
      <c r="G994" s="2" t="str">
        <f>IF(_xlfn.XLOOKUP(C994,customers!$A$1:$A$1001,customers!C993:C1993,0)=0, "", _xlfn.XLOOKUP(C994,customers!$A$1:$A$1001,customers!C993:C1993,0))</f>
        <v/>
      </c>
      <c r="H994" s="2" t="str">
        <f>_xlfn.XLOOKUP(C994,customers!$A$1:$A$1001,customers!$G$1:$G$1001,0)</f>
        <v>Ireland</v>
      </c>
      <c r="I994" t="str">
        <f>INDEX(products!$A$1:$G$49, MATCH(orders!$D994, products!$A$1:$A$49,0), MATCH(orders!I$1,products!$A$1:$G$1,0))</f>
        <v>Lib</v>
      </c>
      <c r="J994" t="str">
        <f>INDEX(products!$A$1:$G$49, MATCH(orders!$D994, products!$A$1:$A$49,0), MATCH(orders!J$1,products!$A$1:$G$1,0))</f>
        <v>L</v>
      </c>
      <c r="K994" s="4">
        <f>INDEX(products!$A$1:$G$49, MATCH(orders!$D994, products!$A$1:$A$49,0), MATCH(orders!K$1,products!$A$1:$G$1,0))</f>
        <v>2.5</v>
      </c>
      <c r="L994" s="5">
        <f>INDEX(products!$A$1:$G$49, MATCH(orders!$D994, products!$A$1:$A$49,0), 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f>_xlfn.XLOOKUP(C995, customers!$A$1:$A$1001,customers!B994:B1994,0)</f>
        <v>0</v>
      </c>
      <c r="G995" s="2" t="str">
        <f>IF(_xlfn.XLOOKUP(C995,customers!$A$1:$A$1001,customers!C994:C1994,0)=0, "", _xlfn.XLOOKUP(C995,customers!$A$1:$A$1001,customers!C994:C1994,0))</f>
        <v/>
      </c>
      <c r="H995" s="2" t="str">
        <f>_xlfn.XLOOKUP(C995,customers!$A$1:$A$1001,customers!$G$1:$G$1001,0)</f>
        <v>United States</v>
      </c>
      <c r="I995" t="str">
        <f>INDEX(products!$A$1:$G$49, MATCH(orders!$D995, products!$A$1:$A$49,0), MATCH(orders!I$1,products!$A$1:$G$1,0))</f>
        <v>Ara</v>
      </c>
      <c r="J995" t="str">
        <f>INDEX(products!$A$1:$G$49, MATCH(orders!$D995, products!$A$1:$A$49,0), MATCH(orders!J$1,products!$A$1:$G$1,0))</f>
        <v>L</v>
      </c>
      <c r="K995" s="4">
        <f>INDEX(products!$A$1:$G$49, MATCH(orders!$D995, products!$A$1:$A$49,0), MATCH(orders!K$1,products!$A$1:$G$1,0))</f>
        <v>1</v>
      </c>
      <c r="L995" s="5">
        <f>INDEX(products!$A$1:$G$49, MATCH(orders!$D995, products!$A$1:$A$49,0), 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f>_xlfn.XLOOKUP(C996, customers!$A$1:$A$1001,customers!B995:B1995,0)</f>
        <v>0</v>
      </c>
      <c r="G996" s="2" t="str">
        <f>IF(_xlfn.XLOOKUP(C996,customers!$A$1:$A$1001,customers!C995:C1995,0)=0, "", _xlfn.XLOOKUP(C996,customers!$A$1:$A$1001,customers!C995:C1995,0))</f>
        <v/>
      </c>
      <c r="H996" s="2" t="str">
        <f>_xlfn.XLOOKUP(C996,customers!$A$1:$A$1001,customers!$G$1:$G$1001,0)</f>
        <v>Ireland</v>
      </c>
      <c r="I996" t="str">
        <f>INDEX(products!$A$1:$G$49, MATCH(orders!$D996, products!$A$1:$A$49,0), MATCH(orders!I$1,products!$A$1:$G$1,0))</f>
        <v>Ara</v>
      </c>
      <c r="J996" t="str">
        <f>INDEX(products!$A$1:$G$49, MATCH(orders!$D996, products!$A$1:$A$49,0), MATCH(orders!J$1,products!$A$1:$G$1,0))</f>
        <v>D</v>
      </c>
      <c r="K996" s="4">
        <f>INDEX(products!$A$1:$G$49, MATCH(orders!$D996, products!$A$1:$A$49,0), MATCH(orders!K$1,products!$A$1:$G$1,0))</f>
        <v>0.2</v>
      </c>
      <c r="L996" s="5">
        <f>INDEX(products!$A$1:$G$49, MATCH(orders!$D996, products!$A$1:$A$49,0), 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f>_xlfn.XLOOKUP(C997, customers!$A$1:$A$1001,customers!B996:B1996,0)</f>
        <v>0</v>
      </c>
      <c r="G997" s="2" t="str">
        <f>IF(_xlfn.XLOOKUP(C997,customers!$A$1:$A$1001,customers!C996:C1996,0)=0, "", _xlfn.XLOOKUP(C997,customers!$A$1:$A$1001,customers!C996:C1996,0))</f>
        <v/>
      </c>
      <c r="H997" s="2" t="str">
        <f>_xlfn.XLOOKUP(C997,customers!$A$1:$A$1001,customers!$G$1:$G$1001,0)</f>
        <v>United States</v>
      </c>
      <c r="I997" t="str">
        <f>INDEX(products!$A$1:$G$49, MATCH(orders!$D997, products!$A$1:$A$49,0), MATCH(orders!I$1,products!$A$1:$G$1,0))</f>
        <v>Rob</v>
      </c>
      <c r="J997" t="str">
        <f>INDEX(products!$A$1:$G$49, MATCH(orders!$D997, products!$A$1:$A$49,0), MATCH(orders!J$1,products!$A$1:$G$1,0))</f>
        <v>L</v>
      </c>
      <c r="K997" s="4">
        <f>INDEX(products!$A$1:$G$49, MATCH(orders!$D997, products!$A$1:$A$49,0), MATCH(orders!K$1,products!$A$1:$G$1,0))</f>
        <v>2.5</v>
      </c>
      <c r="L997" s="5">
        <f>INDEX(products!$A$1:$G$49, MATCH(orders!$D997, products!$A$1:$A$49,0), 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f>_xlfn.XLOOKUP(C998, customers!$A$1:$A$1001,customers!B997:B1997,0)</f>
        <v>0</v>
      </c>
      <c r="G998" s="2" t="str">
        <f>IF(_xlfn.XLOOKUP(C998,customers!$A$1:$A$1001,customers!C997:C1997,0)=0, "", _xlfn.XLOOKUP(C998,customers!$A$1:$A$1001,customers!C997:C1997,0))</f>
        <v/>
      </c>
      <c r="H998" s="2" t="str">
        <f>_xlfn.XLOOKUP(C998,customers!$A$1:$A$1001,customers!$G$1:$G$1001,0)</f>
        <v>United States</v>
      </c>
      <c r="I998" t="str">
        <f>INDEX(products!$A$1:$G$49, MATCH(orders!$D998, products!$A$1:$A$49,0), MATCH(orders!I$1,products!$A$1:$G$1,0))</f>
        <v>Rob</v>
      </c>
      <c r="J998" t="str">
        <f>INDEX(products!$A$1:$G$49, MATCH(orders!$D998, products!$A$1:$A$49,0), MATCH(orders!J$1,products!$A$1:$G$1,0))</f>
        <v>M</v>
      </c>
      <c r="K998" s="4">
        <f>INDEX(products!$A$1:$G$49, MATCH(orders!$D998, products!$A$1:$A$49,0), MATCH(orders!K$1,products!$A$1:$G$1,0))</f>
        <v>0.5</v>
      </c>
      <c r="L998" s="5">
        <f>INDEX(products!$A$1:$G$49, MATCH(orders!$D998, products!$A$1:$A$49,0), 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f>_xlfn.XLOOKUP(C999, customers!$A$1:$A$1001,customers!B998:B1998,0)</f>
        <v>0</v>
      </c>
      <c r="G999" s="2" t="str">
        <f>IF(_xlfn.XLOOKUP(C999,customers!$A$1:$A$1001,customers!C998:C1998,0)=0, "", _xlfn.XLOOKUP(C999,customers!$A$1:$A$1001,customers!C998:C1998,0))</f>
        <v/>
      </c>
      <c r="H999" s="2" t="str">
        <f>_xlfn.XLOOKUP(C999,customers!$A$1:$A$1001,customers!$G$1:$G$1001,0)</f>
        <v>United States</v>
      </c>
      <c r="I999" t="str">
        <f>INDEX(products!$A$1:$G$49, MATCH(orders!$D999, products!$A$1:$A$49,0), MATCH(orders!I$1,products!$A$1:$G$1,0))</f>
        <v>Ara</v>
      </c>
      <c r="J999" t="str">
        <f>INDEX(products!$A$1:$G$49, MATCH(orders!$D999, products!$A$1:$A$49,0), MATCH(orders!J$1,products!$A$1:$G$1,0))</f>
        <v>M</v>
      </c>
      <c r="K999" s="4">
        <f>INDEX(products!$A$1:$G$49, MATCH(orders!$D999, products!$A$1:$A$49,0), MATCH(orders!K$1,products!$A$1:$G$1,0))</f>
        <v>0.5</v>
      </c>
      <c r="L999" s="5">
        <f>INDEX(products!$A$1:$G$49, MATCH(orders!$D999, products!$A$1:$A$49,0), 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f>_xlfn.XLOOKUP(C1000, customers!$A$1:$A$1001,customers!B999:B1999,0)</f>
        <v>0</v>
      </c>
      <c r="G1000" s="2" t="str">
        <f>IF(_xlfn.XLOOKUP(C1000,customers!$A$1:$A$1001,customers!C999:C1999,0)=0, "", _xlfn.XLOOKUP(C1000,customers!$A$1:$A$1001,customers!C999:C1999,0))</f>
        <v/>
      </c>
      <c r="H1000" s="2" t="str">
        <f>_xlfn.XLOOKUP(C1000,customers!$A$1:$A$1001,customers!$G$1:$G$1001,0)</f>
        <v>United States</v>
      </c>
      <c r="I1000" t="str">
        <f>INDEX(products!$A$1:$G$49, MATCH(orders!$D1000, products!$A$1:$A$49,0), MATCH(orders!I$1,products!$A$1:$G$1,0))</f>
        <v>Ara</v>
      </c>
      <c r="J1000" t="str">
        <f>INDEX(products!$A$1:$G$49, MATCH(orders!$D1000, products!$A$1:$A$49,0), MATCH(orders!J$1,products!$A$1:$G$1,0))</f>
        <v>D</v>
      </c>
      <c r="K1000" s="4">
        <f>INDEX(products!$A$1:$G$49, MATCH(orders!$D1000, products!$A$1:$A$49,0), MATCH(orders!K$1,products!$A$1:$G$1,0))</f>
        <v>1</v>
      </c>
      <c r="L1000" s="5">
        <f>INDEX(products!$A$1:$G$49, MATCH(orders!$D1000, products!$A$1:$A$49,0), 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f>_xlfn.XLOOKUP(C1001, customers!$A$1:$A$1001,customers!B1000:B2000,0)</f>
        <v>0</v>
      </c>
      <c r="G1001" s="2" t="str">
        <f>IF(_xlfn.XLOOKUP(C1001,customers!$A$1:$A$1001,customers!C1000:C2000,0)=0, "", _xlfn.XLOOKUP(C1001,customers!$A$1:$A$1001,customers!C1000:C2000,0))</f>
        <v/>
      </c>
      <c r="H1001" s="2" t="str">
        <f>_xlfn.XLOOKUP(C1001,customers!$A$1:$A$1001,customers!$G$1:$G$1001,0)</f>
        <v>United Kingdom</v>
      </c>
      <c r="I1001" t="str">
        <f>INDEX(products!$A$1:$G$49, MATCH(orders!$D1001, products!$A$1:$A$49,0), MATCH(orders!I$1,products!$A$1:$G$1,0))</f>
        <v>Exc</v>
      </c>
      <c r="J1001" t="str">
        <f>INDEX(products!$A$1:$G$49, MATCH(orders!$D1001, products!$A$1:$A$49,0), MATCH(orders!J$1,products!$A$1:$G$1,0))</f>
        <v>M</v>
      </c>
      <c r="K1001" s="4">
        <f>INDEX(products!$A$1:$G$49, MATCH(orders!$D1001, products!$A$1:$A$49,0), MATCH(orders!K$1,products!$A$1:$G$1,0))</f>
        <v>0.2</v>
      </c>
      <c r="L1001" s="5">
        <f>INDEX(products!$A$1:$G$49, MATCH(orders!$D1001, products!$A$1:$A$49,0), 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published="0"/>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published="0"/>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sakshi shah</dc:creator>
  <cp:keywords/>
  <dc:description/>
  <cp:lastModifiedBy>Shah, Sakshi Girish</cp:lastModifiedBy>
  <cp:revision/>
  <cp:lastPrinted>2024-02-19T06:58:17Z</cp:lastPrinted>
  <dcterms:created xsi:type="dcterms:W3CDTF">2022-11-26T09:51:45Z</dcterms:created>
  <dcterms:modified xsi:type="dcterms:W3CDTF">2024-02-19T06:58:19Z</dcterms:modified>
  <cp:category/>
  <cp:contentStatus/>
</cp:coreProperties>
</file>